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egold\Desktop\LTCCC\Data\Staffing data\2021 Q4 Staffing\State files\"/>
    </mc:Choice>
  </mc:AlternateContent>
  <xr:revisionPtr revIDLastSave="0" documentId="13_ncr:1_{9466F4AE-92D4-4FBB-AD60-E5B6FCF4F17A}" xr6:coauthVersionLast="47" xr6:coauthVersionMax="47" xr10:uidLastSave="{00000000-0000-0000-0000-000000000000}"/>
  <bookViews>
    <workbookView xWindow="-120" yWindow="-120" windowWidth="29040" windowHeight="15720" xr2:uid="{00000000-000D-0000-FFFF-FFFF00000000}"/>
  </bookViews>
  <sheets>
    <sheet name="Nurse" sheetId="4" r:id="rId1"/>
    <sheet name="Contract" sheetId="5" r:id="rId2"/>
    <sheet name="Non-Nurse" sheetId="7" r:id="rId3"/>
    <sheet name="Summary Data" sheetId="6" r:id="rId4"/>
    <sheet name="Notes &amp; Glossary" sheetId="8"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 i="6" l="1"/>
  <c r="C8" i="6"/>
  <c r="C7" i="6"/>
  <c r="C3" i="6"/>
  <c r="Z357" i="7"/>
  <c r="V357" i="7"/>
  <c r="R357" i="7"/>
  <c r="O357" i="7"/>
  <c r="Z356" i="7"/>
  <c r="V356" i="7"/>
  <c r="R356" i="7"/>
  <c r="O356" i="7"/>
  <c r="Z355" i="7"/>
  <c r="V355" i="7"/>
  <c r="R355" i="7"/>
  <c r="O355" i="7"/>
  <c r="Z354" i="7"/>
  <c r="V354" i="7"/>
  <c r="R354" i="7"/>
  <c r="O354" i="7"/>
  <c r="Z353" i="7"/>
  <c r="V353" i="7"/>
  <c r="R353" i="7"/>
  <c r="O353" i="7"/>
  <c r="Z352" i="7"/>
  <c r="V352" i="7"/>
  <c r="R352" i="7"/>
  <c r="O352" i="7"/>
  <c r="Z351" i="7"/>
  <c r="V351" i="7"/>
  <c r="R351" i="7"/>
  <c r="O351" i="7"/>
  <c r="Z350" i="7"/>
  <c r="V350" i="7"/>
  <c r="R350" i="7"/>
  <c r="O350" i="7"/>
  <c r="Z349" i="7"/>
  <c r="V349" i="7"/>
  <c r="R349" i="7"/>
  <c r="O349" i="7"/>
  <c r="Z348" i="7"/>
  <c r="V348" i="7"/>
  <c r="R348" i="7"/>
  <c r="O348" i="7"/>
  <c r="Z347" i="7"/>
  <c r="V347" i="7"/>
  <c r="R347" i="7"/>
  <c r="O347" i="7"/>
  <c r="Z346" i="7"/>
  <c r="V346" i="7"/>
  <c r="R346" i="7"/>
  <c r="O346" i="7"/>
  <c r="Z345" i="7"/>
  <c r="V345" i="7"/>
  <c r="R345" i="7"/>
  <c r="O345" i="7"/>
  <c r="Z344" i="7"/>
  <c r="V344" i="7"/>
  <c r="R344" i="7"/>
  <c r="O344" i="7"/>
  <c r="Z343" i="7"/>
  <c r="V343" i="7"/>
  <c r="R343" i="7"/>
  <c r="O343" i="7"/>
  <c r="Z342" i="7"/>
  <c r="V342" i="7"/>
  <c r="R342" i="7"/>
  <c r="O342" i="7"/>
  <c r="Z341" i="7"/>
  <c r="V341" i="7"/>
  <c r="R341" i="7"/>
  <c r="O341" i="7"/>
  <c r="Z340" i="7"/>
  <c r="V340" i="7"/>
  <c r="R340" i="7"/>
  <c r="O340" i="7"/>
  <c r="Z339" i="7"/>
  <c r="V339" i="7"/>
  <c r="R339" i="7"/>
  <c r="O339" i="7"/>
  <c r="Z338" i="7"/>
  <c r="V338" i="7"/>
  <c r="R338" i="7"/>
  <c r="O338" i="7"/>
  <c r="Z337" i="7"/>
  <c r="V337" i="7"/>
  <c r="R337" i="7"/>
  <c r="O337" i="7"/>
  <c r="Z336" i="7"/>
  <c r="V336" i="7"/>
  <c r="R336" i="7"/>
  <c r="O336" i="7"/>
  <c r="Z335" i="7"/>
  <c r="V335" i="7"/>
  <c r="R335" i="7"/>
  <c r="O335" i="7"/>
  <c r="Z334" i="7"/>
  <c r="V334" i="7"/>
  <c r="R334" i="7"/>
  <c r="O334" i="7"/>
  <c r="Z333" i="7"/>
  <c r="V333" i="7"/>
  <c r="R333" i="7"/>
  <c r="O333" i="7"/>
  <c r="Z332" i="7"/>
  <c r="V332" i="7"/>
  <c r="R332" i="7"/>
  <c r="O332" i="7"/>
  <c r="Z331" i="7"/>
  <c r="V331" i="7"/>
  <c r="R331" i="7"/>
  <c r="O331" i="7"/>
  <c r="Z330" i="7"/>
  <c r="V330" i="7"/>
  <c r="R330" i="7"/>
  <c r="O330" i="7"/>
  <c r="Z329" i="7"/>
  <c r="V329" i="7"/>
  <c r="R329" i="7"/>
  <c r="O329" i="7"/>
  <c r="Z328" i="7"/>
  <c r="V328" i="7"/>
  <c r="R328" i="7"/>
  <c r="O328" i="7"/>
  <c r="Z327" i="7"/>
  <c r="V327" i="7"/>
  <c r="R327" i="7"/>
  <c r="O327" i="7"/>
  <c r="Z326" i="7"/>
  <c r="V326" i="7"/>
  <c r="R326" i="7"/>
  <c r="O326" i="7"/>
  <c r="Z325" i="7"/>
  <c r="V325" i="7"/>
  <c r="R325" i="7"/>
  <c r="O325" i="7"/>
  <c r="Z324" i="7"/>
  <c r="V324" i="7"/>
  <c r="R324" i="7"/>
  <c r="O324" i="7"/>
  <c r="Z323" i="7"/>
  <c r="V323" i="7"/>
  <c r="R323" i="7"/>
  <c r="O323" i="7"/>
  <c r="Z322" i="7"/>
  <c r="V322" i="7"/>
  <c r="R322" i="7"/>
  <c r="O322" i="7"/>
  <c r="Z321" i="7"/>
  <c r="V321" i="7"/>
  <c r="R321" i="7"/>
  <c r="O321" i="7"/>
  <c r="Z320" i="7"/>
  <c r="V320" i="7"/>
  <c r="R320" i="7"/>
  <c r="O320" i="7"/>
  <c r="Z319" i="7"/>
  <c r="V319" i="7"/>
  <c r="R319" i="7"/>
  <c r="O319" i="7"/>
  <c r="Z318" i="7"/>
  <c r="V318" i="7"/>
  <c r="R318" i="7"/>
  <c r="O318" i="7"/>
  <c r="Z317" i="7"/>
  <c r="V317" i="7"/>
  <c r="R317" i="7"/>
  <c r="O317" i="7"/>
  <c r="Z316" i="7"/>
  <c r="V316" i="7"/>
  <c r="R316" i="7"/>
  <c r="O316" i="7"/>
  <c r="Z315" i="7"/>
  <c r="V315" i="7"/>
  <c r="R315" i="7"/>
  <c r="O315" i="7"/>
  <c r="Z314" i="7"/>
  <c r="V314" i="7"/>
  <c r="R314" i="7"/>
  <c r="O314" i="7"/>
  <c r="Z313" i="7"/>
  <c r="V313" i="7"/>
  <c r="R313" i="7"/>
  <c r="O313" i="7"/>
  <c r="Z312" i="7"/>
  <c r="V312" i="7"/>
  <c r="R312" i="7"/>
  <c r="O312" i="7"/>
  <c r="Z311" i="7"/>
  <c r="V311" i="7"/>
  <c r="R311" i="7"/>
  <c r="O311" i="7"/>
  <c r="Z310" i="7"/>
  <c r="V310" i="7"/>
  <c r="R310" i="7"/>
  <c r="O310" i="7"/>
  <c r="Z309" i="7"/>
  <c r="V309" i="7"/>
  <c r="R309" i="7"/>
  <c r="O309" i="7"/>
  <c r="Z308" i="7"/>
  <c r="V308" i="7"/>
  <c r="R308" i="7"/>
  <c r="O308" i="7"/>
  <c r="Z307" i="7"/>
  <c r="V307" i="7"/>
  <c r="R307" i="7"/>
  <c r="O307" i="7"/>
  <c r="Z306" i="7"/>
  <c r="V306" i="7"/>
  <c r="R306" i="7"/>
  <c r="O306" i="7"/>
  <c r="Z305" i="7"/>
  <c r="V305" i="7"/>
  <c r="R305" i="7"/>
  <c r="O305" i="7"/>
  <c r="Z304" i="7"/>
  <c r="V304" i="7"/>
  <c r="R304" i="7"/>
  <c r="O304" i="7"/>
  <c r="Z303" i="7"/>
  <c r="V303" i="7"/>
  <c r="R303" i="7"/>
  <c r="O303" i="7"/>
  <c r="Z302" i="7"/>
  <c r="V302" i="7"/>
  <c r="R302" i="7"/>
  <c r="O302" i="7"/>
  <c r="Z301" i="7"/>
  <c r="V301" i="7"/>
  <c r="R301" i="7"/>
  <c r="O301" i="7"/>
  <c r="Z300" i="7"/>
  <c r="V300" i="7"/>
  <c r="R300" i="7"/>
  <c r="O300" i="7"/>
  <c r="Z299" i="7"/>
  <c r="V299" i="7"/>
  <c r="R299" i="7"/>
  <c r="O299" i="7"/>
  <c r="Z298" i="7"/>
  <c r="V298" i="7"/>
  <c r="R298" i="7"/>
  <c r="O298" i="7"/>
  <c r="Z297" i="7"/>
  <c r="V297" i="7"/>
  <c r="R297" i="7"/>
  <c r="O297" i="7"/>
  <c r="Z296" i="7"/>
  <c r="V296" i="7"/>
  <c r="R296" i="7"/>
  <c r="O296" i="7"/>
  <c r="Z295" i="7"/>
  <c r="V295" i="7"/>
  <c r="R295" i="7"/>
  <c r="O295" i="7"/>
  <c r="Z294" i="7"/>
  <c r="V294" i="7"/>
  <c r="R294" i="7"/>
  <c r="O294" i="7"/>
  <c r="Z293" i="7"/>
  <c r="V293" i="7"/>
  <c r="R293" i="7"/>
  <c r="O293" i="7"/>
  <c r="Z292" i="7"/>
  <c r="V292" i="7"/>
  <c r="R292" i="7"/>
  <c r="O292" i="7"/>
  <c r="Z291" i="7"/>
  <c r="V291" i="7"/>
  <c r="R291" i="7"/>
  <c r="O291" i="7"/>
  <c r="Z290" i="7"/>
  <c r="V290" i="7"/>
  <c r="R290" i="7"/>
  <c r="O290" i="7"/>
  <c r="Z289" i="7"/>
  <c r="V289" i="7"/>
  <c r="R289" i="7"/>
  <c r="O289" i="7"/>
  <c r="Z288" i="7"/>
  <c r="V288" i="7"/>
  <c r="R288" i="7"/>
  <c r="O288" i="7"/>
  <c r="Z287" i="7"/>
  <c r="V287" i="7"/>
  <c r="R287" i="7"/>
  <c r="O287" i="7"/>
  <c r="Z286" i="7"/>
  <c r="V286" i="7"/>
  <c r="R286" i="7"/>
  <c r="O286" i="7"/>
  <c r="Z285" i="7"/>
  <c r="V285" i="7"/>
  <c r="R285" i="7"/>
  <c r="O285" i="7"/>
  <c r="Z284" i="7"/>
  <c r="V284" i="7"/>
  <c r="R284" i="7"/>
  <c r="O284" i="7"/>
  <c r="Z283" i="7"/>
  <c r="V283" i="7"/>
  <c r="R283" i="7"/>
  <c r="O283" i="7"/>
  <c r="Z282" i="7"/>
  <c r="V282" i="7"/>
  <c r="R282" i="7"/>
  <c r="O282" i="7"/>
  <c r="Z281" i="7"/>
  <c r="V281" i="7"/>
  <c r="R281" i="7"/>
  <c r="O281" i="7"/>
  <c r="Z280" i="7"/>
  <c r="V280" i="7"/>
  <c r="R280" i="7"/>
  <c r="O280" i="7"/>
  <c r="Z279" i="7"/>
  <c r="V279" i="7"/>
  <c r="R279" i="7"/>
  <c r="O279" i="7"/>
  <c r="Z278" i="7"/>
  <c r="V278" i="7"/>
  <c r="R278" i="7"/>
  <c r="O278" i="7"/>
  <c r="Z277" i="7"/>
  <c r="V277" i="7"/>
  <c r="R277" i="7"/>
  <c r="O277" i="7"/>
  <c r="Z276" i="7"/>
  <c r="V276" i="7"/>
  <c r="R276" i="7"/>
  <c r="O276" i="7"/>
  <c r="Z275" i="7"/>
  <c r="V275" i="7"/>
  <c r="R275" i="7"/>
  <c r="O275" i="7"/>
  <c r="Z274" i="7"/>
  <c r="V274" i="7"/>
  <c r="R274" i="7"/>
  <c r="O274" i="7"/>
  <c r="Z273" i="7"/>
  <c r="V273" i="7"/>
  <c r="R273" i="7"/>
  <c r="O273" i="7"/>
  <c r="Z272" i="7"/>
  <c r="V272" i="7"/>
  <c r="R272" i="7"/>
  <c r="O272" i="7"/>
  <c r="Z271" i="7"/>
  <c r="V271" i="7"/>
  <c r="R271" i="7"/>
  <c r="O271" i="7"/>
  <c r="Z270" i="7"/>
  <c r="V270" i="7"/>
  <c r="R270" i="7"/>
  <c r="O270" i="7"/>
  <c r="Z269" i="7"/>
  <c r="V269" i="7"/>
  <c r="R269" i="7"/>
  <c r="O269" i="7"/>
  <c r="Z268" i="7"/>
  <c r="V268" i="7"/>
  <c r="R268" i="7"/>
  <c r="O268" i="7"/>
  <c r="Z267" i="7"/>
  <c r="V267" i="7"/>
  <c r="R267" i="7"/>
  <c r="O267" i="7"/>
  <c r="Z266" i="7"/>
  <c r="V266" i="7"/>
  <c r="R266" i="7"/>
  <c r="O266" i="7"/>
  <c r="Z265" i="7"/>
  <c r="V265" i="7"/>
  <c r="R265" i="7"/>
  <c r="O265" i="7"/>
  <c r="Z264" i="7"/>
  <c r="V264" i="7"/>
  <c r="R264" i="7"/>
  <c r="O264" i="7"/>
  <c r="Z263" i="7"/>
  <c r="V263" i="7"/>
  <c r="R263" i="7"/>
  <c r="O263" i="7"/>
  <c r="Z262" i="7"/>
  <c r="V262" i="7"/>
  <c r="R262" i="7"/>
  <c r="O262" i="7"/>
  <c r="Z261" i="7"/>
  <c r="V261" i="7"/>
  <c r="R261" i="7"/>
  <c r="O261" i="7"/>
  <c r="Z260" i="7"/>
  <c r="V260" i="7"/>
  <c r="R260" i="7"/>
  <c r="O260" i="7"/>
  <c r="Z259" i="7"/>
  <c r="V259" i="7"/>
  <c r="R259" i="7"/>
  <c r="O259" i="7"/>
  <c r="Z258" i="7"/>
  <c r="V258" i="7"/>
  <c r="R258" i="7"/>
  <c r="O258" i="7"/>
  <c r="Z257" i="7"/>
  <c r="V257" i="7"/>
  <c r="R257" i="7"/>
  <c r="O257" i="7"/>
  <c r="Z256" i="7"/>
  <c r="V256" i="7"/>
  <c r="R256" i="7"/>
  <c r="O256" i="7"/>
  <c r="Z255" i="7"/>
  <c r="V255" i="7"/>
  <c r="R255" i="7"/>
  <c r="O255" i="7"/>
  <c r="Z254" i="7"/>
  <c r="V254" i="7"/>
  <c r="R254" i="7"/>
  <c r="O254" i="7"/>
  <c r="Z253" i="7"/>
  <c r="V253" i="7"/>
  <c r="R253" i="7"/>
  <c r="O253" i="7"/>
  <c r="Z252" i="7"/>
  <c r="V252" i="7"/>
  <c r="R252" i="7"/>
  <c r="O252" i="7"/>
  <c r="Z251" i="7"/>
  <c r="V251" i="7"/>
  <c r="R251" i="7"/>
  <c r="O251" i="7"/>
  <c r="Z250" i="7"/>
  <c r="V250" i="7"/>
  <c r="R250" i="7"/>
  <c r="O250" i="7"/>
  <c r="Z249" i="7"/>
  <c r="V249" i="7"/>
  <c r="R249" i="7"/>
  <c r="O249" i="7"/>
  <c r="Z248" i="7"/>
  <c r="V248" i="7"/>
  <c r="R248" i="7"/>
  <c r="O248" i="7"/>
  <c r="Z247" i="7"/>
  <c r="V247" i="7"/>
  <c r="R247" i="7"/>
  <c r="O247" i="7"/>
  <c r="Z246" i="7"/>
  <c r="V246" i="7"/>
  <c r="R246" i="7"/>
  <c r="O246" i="7"/>
  <c r="Z245" i="7"/>
  <c r="V245" i="7"/>
  <c r="R245" i="7"/>
  <c r="O245" i="7"/>
  <c r="Z244" i="7"/>
  <c r="V244" i="7"/>
  <c r="R244" i="7"/>
  <c r="O244" i="7"/>
  <c r="Z243" i="7"/>
  <c r="V243" i="7"/>
  <c r="R243" i="7"/>
  <c r="O243" i="7"/>
  <c r="Z242" i="7"/>
  <c r="V242" i="7"/>
  <c r="R242" i="7"/>
  <c r="O242" i="7"/>
  <c r="Z241" i="7"/>
  <c r="V241" i="7"/>
  <c r="R241" i="7"/>
  <c r="O241" i="7"/>
  <c r="Z240" i="7"/>
  <c r="V240" i="7"/>
  <c r="R240" i="7"/>
  <c r="O240" i="7"/>
  <c r="Z239" i="7"/>
  <c r="V239" i="7"/>
  <c r="R239" i="7"/>
  <c r="O239" i="7"/>
  <c r="Z238" i="7"/>
  <c r="V238" i="7"/>
  <c r="R238" i="7"/>
  <c r="O238" i="7"/>
  <c r="Z237" i="7"/>
  <c r="V237" i="7"/>
  <c r="R237" i="7"/>
  <c r="O237" i="7"/>
  <c r="Z236" i="7"/>
  <c r="V236" i="7"/>
  <c r="R236" i="7"/>
  <c r="O236" i="7"/>
  <c r="Z235" i="7"/>
  <c r="V235" i="7"/>
  <c r="R235" i="7"/>
  <c r="O235" i="7"/>
  <c r="Z234" i="7"/>
  <c r="V234" i="7"/>
  <c r="R234" i="7"/>
  <c r="O234" i="7"/>
  <c r="Z233" i="7"/>
  <c r="V233" i="7"/>
  <c r="R233" i="7"/>
  <c r="O233" i="7"/>
  <c r="Z232" i="7"/>
  <c r="V232" i="7"/>
  <c r="R232" i="7"/>
  <c r="O232" i="7"/>
  <c r="Z231" i="7"/>
  <c r="V231" i="7"/>
  <c r="R231" i="7"/>
  <c r="O231" i="7"/>
  <c r="Z230" i="7"/>
  <c r="V230" i="7"/>
  <c r="R230" i="7"/>
  <c r="O230" i="7"/>
  <c r="Z229" i="7"/>
  <c r="V229" i="7"/>
  <c r="R229" i="7"/>
  <c r="O229" i="7"/>
  <c r="Z228" i="7"/>
  <c r="V228" i="7"/>
  <c r="R228" i="7"/>
  <c r="O228" i="7"/>
  <c r="Z227" i="7"/>
  <c r="V227" i="7"/>
  <c r="R227" i="7"/>
  <c r="O227" i="7"/>
  <c r="Z226" i="7"/>
  <c r="V226" i="7"/>
  <c r="R226" i="7"/>
  <c r="O226" i="7"/>
  <c r="Z225" i="7"/>
  <c r="V225" i="7"/>
  <c r="R225" i="7"/>
  <c r="O225" i="7"/>
  <c r="Z224" i="7"/>
  <c r="V224" i="7"/>
  <c r="R224" i="7"/>
  <c r="O224" i="7"/>
  <c r="Z223" i="7"/>
  <c r="V223" i="7"/>
  <c r="R223" i="7"/>
  <c r="O223" i="7"/>
  <c r="Z222" i="7"/>
  <c r="V222" i="7"/>
  <c r="R222" i="7"/>
  <c r="O222" i="7"/>
  <c r="Z221" i="7"/>
  <c r="V221" i="7"/>
  <c r="R221" i="7"/>
  <c r="O221" i="7"/>
  <c r="Z220" i="7"/>
  <c r="V220" i="7"/>
  <c r="R220" i="7"/>
  <c r="O220" i="7"/>
  <c r="Z219" i="7"/>
  <c r="V219" i="7"/>
  <c r="R219" i="7"/>
  <c r="O219" i="7"/>
  <c r="Z218" i="7"/>
  <c r="V218" i="7"/>
  <c r="R218" i="7"/>
  <c r="O218" i="7"/>
  <c r="Z217" i="7"/>
  <c r="V217" i="7"/>
  <c r="R217" i="7"/>
  <c r="O217" i="7"/>
  <c r="Z216" i="7"/>
  <c r="V216" i="7"/>
  <c r="R216" i="7"/>
  <c r="O216" i="7"/>
  <c r="Z215" i="7"/>
  <c r="V215" i="7"/>
  <c r="R215" i="7"/>
  <c r="O215" i="7"/>
  <c r="Z214" i="7"/>
  <c r="V214" i="7"/>
  <c r="R214" i="7"/>
  <c r="O214" i="7"/>
  <c r="Z213" i="7"/>
  <c r="V213" i="7"/>
  <c r="R213" i="7"/>
  <c r="O213" i="7"/>
  <c r="Z212" i="7"/>
  <c r="V212" i="7"/>
  <c r="R212" i="7"/>
  <c r="O212" i="7"/>
  <c r="Z211" i="7"/>
  <c r="V211" i="7"/>
  <c r="R211" i="7"/>
  <c r="O211" i="7"/>
  <c r="Z210" i="7"/>
  <c r="V210" i="7"/>
  <c r="R210" i="7"/>
  <c r="O210" i="7"/>
  <c r="Z209" i="7"/>
  <c r="V209" i="7"/>
  <c r="R209" i="7"/>
  <c r="O209" i="7"/>
  <c r="Z208" i="7"/>
  <c r="V208" i="7"/>
  <c r="R208" i="7"/>
  <c r="O208" i="7"/>
  <c r="Z207" i="7"/>
  <c r="V207" i="7"/>
  <c r="R207" i="7"/>
  <c r="O207" i="7"/>
  <c r="Z206" i="7"/>
  <c r="V206" i="7"/>
  <c r="R206" i="7"/>
  <c r="O206" i="7"/>
  <c r="Z205" i="7"/>
  <c r="V205" i="7"/>
  <c r="R205" i="7"/>
  <c r="O205" i="7"/>
  <c r="Z204" i="7"/>
  <c r="V204" i="7"/>
  <c r="R204" i="7"/>
  <c r="O204" i="7"/>
  <c r="Z203" i="7"/>
  <c r="V203" i="7"/>
  <c r="R203" i="7"/>
  <c r="O203" i="7"/>
  <c r="Z202" i="7"/>
  <c r="V202" i="7"/>
  <c r="R202" i="7"/>
  <c r="O202" i="7"/>
  <c r="Z201" i="7"/>
  <c r="V201" i="7"/>
  <c r="R201" i="7"/>
  <c r="O201" i="7"/>
  <c r="Z200" i="7"/>
  <c r="V200" i="7"/>
  <c r="R200" i="7"/>
  <c r="O200" i="7"/>
  <c r="Z199" i="7"/>
  <c r="V199" i="7"/>
  <c r="R199" i="7"/>
  <c r="O199" i="7"/>
  <c r="Z198" i="7"/>
  <c r="V198" i="7"/>
  <c r="R198" i="7"/>
  <c r="O198" i="7"/>
  <c r="Z197" i="7"/>
  <c r="V197" i="7"/>
  <c r="R197" i="7"/>
  <c r="O197" i="7"/>
  <c r="Z196" i="7"/>
  <c r="V196" i="7"/>
  <c r="R196" i="7"/>
  <c r="O196" i="7"/>
  <c r="Z195" i="7"/>
  <c r="V195" i="7"/>
  <c r="R195" i="7"/>
  <c r="O195" i="7"/>
  <c r="Z194" i="7"/>
  <c r="V194" i="7"/>
  <c r="R194" i="7"/>
  <c r="O194" i="7"/>
  <c r="Z193" i="7"/>
  <c r="V193" i="7"/>
  <c r="R193" i="7"/>
  <c r="O193" i="7"/>
  <c r="Z192" i="7"/>
  <c r="V192" i="7"/>
  <c r="R192" i="7"/>
  <c r="O192" i="7"/>
  <c r="Z191" i="7"/>
  <c r="V191" i="7"/>
  <c r="R191" i="7"/>
  <c r="O191" i="7"/>
  <c r="Z190" i="7"/>
  <c r="V190" i="7"/>
  <c r="R190" i="7"/>
  <c r="O190" i="7"/>
  <c r="Z189" i="7"/>
  <c r="V189" i="7"/>
  <c r="R189" i="7"/>
  <c r="O189" i="7"/>
  <c r="Z188" i="7"/>
  <c r="V188" i="7"/>
  <c r="R188" i="7"/>
  <c r="O188" i="7"/>
  <c r="Z187" i="7"/>
  <c r="V187" i="7"/>
  <c r="R187" i="7"/>
  <c r="O187" i="7"/>
  <c r="Z186" i="7"/>
  <c r="V186" i="7"/>
  <c r="R186" i="7"/>
  <c r="O186" i="7"/>
  <c r="Z185" i="7"/>
  <c r="V185" i="7"/>
  <c r="R185" i="7"/>
  <c r="O185" i="7"/>
  <c r="Z184" i="7"/>
  <c r="V184" i="7"/>
  <c r="R184" i="7"/>
  <c r="O184" i="7"/>
  <c r="Z183" i="7"/>
  <c r="V183" i="7"/>
  <c r="R183" i="7"/>
  <c r="O183" i="7"/>
  <c r="Z182" i="7"/>
  <c r="V182" i="7"/>
  <c r="R182" i="7"/>
  <c r="O182" i="7"/>
  <c r="Z181" i="7"/>
  <c r="V181" i="7"/>
  <c r="R181" i="7"/>
  <c r="O181" i="7"/>
  <c r="Z180" i="7"/>
  <c r="V180" i="7"/>
  <c r="R180" i="7"/>
  <c r="O180" i="7"/>
  <c r="Z179" i="7"/>
  <c r="V179" i="7"/>
  <c r="R179" i="7"/>
  <c r="O179" i="7"/>
  <c r="Z178" i="7"/>
  <c r="V178" i="7"/>
  <c r="R178" i="7"/>
  <c r="O178" i="7"/>
  <c r="Z177" i="7"/>
  <c r="V177" i="7"/>
  <c r="R177" i="7"/>
  <c r="O177" i="7"/>
  <c r="Z176" i="7"/>
  <c r="V176" i="7"/>
  <c r="R176" i="7"/>
  <c r="O176" i="7"/>
  <c r="Z175" i="7"/>
  <c r="V175" i="7"/>
  <c r="R175" i="7"/>
  <c r="O175" i="7"/>
  <c r="Z174" i="7"/>
  <c r="V174" i="7"/>
  <c r="R174" i="7"/>
  <c r="O174" i="7"/>
  <c r="Z173" i="7"/>
  <c r="V173" i="7"/>
  <c r="R173" i="7"/>
  <c r="O173" i="7"/>
  <c r="Z172" i="7"/>
  <c r="V172" i="7"/>
  <c r="R172" i="7"/>
  <c r="O172" i="7"/>
  <c r="Z171" i="7"/>
  <c r="V171" i="7"/>
  <c r="R171" i="7"/>
  <c r="O171" i="7"/>
  <c r="Z170" i="7"/>
  <c r="V170" i="7"/>
  <c r="R170" i="7"/>
  <c r="O170" i="7"/>
  <c r="Z169" i="7"/>
  <c r="V169" i="7"/>
  <c r="R169" i="7"/>
  <c r="O169" i="7"/>
  <c r="Z168" i="7"/>
  <c r="V168" i="7"/>
  <c r="R168" i="7"/>
  <c r="O168" i="7"/>
  <c r="Z167" i="7"/>
  <c r="V167" i="7"/>
  <c r="R167" i="7"/>
  <c r="O167" i="7"/>
  <c r="Z166" i="7"/>
  <c r="V166" i="7"/>
  <c r="R166" i="7"/>
  <c r="O166" i="7"/>
  <c r="Z165" i="7"/>
  <c r="V165" i="7"/>
  <c r="R165" i="7"/>
  <c r="O165" i="7"/>
  <c r="Z164" i="7"/>
  <c r="V164" i="7"/>
  <c r="R164" i="7"/>
  <c r="O164" i="7"/>
  <c r="Z163" i="7"/>
  <c r="V163" i="7"/>
  <c r="R163" i="7"/>
  <c r="O163" i="7"/>
  <c r="Z162" i="7"/>
  <c r="V162" i="7"/>
  <c r="R162" i="7"/>
  <c r="O162" i="7"/>
  <c r="Z161" i="7"/>
  <c r="V161" i="7"/>
  <c r="R161" i="7"/>
  <c r="O161" i="7"/>
  <c r="Z160" i="7"/>
  <c r="V160" i="7"/>
  <c r="R160" i="7"/>
  <c r="O160" i="7"/>
  <c r="Z159" i="7"/>
  <c r="V159" i="7"/>
  <c r="R159" i="7"/>
  <c r="O159" i="7"/>
  <c r="Z158" i="7"/>
  <c r="V158" i="7"/>
  <c r="R158" i="7"/>
  <c r="O158" i="7"/>
  <c r="Z157" i="7"/>
  <c r="V157" i="7"/>
  <c r="R157" i="7"/>
  <c r="O157" i="7"/>
  <c r="Z156" i="7"/>
  <c r="V156" i="7"/>
  <c r="R156" i="7"/>
  <c r="O156" i="7"/>
  <c r="Z155" i="7"/>
  <c r="V155" i="7"/>
  <c r="R155" i="7"/>
  <c r="O155" i="7"/>
  <c r="Z154" i="7"/>
  <c r="V154" i="7"/>
  <c r="R154" i="7"/>
  <c r="O154" i="7"/>
  <c r="Z153" i="7"/>
  <c r="V153" i="7"/>
  <c r="R153" i="7"/>
  <c r="O153" i="7"/>
  <c r="Z152" i="7"/>
  <c r="V152" i="7"/>
  <c r="R152" i="7"/>
  <c r="O152" i="7"/>
  <c r="Z151" i="7"/>
  <c r="V151" i="7"/>
  <c r="R151" i="7"/>
  <c r="O151" i="7"/>
  <c r="Z150" i="7"/>
  <c r="V150" i="7"/>
  <c r="R150" i="7"/>
  <c r="O150" i="7"/>
  <c r="Z149" i="7"/>
  <c r="V149" i="7"/>
  <c r="R149" i="7"/>
  <c r="O149" i="7"/>
  <c r="Z148" i="7"/>
  <c r="V148" i="7"/>
  <c r="R148" i="7"/>
  <c r="O148" i="7"/>
  <c r="Z147" i="7"/>
  <c r="V147" i="7"/>
  <c r="R147" i="7"/>
  <c r="O147" i="7"/>
  <c r="Z146" i="7"/>
  <c r="V146" i="7"/>
  <c r="R146" i="7"/>
  <c r="O146" i="7"/>
  <c r="Z145" i="7"/>
  <c r="V145" i="7"/>
  <c r="R145" i="7"/>
  <c r="O145" i="7"/>
  <c r="Z144" i="7"/>
  <c r="V144" i="7"/>
  <c r="R144" i="7"/>
  <c r="O144" i="7"/>
  <c r="Z143" i="7"/>
  <c r="V143" i="7"/>
  <c r="R143" i="7"/>
  <c r="O143" i="7"/>
  <c r="Z142" i="7"/>
  <c r="V142" i="7"/>
  <c r="R142" i="7"/>
  <c r="O142" i="7"/>
  <c r="Z141" i="7"/>
  <c r="V141" i="7"/>
  <c r="R141" i="7"/>
  <c r="O141" i="7"/>
  <c r="Z140" i="7"/>
  <c r="V140" i="7"/>
  <c r="R140" i="7"/>
  <c r="O140" i="7"/>
  <c r="Z139" i="7"/>
  <c r="V139" i="7"/>
  <c r="R139" i="7"/>
  <c r="O139" i="7"/>
  <c r="Z138" i="7"/>
  <c r="V138" i="7"/>
  <c r="R138" i="7"/>
  <c r="O138" i="7"/>
  <c r="Z137" i="7"/>
  <c r="V137" i="7"/>
  <c r="R137" i="7"/>
  <c r="O137" i="7"/>
  <c r="Z136" i="7"/>
  <c r="V136" i="7"/>
  <c r="R136" i="7"/>
  <c r="O136" i="7"/>
  <c r="Z135" i="7"/>
  <c r="V135" i="7"/>
  <c r="R135" i="7"/>
  <c r="O135" i="7"/>
  <c r="Z134" i="7"/>
  <c r="V134" i="7"/>
  <c r="R134" i="7"/>
  <c r="O134" i="7"/>
  <c r="Z133" i="7"/>
  <c r="V133" i="7"/>
  <c r="R133" i="7"/>
  <c r="O133" i="7"/>
  <c r="Z132" i="7"/>
  <c r="V132" i="7"/>
  <c r="R132" i="7"/>
  <c r="O132" i="7"/>
  <c r="Z131" i="7"/>
  <c r="V131" i="7"/>
  <c r="R131" i="7"/>
  <c r="O131" i="7"/>
  <c r="Z130" i="7"/>
  <c r="V130" i="7"/>
  <c r="R130" i="7"/>
  <c r="O130" i="7"/>
  <c r="Z129" i="7"/>
  <c r="V129" i="7"/>
  <c r="R129" i="7"/>
  <c r="O129" i="7"/>
  <c r="Z128" i="7"/>
  <c r="V128" i="7"/>
  <c r="R128" i="7"/>
  <c r="O128" i="7"/>
  <c r="Z127" i="7"/>
  <c r="V127" i="7"/>
  <c r="R127" i="7"/>
  <c r="O127" i="7"/>
  <c r="Z126" i="7"/>
  <c r="V126" i="7"/>
  <c r="R126" i="7"/>
  <c r="O126" i="7"/>
  <c r="Z125" i="7"/>
  <c r="V125" i="7"/>
  <c r="R125" i="7"/>
  <c r="O125" i="7"/>
  <c r="Z124" i="7"/>
  <c r="V124" i="7"/>
  <c r="R124" i="7"/>
  <c r="O124" i="7"/>
  <c r="Z123" i="7"/>
  <c r="V123" i="7"/>
  <c r="R123" i="7"/>
  <c r="O123" i="7"/>
  <c r="Z122" i="7"/>
  <c r="V122" i="7"/>
  <c r="R122" i="7"/>
  <c r="O122" i="7"/>
  <c r="Z121" i="7"/>
  <c r="V121" i="7"/>
  <c r="R121" i="7"/>
  <c r="O121" i="7"/>
  <c r="Z120" i="7"/>
  <c r="V120" i="7"/>
  <c r="R120" i="7"/>
  <c r="O120" i="7"/>
  <c r="Z119" i="7"/>
  <c r="V119" i="7"/>
  <c r="R119" i="7"/>
  <c r="O119" i="7"/>
  <c r="Z118" i="7"/>
  <c r="V118" i="7"/>
  <c r="R118" i="7"/>
  <c r="O118" i="7"/>
  <c r="Z117" i="7"/>
  <c r="V117" i="7"/>
  <c r="R117" i="7"/>
  <c r="O117" i="7"/>
  <c r="Z116" i="7"/>
  <c r="V116" i="7"/>
  <c r="R116" i="7"/>
  <c r="O116" i="7"/>
  <c r="Z115" i="7"/>
  <c r="V115" i="7"/>
  <c r="R115" i="7"/>
  <c r="O115" i="7"/>
  <c r="Z114" i="7"/>
  <c r="V114" i="7"/>
  <c r="R114" i="7"/>
  <c r="O114" i="7"/>
  <c r="Z113" i="7"/>
  <c r="V113" i="7"/>
  <c r="R113" i="7"/>
  <c r="O113" i="7"/>
  <c r="Z112" i="7"/>
  <c r="V112" i="7"/>
  <c r="R112" i="7"/>
  <c r="O112" i="7"/>
  <c r="Z111" i="7"/>
  <c r="V111" i="7"/>
  <c r="R111" i="7"/>
  <c r="O111" i="7"/>
  <c r="Z110" i="7"/>
  <c r="V110" i="7"/>
  <c r="R110" i="7"/>
  <c r="O110" i="7"/>
  <c r="Z109" i="7"/>
  <c r="V109" i="7"/>
  <c r="R109" i="7"/>
  <c r="O109" i="7"/>
  <c r="Z108" i="7"/>
  <c r="V108" i="7"/>
  <c r="R108" i="7"/>
  <c r="O108" i="7"/>
  <c r="Z107" i="7"/>
  <c r="V107" i="7"/>
  <c r="R107" i="7"/>
  <c r="O107" i="7"/>
  <c r="Z106" i="7"/>
  <c r="V106" i="7"/>
  <c r="R106" i="7"/>
  <c r="O106" i="7"/>
  <c r="Z105" i="7"/>
  <c r="V105" i="7"/>
  <c r="R105" i="7"/>
  <c r="O105" i="7"/>
  <c r="Z104" i="7"/>
  <c r="V104" i="7"/>
  <c r="R104" i="7"/>
  <c r="O104" i="7"/>
  <c r="Z103" i="7"/>
  <c r="V103" i="7"/>
  <c r="R103" i="7"/>
  <c r="O103" i="7"/>
  <c r="Z102" i="7"/>
  <c r="V102" i="7"/>
  <c r="R102" i="7"/>
  <c r="O102" i="7"/>
  <c r="Z101" i="7"/>
  <c r="V101" i="7"/>
  <c r="R101" i="7"/>
  <c r="O101" i="7"/>
  <c r="Z100" i="7"/>
  <c r="V100" i="7"/>
  <c r="R100" i="7"/>
  <c r="O100" i="7"/>
  <c r="Z99" i="7"/>
  <c r="V99" i="7"/>
  <c r="R99" i="7"/>
  <c r="O99" i="7"/>
  <c r="Z98" i="7"/>
  <c r="V98" i="7"/>
  <c r="R98" i="7"/>
  <c r="O98" i="7"/>
  <c r="Z97" i="7"/>
  <c r="V97" i="7"/>
  <c r="R97" i="7"/>
  <c r="O97" i="7"/>
  <c r="Z96" i="7"/>
  <c r="V96" i="7"/>
  <c r="R96" i="7"/>
  <c r="O96" i="7"/>
  <c r="Z95" i="7"/>
  <c r="V95" i="7"/>
  <c r="R95" i="7"/>
  <c r="O95" i="7"/>
  <c r="Z94" i="7"/>
  <c r="V94" i="7"/>
  <c r="R94" i="7"/>
  <c r="O94" i="7"/>
  <c r="Z93" i="7"/>
  <c r="V93" i="7"/>
  <c r="R93" i="7"/>
  <c r="O93" i="7"/>
  <c r="Z92" i="7"/>
  <c r="V92" i="7"/>
  <c r="R92" i="7"/>
  <c r="O92" i="7"/>
  <c r="Z91" i="7"/>
  <c r="V91" i="7"/>
  <c r="R91" i="7"/>
  <c r="O91" i="7"/>
  <c r="Z90" i="7"/>
  <c r="V90" i="7"/>
  <c r="R90" i="7"/>
  <c r="O90" i="7"/>
  <c r="Z89" i="7"/>
  <c r="V89" i="7"/>
  <c r="R89" i="7"/>
  <c r="O89" i="7"/>
  <c r="Z88" i="7"/>
  <c r="V88" i="7"/>
  <c r="R88" i="7"/>
  <c r="O88" i="7"/>
  <c r="Z87" i="7"/>
  <c r="V87" i="7"/>
  <c r="R87" i="7"/>
  <c r="O87" i="7"/>
  <c r="Z86" i="7"/>
  <c r="V86" i="7"/>
  <c r="R86" i="7"/>
  <c r="O86" i="7"/>
  <c r="Z85" i="7"/>
  <c r="V85" i="7"/>
  <c r="R85" i="7"/>
  <c r="O85" i="7"/>
  <c r="Z84" i="7"/>
  <c r="V84" i="7"/>
  <c r="R84" i="7"/>
  <c r="O84" i="7"/>
  <c r="Z83" i="7"/>
  <c r="V83" i="7"/>
  <c r="R83" i="7"/>
  <c r="O83" i="7"/>
  <c r="Z82" i="7"/>
  <c r="V82" i="7"/>
  <c r="R82" i="7"/>
  <c r="O82" i="7"/>
  <c r="Z81" i="7"/>
  <c r="V81" i="7"/>
  <c r="R81" i="7"/>
  <c r="O81" i="7"/>
  <c r="Z80" i="7"/>
  <c r="V80" i="7"/>
  <c r="R80" i="7"/>
  <c r="O80" i="7"/>
  <c r="Z79" i="7"/>
  <c r="V79" i="7"/>
  <c r="R79" i="7"/>
  <c r="O79" i="7"/>
  <c r="Z78" i="7"/>
  <c r="V78" i="7"/>
  <c r="R78" i="7"/>
  <c r="O78" i="7"/>
  <c r="Z77" i="7"/>
  <c r="V77" i="7"/>
  <c r="R77" i="7"/>
  <c r="O77" i="7"/>
  <c r="Z76" i="7"/>
  <c r="V76" i="7"/>
  <c r="R76" i="7"/>
  <c r="O76" i="7"/>
  <c r="Z75" i="7"/>
  <c r="V75" i="7"/>
  <c r="R75" i="7"/>
  <c r="O75" i="7"/>
  <c r="Z74" i="7"/>
  <c r="V74" i="7"/>
  <c r="R74" i="7"/>
  <c r="O74" i="7"/>
  <c r="Z73" i="7"/>
  <c r="V73" i="7"/>
  <c r="R73" i="7"/>
  <c r="O73" i="7"/>
  <c r="Z72" i="7"/>
  <c r="V72" i="7"/>
  <c r="R72" i="7"/>
  <c r="O72" i="7"/>
  <c r="Z71" i="7"/>
  <c r="V71" i="7"/>
  <c r="R71" i="7"/>
  <c r="O71" i="7"/>
  <c r="Z70" i="7"/>
  <c r="V70" i="7"/>
  <c r="R70" i="7"/>
  <c r="O70" i="7"/>
  <c r="Z69" i="7"/>
  <c r="V69" i="7"/>
  <c r="R69" i="7"/>
  <c r="O69" i="7"/>
  <c r="Z68" i="7"/>
  <c r="V68" i="7"/>
  <c r="R68" i="7"/>
  <c r="O68" i="7"/>
  <c r="Z67" i="7"/>
  <c r="V67" i="7"/>
  <c r="R67" i="7"/>
  <c r="O67" i="7"/>
  <c r="Z66" i="7"/>
  <c r="V66" i="7"/>
  <c r="R66" i="7"/>
  <c r="O66" i="7"/>
  <c r="Z65" i="7"/>
  <c r="V65" i="7"/>
  <c r="R65" i="7"/>
  <c r="O65" i="7"/>
  <c r="Z64" i="7"/>
  <c r="V64" i="7"/>
  <c r="R64" i="7"/>
  <c r="O64" i="7"/>
  <c r="Z63" i="7"/>
  <c r="V63" i="7"/>
  <c r="R63" i="7"/>
  <c r="O63" i="7"/>
  <c r="Z62" i="7"/>
  <c r="V62" i="7"/>
  <c r="R62" i="7"/>
  <c r="O62" i="7"/>
  <c r="Z61" i="7"/>
  <c r="V61" i="7"/>
  <c r="R61" i="7"/>
  <c r="O61" i="7"/>
  <c r="Z60" i="7"/>
  <c r="V60" i="7"/>
  <c r="R60" i="7"/>
  <c r="O60" i="7"/>
  <c r="Z59" i="7"/>
  <c r="V59" i="7"/>
  <c r="R59" i="7"/>
  <c r="O59" i="7"/>
  <c r="Z58" i="7"/>
  <c r="V58" i="7"/>
  <c r="R58" i="7"/>
  <c r="O58" i="7"/>
  <c r="Z57" i="7"/>
  <c r="V57" i="7"/>
  <c r="R57" i="7"/>
  <c r="O57" i="7"/>
  <c r="Z56" i="7"/>
  <c r="V56" i="7"/>
  <c r="R56" i="7"/>
  <c r="O56" i="7"/>
  <c r="Z55" i="7"/>
  <c r="V55" i="7"/>
  <c r="R55" i="7"/>
  <c r="O55" i="7"/>
  <c r="Z54" i="7"/>
  <c r="V54" i="7"/>
  <c r="R54" i="7"/>
  <c r="O54" i="7"/>
  <c r="Z53" i="7"/>
  <c r="V53" i="7"/>
  <c r="R53" i="7"/>
  <c r="O53" i="7"/>
  <c r="Z52" i="7"/>
  <c r="V52" i="7"/>
  <c r="R52" i="7"/>
  <c r="O52" i="7"/>
  <c r="Z51" i="7"/>
  <c r="V51" i="7"/>
  <c r="R51" i="7"/>
  <c r="O51" i="7"/>
  <c r="Z50" i="7"/>
  <c r="V50" i="7"/>
  <c r="R50" i="7"/>
  <c r="O50" i="7"/>
  <c r="Z49" i="7"/>
  <c r="V49" i="7"/>
  <c r="R49" i="7"/>
  <c r="O49" i="7"/>
  <c r="Z48" i="7"/>
  <c r="V48" i="7"/>
  <c r="R48" i="7"/>
  <c r="O48" i="7"/>
  <c r="Z47" i="7"/>
  <c r="V47" i="7"/>
  <c r="R47" i="7"/>
  <c r="O47" i="7"/>
  <c r="Z46" i="7"/>
  <c r="V46" i="7"/>
  <c r="R46" i="7"/>
  <c r="O46" i="7"/>
  <c r="Z45" i="7"/>
  <c r="V45" i="7"/>
  <c r="R45" i="7"/>
  <c r="O45" i="7"/>
  <c r="Z44" i="7"/>
  <c r="V44" i="7"/>
  <c r="R44" i="7"/>
  <c r="O44" i="7"/>
  <c r="Z43" i="7"/>
  <c r="V43" i="7"/>
  <c r="R43" i="7"/>
  <c r="O43" i="7"/>
  <c r="Z42" i="7"/>
  <c r="V42" i="7"/>
  <c r="R42" i="7"/>
  <c r="O42" i="7"/>
  <c r="Z41" i="7"/>
  <c r="V41" i="7"/>
  <c r="R41" i="7"/>
  <c r="O41" i="7"/>
  <c r="Z40" i="7"/>
  <c r="V40" i="7"/>
  <c r="R40" i="7"/>
  <c r="O40" i="7"/>
  <c r="Z39" i="7"/>
  <c r="V39" i="7"/>
  <c r="R39" i="7"/>
  <c r="O39" i="7"/>
  <c r="Z38" i="7"/>
  <c r="V38" i="7"/>
  <c r="R38" i="7"/>
  <c r="O38" i="7"/>
  <c r="Z37" i="7"/>
  <c r="V37" i="7"/>
  <c r="R37" i="7"/>
  <c r="O37" i="7"/>
  <c r="Z36" i="7"/>
  <c r="V36" i="7"/>
  <c r="R36" i="7"/>
  <c r="O36" i="7"/>
  <c r="Z35" i="7"/>
  <c r="V35" i="7"/>
  <c r="R35" i="7"/>
  <c r="O35" i="7"/>
  <c r="Z34" i="7"/>
  <c r="V34" i="7"/>
  <c r="R34" i="7"/>
  <c r="O34" i="7"/>
  <c r="Z33" i="7"/>
  <c r="V33" i="7"/>
  <c r="R33" i="7"/>
  <c r="O33" i="7"/>
  <c r="Z32" i="7"/>
  <c r="V32" i="7"/>
  <c r="R32" i="7"/>
  <c r="O32" i="7"/>
  <c r="Z31" i="7"/>
  <c r="V31" i="7"/>
  <c r="R31" i="7"/>
  <c r="O31" i="7"/>
  <c r="Z30" i="7"/>
  <c r="V30" i="7"/>
  <c r="R30" i="7"/>
  <c r="O30" i="7"/>
  <c r="Z29" i="7"/>
  <c r="V29" i="7"/>
  <c r="R29" i="7"/>
  <c r="O29" i="7"/>
  <c r="Z28" i="7"/>
  <c r="V28" i="7"/>
  <c r="R28" i="7"/>
  <c r="O28" i="7"/>
  <c r="Z27" i="7"/>
  <c r="V27" i="7"/>
  <c r="R27" i="7"/>
  <c r="O27" i="7"/>
  <c r="Z26" i="7"/>
  <c r="V26" i="7"/>
  <c r="R26" i="7"/>
  <c r="O26" i="7"/>
  <c r="Z25" i="7"/>
  <c r="V25" i="7"/>
  <c r="R25" i="7"/>
  <c r="O25" i="7"/>
  <c r="Z24" i="7"/>
  <c r="V24" i="7"/>
  <c r="R24" i="7"/>
  <c r="O24" i="7"/>
  <c r="Z23" i="7"/>
  <c r="V23" i="7"/>
  <c r="R23" i="7"/>
  <c r="O23" i="7"/>
  <c r="Z22" i="7"/>
  <c r="V22" i="7"/>
  <c r="R22" i="7"/>
  <c r="O22" i="7"/>
  <c r="Z21" i="7"/>
  <c r="V21" i="7"/>
  <c r="R21" i="7"/>
  <c r="O21" i="7"/>
  <c r="Z20" i="7"/>
  <c r="V20" i="7"/>
  <c r="R20" i="7"/>
  <c r="O20" i="7"/>
  <c r="Z19" i="7"/>
  <c r="V19" i="7"/>
  <c r="R19" i="7"/>
  <c r="O19" i="7"/>
  <c r="Z18" i="7"/>
  <c r="V18" i="7"/>
  <c r="R18" i="7"/>
  <c r="O18" i="7"/>
  <c r="Z17" i="7"/>
  <c r="V17" i="7"/>
  <c r="R17" i="7"/>
  <c r="O17" i="7"/>
  <c r="Z16" i="7"/>
  <c r="V16" i="7"/>
  <c r="R16" i="7"/>
  <c r="O16" i="7"/>
  <c r="Z15" i="7"/>
  <c r="V15" i="7"/>
  <c r="R15" i="7"/>
  <c r="O15" i="7"/>
  <c r="Z14" i="7"/>
  <c r="V14" i="7"/>
  <c r="R14" i="7"/>
  <c r="O14" i="7"/>
  <c r="Z13" i="7"/>
  <c r="V13" i="7"/>
  <c r="R13" i="7"/>
  <c r="O13" i="7"/>
  <c r="Z12" i="7"/>
  <c r="V12" i="7"/>
  <c r="R12" i="7"/>
  <c r="O12" i="7"/>
  <c r="Z11" i="7"/>
  <c r="V11" i="7"/>
  <c r="R11" i="7"/>
  <c r="O11" i="7"/>
  <c r="Z10" i="7"/>
  <c r="V10" i="7"/>
  <c r="R10" i="7"/>
  <c r="O10" i="7"/>
  <c r="Z9" i="7"/>
  <c r="V9" i="7"/>
  <c r="R9" i="7"/>
  <c r="O9" i="7"/>
  <c r="Z8" i="7"/>
  <c r="V8" i="7"/>
  <c r="R8" i="7"/>
  <c r="O8" i="7"/>
  <c r="Z7" i="7"/>
  <c r="V7" i="7"/>
  <c r="R7" i="7"/>
  <c r="O7" i="7"/>
  <c r="Z6" i="7"/>
  <c r="V6" i="7"/>
  <c r="R6" i="7"/>
  <c r="O6" i="7"/>
  <c r="Z5" i="7"/>
  <c r="V5" i="7"/>
  <c r="R5" i="7"/>
  <c r="O5" i="7"/>
  <c r="Z4" i="7"/>
  <c r="V4" i="7"/>
  <c r="R4" i="7"/>
  <c r="O4" i="7"/>
  <c r="Z3" i="7"/>
  <c r="V3" i="7"/>
  <c r="R3" i="7"/>
  <c r="O3" i="7"/>
  <c r="Z2" i="7"/>
  <c r="V2" i="7"/>
  <c r="R2" i="7"/>
  <c r="O2" i="7"/>
  <c r="U36" i="6"/>
  <c r="U26" i="6"/>
  <c r="U25" i="6"/>
  <c r="U24" i="6"/>
  <c r="U23" i="6"/>
  <c r="U22" i="6"/>
  <c r="U21" i="6"/>
  <c r="U20" i="6"/>
  <c r="U19" i="6"/>
  <c r="U15" i="6"/>
  <c r="U14" i="6"/>
  <c r="U13" i="6"/>
  <c r="U11" i="6"/>
  <c r="U10" i="6"/>
  <c r="U8" i="6"/>
  <c r="U7" i="6"/>
  <c r="U6" i="6"/>
  <c r="W6" i="6" l="1"/>
  <c r="W11" i="6"/>
  <c r="W7" i="6"/>
  <c r="W10" i="6"/>
  <c r="W13" i="6"/>
  <c r="W14" i="6"/>
  <c r="W15" i="6"/>
  <c r="W8" i="6"/>
  <c r="S147" i="4" l="1"/>
  <c r="S143" i="4"/>
  <c r="S303" i="4"/>
  <c r="S161" i="4"/>
  <c r="S173" i="4"/>
  <c r="S157" i="4"/>
  <c r="S245" i="4"/>
  <c r="S246" i="4"/>
  <c r="S156" i="4"/>
  <c r="S273" i="4"/>
  <c r="S197" i="4"/>
  <c r="S335" i="4"/>
  <c r="S271" i="4"/>
  <c r="S280" i="4"/>
  <c r="S42" i="4"/>
  <c r="S125" i="4"/>
  <c r="S107" i="4"/>
  <c r="S230" i="4"/>
  <c r="S286" i="4"/>
  <c r="S190" i="4"/>
  <c r="S153" i="4"/>
  <c r="S141" i="4"/>
  <c r="S81" i="4"/>
  <c r="S334" i="4"/>
  <c r="S101" i="4"/>
  <c r="S170" i="4"/>
  <c r="S268" i="4"/>
  <c r="S127" i="4"/>
  <c r="S320" i="4"/>
  <c r="S357" i="4"/>
  <c r="S292" i="4"/>
  <c r="S249" i="4"/>
  <c r="S267" i="4"/>
  <c r="S269" i="4"/>
  <c r="S116" i="4"/>
  <c r="S301" i="4"/>
  <c r="S123" i="4"/>
  <c r="S236" i="4"/>
  <c r="S27" i="4"/>
  <c r="S86" i="4"/>
  <c r="S222" i="4"/>
  <c r="S49" i="4"/>
  <c r="S68" i="4"/>
  <c r="S299" i="4"/>
  <c r="S124" i="4"/>
  <c r="S193" i="4"/>
  <c r="S149" i="4"/>
  <c r="S47" i="4"/>
  <c r="S66" i="4"/>
  <c r="S18" i="4"/>
  <c r="S339" i="4"/>
  <c r="S5" i="4"/>
  <c r="S346" i="4"/>
  <c r="S120" i="4"/>
  <c r="S142" i="4"/>
  <c r="S257" i="4"/>
  <c r="S347" i="4"/>
  <c r="S72" i="4"/>
  <c r="S15" i="4"/>
  <c r="S38" i="4"/>
  <c r="S26" i="4"/>
  <c r="S258" i="4"/>
  <c r="S48" i="4"/>
  <c r="S322" i="4"/>
  <c r="S115" i="4"/>
  <c r="S126" i="4"/>
  <c r="S71" i="4"/>
  <c r="S105" i="4"/>
  <c r="S65" i="4"/>
  <c r="S252" i="4"/>
  <c r="S22" i="4"/>
  <c r="S78" i="4"/>
  <c r="S56" i="4"/>
  <c r="S30" i="4"/>
  <c r="S20" i="4"/>
  <c r="S180" i="4"/>
  <c r="S333" i="4"/>
  <c r="S248" i="4"/>
  <c r="S209" i="4"/>
  <c r="S67" i="4"/>
  <c r="S135" i="4"/>
  <c r="S87" i="4"/>
  <c r="S298" i="4"/>
  <c r="S3" i="4"/>
  <c r="S326" i="4"/>
  <c r="S255" i="4"/>
  <c r="S183" i="4"/>
  <c r="S225" i="4"/>
  <c r="S75" i="4"/>
  <c r="S261" i="4"/>
  <c r="S89" i="4"/>
  <c r="S88" i="4"/>
  <c r="S308" i="4"/>
  <c r="S214" i="4"/>
  <c r="S167" i="4"/>
  <c r="S37" i="4"/>
  <c r="S131" i="4"/>
  <c r="S144" i="4"/>
  <c r="S122" i="4"/>
  <c r="S321" i="4"/>
  <c r="S91" i="4"/>
  <c r="S297" i="4"/>
  <c r="S106" i="4"/>
  <c r="S282" i="4"/>
  <c r="S73" i="4"/>
  <c r="S336" i="4"/>
  <c r="S263" i="4"/>
  <c r="S231" i="4"/>
  <c r="S208" i="4"/>
  <c r="S169" i="4"/>
  <c r="S111" i="4"/>
  <c r="S100" i="4"/>
  <c r="S83" i="4"/>
  <c r="S229" i="4"/>
  <c r="S57" i="4"/>
  <c r="S60" i="4"/>
  <c r="S61" i="4"/>
  <c r="S206" i="4"/>
  <c r="S345" i="4"/>
  <c r="S223" i="4"/>
  <c r="S226" i="4"/>
  <c r="S8" i="4"/>
  <c r="S45" i="4"/>
  <c r="S352" i="4"/>
  <c r="S262" i="4"/>
  <c r="S159" i="4"/>
  <c r="S74" i="4"/>
  <c r="S350" i="4"/>
  <c r="S250" i="4"/>
  <c r="S256" i="4"/>
  <c r="S184" i="4"/>
  <c r="S137" i="4"/>
  <c r="S54" i="4"/>
  <c r="S154" i="4"/>
  <c r="S90" i="4"/>
  <c r="S202" i="4"/>
  <c r="S240" i="4"/>
  <c r="S243" i="4"/>
  <c r="S216" i="4"/>
  <c r="S188" i="4"/>
  <c r="S340" i="4"/>
  <c r="S264" i="4"/>
  <c r="S341" i="4"/>
  <c r="S93" i="4"/>
  <c r="S304" i="4"/>
  <c r="S7" i="4"/>
  <c r="S9" i="4"/>
  <c r="S283" i="4"/>
  <c r="S241" i="4"/>
  <c r="S295" i="4"/>
  <c r="S356" i="4"/>
  <c r="S164" i="4"/>
  <c r="S11" i="4"/>
  <c r="S330" i="4"/>
  <c r="S163" i="4"/>
  <c r="S94" i="4"/>
  <c r="S95" i="4"/>
  <c r="S353" i="4"/>
  <c r="S196" i="4"/>
  <c r="S217" i="4"/>
  <c r="S162" i="4"/>
  <c r="S207" i="4"/>
  <c r="S6" i="4"/>
  <c r="S306" i="4"/>
  <c r="S194" i="4"/>
  <c r="S17" i="4"/>
  <c r="S139" i="4"/>
  <c r="S31" i="4"/>
  <c r="S85" i="4"/>
  <c r="S16" i="4"/>
  <c r="S287" i="4"/>
  <c r="S325" i="4"/>
  <c r="S312" i="4"/>
  <c r="S309" i="4"/>
  <c r="S24" i="4"/>
  <c r="S323" i="4"/>
  <c r="S2" i="4"/>
  <c r="S43" i="4"/>
  <c r="S96" i="4"/>
  <c r="S44" i="4"/>
  <c r="S50" i="4"/>
  <c r="S305" i="4"/>
  <c r="S233" i="4"/>
  <c r="S203" i="4"/>
  <c r="S40" i="4"/>
  <c r="S41" i="4"/>
  <c r="S46" i="4"/>
  <c r="S82" i="4"/>
  <c r="S138" i="4"/>
  <c r="S158" i="4"/>
  <c r="S310" i="4"/>
  <c r="S80" i="4"/>
  <c r="S104" i="4"/>
  <c r="S232" i="4"/>
  <c r="S119" i="4"/>
  <c r="S278" i="4"/>
  <c r="S84" i="4"/>
  <c r="S102" i="4"/>
  <c r="S130" i="4"/>
  <c r="S145" i="4"/>
  <c r="S327" i="4"/>
  <c r="S166" i="4"/>
  <c r="S152" i="4"/>
  <c r="S151" i="4"/>
  <c r="S186" i="4"/>
  <c r="S191" i="4"/>
  <c r="S192" i="4"/>
  <c r="S195" i="4"/>
  <c r="S275" i="4"/>
  <c r="S211" i="4"/>
  <c r="S277" i="4"/>
  <c r="S55" i="4"/>
  <c r="S234" i="4"/>
  <c r="S254" i="4"/>
  <c r="S319" i="4"/>
  <c r="S32" i="4"/>
  <c r="S293" i="4"/>
  <c r="S307" i="4"/>
  <c r="S314" i="4"/>
  <c r="S317" i="4"/>
  <c r="S337" i="4"/>
  <c r="S338" i="4"/>
  <c r="S242" i="4"/>
  <c r="S77" i="4"/>
  <c r="S281" i="4"/>
  <c r="S224" i="4"/>
  <c r="S237" i="4"/>
  <c r="S63" i="4"/>
  <c r="S253" i="4"/>
  <c r="S348" i="4"/>
  <c r="S29" i="4"/>
  <c r="S296" i="4"/>
  <c r="S110" i="4"/>
  <c r="S114" i="4"/>
  <c r="S294" i="4"/>
  <c r="S58" i="4"/>
  <c r="S155" i="4"/>
  <c r="S129" i="4"/>
  <c r="S260" i="4"/>
  <c r="S179" i="4"/>
  <c r="S315" i="4"/>
  <c r="S313" i="4"/>
  <c r="S201" i="4"/>
  <c r="S329" i="4"/>
  <c r="S36" i="4"/>
  <c r="S331" i="4"/>
  <c r="S274" i="4"/>
  <c r="S92" i="4"/>
  <c r="S128" i="4"/>
  <c r="S79" i="4"/>
  <c r="S182" i="4"/>
  <c r="S355" i="4"/>
  <c r="S103" i="4"/>
  <c r="S174" i="4"/>
  <c r="S134" i="4"/>
  <c r="S39" i="4"/>
  <c r="S52" i="4"/>
  <c r="S198" i="4"/>
  <c r="S212" i="4"/>
  <c r="S112" i="4"/>
  <c r="S23" i="4"/>
  <c r="S210" i="4"/>
  <c r="S171" i="4"/>
  <c r="S289" i="4"/>
  <c r="S349" i="4"/>
  <c r="S175" i="4"/>
  <c r="S285" i="4"/>
  <c r="S227" i="4"/>
  <c r="S213" i="4"/>
  <c r="S239" i="4"/>
  <c r="S342" i="4"/>
  <c r="S265" i="4"/>
  <c r="S272" i="4"/>
  <c r="S302" i="4"/>
  <c r="S332" i="4"/>
  <c r="S300" i="4"/>
  <c r="S328" i="4"/>
  <c r="S251" i="4"/>
  <c r="S270" i="4"/>
  <c r="S51" i="4"/>
  <c r="S12" i="4"/>
  <c r="S215" i="4"/>
  <c r="S351" i="4"/>
  <c r="S76" i="4"/>
  <c r="S4" i="4"/>
  <c r="S235" i="4"/>
  <c r="S284" i="4"/>
  <c r="S316" i="4"/>
  <c r="S148" i="4"/>
  <c r="S70" i="4"/>
  <c r="S14" i="4"/>
  <c r="S99" i="4"/>
  <c r="S33" i="4"/>
  <c r="S177" i="4"/>
  <c r="S59" i="4"/>
  <c r="S117" i="4"/>
  <c r="S172" i="4"/>
  <c r="S136" i="4"/>
  <c r="S64" i="4"/>
  <c r="S176" i="4"/>
  <c r="S247" i="4"/>
  <c r="S204" i="4"/>
  <c r="S97" i="4"/>
  <c r="S276" i="4"/>
  <c r="S13" i="4"/>
  <c r="S228" i="4"/>
  <c r="S311" i="4"/>
  <c r="S146" i="4"/>
  <c r="S288" i="4"/>
  <c r="S279" i="4"/>
  <c r="S21" i="4"/>
  <c r="S187" i="4"/>
  <c r="S118" i="4"/>
  <c r="S354" i="4"/>
  <c r="S113" i="4"/>
  <c r="S181" i="4"/>
  <c r="S318" i="4"/>
  <c r="S25" i="4"/>
  <c r="S133" i="4"/>
  <c r="S69" i="4"/>
  <c r="S62" i="4"/>
  <c r="S121" i="4"/>
  <c r="S205" i="4"/>
  <c r="S28" i="4"/>
  <c r="S178" i="4"/>
  <c r="S132" i="4"/>
  <c r="S199" i="4"/>
  <c r="S108" i="4"/>
  <c r="S150" i="4"/>
  <c r="S19" i="4"/>
  <c r="S266" i="4"/>
  <c r="S244" i="4"/>
  <c r="S168" i="4"/>
  <c r="S200" i="4"/>
  <c r="S290" i="4"/>
  <c r="S165" i="4"/>
  <c r="S324" i="4"/>
  <c r="S259" i="4"/>
  <c r="S189" i="4"/>
  <c r="S34" i="4"/>
  <c r="S238" i="4"/>
  <c r="S160" i="4"/>
  <c r="S140" i="4"/>
  <c r="S98" i="4"/>
  <c r="S218" i="4"/>
  <c r="S10" i="4"/>
  <c r="S53" i="4"/>
  <c r="S35" i="4"/>
  <c r="S185" i="4"/>
  <c r="S221" i="4"/>
  <c r="S109" i="4"/>
  <c r="S344" i="4"/>
  <c r="S291" i="4"/>
  <c r="S343" i="4"/>
  <c r="S220" i="4"/>
  <c r="S219" i="4"/>
  <c r="P147" i="4"/>
  <c r="P143" i="4"/>
  <c r="P303" i="4"/>
  <c r="P161" i="4"/>
  <c r="P173" i="4"/>
  <c r="P157" i="4"/>
  <c r="P245" i="4"/>
  <c r="P246" i="4"/>
  <c r="P156" i="4"/>
  <c r="P273" i="4"/>
  <c r="P197" i="4"/>
  <c r="P335" i="4"/>
  <c r="P271" i="4"/>
  <c r="P280" i="4"/>
  <c r="P42" i="4"/>
  <c r="P125" i="4"/>
  <c r="P107" i="4"/>
  <c r="P230" i="4"/>
  <c r="P286" i="4"/>
  <c r="P190" i="4"/>
  <c r="P153" i="4"/>
  <c r="P141" i="4"/>
  <c r="P81" i="4"/>
  <c r="P334" i="4"/>
  <c r="P101" i="4"/>
  <c r="P170" i="4"/>
  <c r="P268" i="4"/>
  <c r="P127" i="4"/>
  <c r="P320" i="4"/>
  <c r="P357" i="4"/>
  <c r="P292" i="4"/>
  <c r="P249" i="4"/>
  <c r="P267" i="4"/>
  <c r="P269" i="4"/>
  <c r="P116" i="4"/>
  <c r="P301" i="4"/>
  <c r="P123" i="4"/>
  <c r="P236" i="4"/>
  <c r="P27" i="4"/>
  <c r="P86" i="4"/>
  <c r="P222" i="4"/>
  <c r="P49" i="4"/>
  <c r="P68" i="4"/>
  <c r="P299" i="4"/>
  <c r="P124" i="4"/>
  <c r="P193" i="4"/>
  <c r="P149" i="4"/>
  <c r="P47" i="4"/>
  <c r="P66" i="4"/>
  <c r="P18" i="4"/>
  <c r="P339" i="4"/>
  <c r="P5" i="4"/>
  <c r="P346" i="4"/>
  <c r="P120" i="4"/>
  <c r="P142" i="4"/>
  <c r="P257" i="4"/>
  <c r="P347" i="4"/>
  <c r="P72" i="4"/>
  <c r="P15" i="4"/>
  <c r="P38" i="4"/>
  <c r="P26" i="4"/>
  <c r="P258" i="4"/>
  <c r="P48" i="4"/>
  <c r="P322" i="4"/>
  <c r="P115" i="4"/>
  <c r="P126" i="4"/>
  <c r="P71" i="4"/>
  <c r="P105" i="4"/>
  <c r="P65" i="4"/>
  <c r="P252" i="4"/>
  <c r="P22" i="4"/>
  <c r="P78" i="4"/>
  <c r="P56" i="4"/>
  <c r="P30" i="4"/>
  <c r="P20" i="4"/>
  <c r="P180" i="4"/>
  <c r="P333" i="4"/>
  <c r="P248" i="4"/>
  <c r="P209" i="4"/>
  <c r="P67" i="4"/>
  <c r="P135" i="4"/>
  <c r="P87" i="4"/>
  <c r="P298" i="4"/>
  <c r="P3" i="4"/>
  <c r="P326" i="4"/>
  <c r="P255" i="4"/>
  <c r="P183" i="4"/>
  <c r="P225" i="4"/>
  <c r="P75" i="4"/>
  <c r="P261" i="4"/>
  <c r="P89" i="4"/>
  <c r="P88" i="4"/>
  <c r="P308" i="4"/>
  <c r="P214" i="4"/>
  <c r="P167" i="4"/>
  <c r="P37" i="4"/>
  <c r="P131" i="4"/>
  <c r="P144" i="4"/>
  <c r="P122" i="4"/>
  <c r="P321" i="4"/>
  <c r="P91" i="4"/>
  <c r="P297" i="4"/>
  <c r="P106" i="4"/>
  <c r="P282" i="4"/>
  <c r="P73" i="4"/>
  <c r="P336" i="4"/>
  <c r="P263" i="4"/>
  <c r="P231" i="4"/>
  <c r="P208" i="4"/>
  <c r="P169" i="4"/>
  <c r="P111" i="4"/>
  <c r="P100" i="4"/>
  <c r="P83" i="4"/>
  <c r="P229" i="4"/>
  <c r="P57" i="4"/>
  <c r="P60" i="4"/>
  <c r="P61" i="4"/>
  <c r="P206" i="4"/>
  <c r="P345" i="4"/>
  <c r="P223" i="4"/>
  <c r="P226" i="4"/>
  <c r="P8" i="4"/>
  <c r="P45" i="4"/>
  <c r="P352" i="4"/>
  <c r="P262" i="4"/>
  <c r="P159" i="4"/>
  <c r="P74" i="4"/>
  <c r="P350" i="4"/>
  <c r="P250" i="4"/>
  <c r="P256" i="4"/>
  <c r="P184" i="4"/>
  <c r="P137" i="4"/>
  <c r="P54" i="4"/>
  <c r="P154" i="4"/>
  <c r="P90" i="4"/>
  <c r="P202" i="4"/>
  <c r="P240" i="4"/>
  <c r="P243" i="4"/>
  <c r="P216" i="4"/>
  <c r="P188" i="4"/>
  <c r="P340" i="4"/>
  <c r="P264" i="4"/>
  <c r="P341" i="4"/>
  <c r="P93" i="4"/>
  <c r="P304" i="4"/>
  <c r="P7" i="4"/>
  <c r="P9" i="4"/>
  <c r="P283" i="4"/>
  <c r="P241" i="4"/>
  <c r="P295" i="4"/>
  <c r="P356" i="4"/>
  <c r="P164" i="4"/>
  <c r="P11" i="4"/>
  <c r="P330" i="4"/>
  <c r="P163" i="4"/>
  <c r="P94" i="4"/>
  <c r="P95" i="4"/>
  <c r="P353" i="4"/>
  <c r="P196" i="4"/>
  <c r="P217" i="4"/>
  <c r="P162" i="4"/>
  <c r="P207" i="4"/>
  <c r="P6" i="4"/>
  <c r="P306" i="4"/>
  <c r="P194" i="4"/>
  <c r="P17" i="4"/>
  <c r="P139" i="4"/>
  <c r="P31" i="4"/>
  <c r="P85" i="4"/>
  <c r="P16" i="4"/>
  <c r="P287" i="4"/>
  <c r="P325" i="4"/>
  <c r="P312" i="4"/>
  <c r="P309" i="4"/>
  <c r="P24" i="4"/>
  <c r="P323" i="4"/>
  <c r="P2" i="4"/>
  <c r="P43" i="4"/>
  <c r="P96" i="4"/>
  <c r="P44" i="4"/>
  <c r="P50" i="4"/>
  <c r="P305" i="4"/>
  <c r="P233" i="4"/>
  <c r="P203" i="4"/>
  <c r="P40" i="4"/>
  <c r="P41" i="4"/>
  <c r="P46" i="4"/>
  <c r="P82" i="4"/>
  <c r="P138" i="4"/>
  <c r="P158" i="4"/>
  <c r="P310" i="4"/>
  <c r="P80" i="4"/>
  <c r="P104" i="4"/>
  <c r="P232" i="4"/>
  <c r="P119" i="4"/>
  <c r="P278" i="4"/>
  <c r="P84" i="4"/>
  <c r="P102" i="4"/>
  <c r="P130" i="4"/>
  <c r="P145" i="4"/>
  <c r="P327" i="4"/>
  <c r="P166" i="4"/>
  <c r="P152" i="4"/>
  <c r="P151" i="4"/>
  <c r="P186" i="4"/>
  <c r="P191" i="4"/>
  <c r="P192" i="4"/>
  <c r="P195" i="4"/>
  <c r="P275" i="4"/>
  <c r="P211" i="4"/>
  <c r="P277" i="4"/>
  <c r="P55" i="4"/>
  <c r="P234" i="4"/>
  <c r="P254" i="4"/>
  <c r="P319" i="4"/>
  <c r="P32" i="4"/>
  <c r="P293" i="4"/>
  <c r="P307" i="4"/>
  <c r="P314" i="4"/>
  <c r="P317" i="4"/>
  <c r="P337" i="4"/>
  <c r="P338" i="4"/>
  <c r="P242" i="4"/>
  <c r="P77" i="4"/>
  <c r="P281" i="4"/>
  <c r="P224" i="4"/>
  <c r="P237" i="4"/>
  <c r="P63" i="4"/>
  <c r="P253" i="4"/>
  <c r="P348" i="4"/>
  <c r="P29" i="4"/>
  <c r="P296" i="4"/>
  <c r="P110" i="4"/>
  <c r="P114" i="4"/>
  <c r="P294" i="4"/>
  <c r="P58" i="4"/>
  <c r="P155" i="4"/>
  <c r="P129" i="4"/>
  <c r="P260" i="4"/>
  <c r="P179" i="4"/>
  <c r="P315" i="4"/>
  <c r="P313" i="4"/>
  <c r="P201" i="4"/>
  <c r="P329" i="4"/>
  <c r="P36" i="4"/>
  <c r="P331" i="4"/>
  <c r="P274" i="4"/>
  <c r="P92" i="4"/>
  <c r="P128" i="4"/>
  <c r="P79" i="4"/>
  <c r="P182" i="4"/>
  <c r="P355" i="4"/>
  <c r="P103" i="4"/>
  <c r="P174" i="4"/>
  <c r="P134" i="4"/>
  <c r="P39" i="4"/>
  <c r="P52" i="4"/>
  <c r="P198" i="4"/>
  <c r="P212" i="4"/>
  <c r="P112" i="4"/>
  <c r="P23" i="4"/>
  <c r="P210" i="4"/>
  <c r="P171" i="4"/>
  <c r="P289" i="4"/>
  <c r="P349" i="4"/>
  <c r="P175" i="4"/>
  <c r="P285" i="4"/>
  <c r="P227" i="4"/>
  <c r="P213" i="4"/>
  <c r="P239" i="4"/>
  <c r="P342" i="4"/>
  <c r="P265" i="4"/>
  <c r="P272" i="4"/>
  <c r="P302" i="4"/>
  <c r="P332" i="4"/>
  <c r="P300" i="4"/>
  <c r="P328" i="4"/>
  <c r="P251" i="4"/>
  <c r="P270" i="4"/>
  <c r="P51" i="4"/>
  <c r="P12" i="4"/>
  <c r="P215" i="4"/>
  <c r="P351" i="4"/>
  <c r="P76" i="4"/>
  <c r="P4" i="4"/>
  <c r="P235" i="4"/>
  <c r="P284" i="4"/>
  <c r="P316" i="4"/>
  <c r="P148" i="4"/>
  <c r="P70" i="4"/>
  <c r="P14" i="4"/>
  <c r="P99" i="4"/>
  <c r="P33" i="4"/>
  <c r="P177" i="4"/>
  <c r="P59" i="4"/>
  <c r="P117" i="4"/>
  <c r="P172" i="4"/>
  <c r="P136" i="4"/>
  <c r="P64" i="4"/>
  <c r="P176" i="4"/>
  <c r="P247" i="4"/>
  <c r="P204" i="4"/>
  <c r="P97" i="4"/>
  <c r="P276" i="4"/>
  <c r="P13" i="4"/>
  <c r="P228" i="4"/>
  <c r="P311" i="4"/>
  <c r="P146" i="4"/>
  <c r="P288" i="4"/>
  <c r="P279" i="4"/>
  <c r="P21" i="4"/>
  <c r="P187" i="4"/>
  <c r="P118" i="4"/>
  <c r="P354" i="4"/>
  <c r="P113" i="4"/>
  <c r="P181" i="4"/>
  <c r="P318" i="4"/>
  <c r="P25" i="4"/>
  <c r="P133" i="4"/>
  <c r="P69" i="4"/>
  <c r="P62" i="4"/>
  <c r="P121" i="4"/>
  <c r="P205" i="4"/>
  <c r="P28" i="4"/>
  <c r="P178" i="4"/>
  <c r="P132" i="4"/>
  <c r="P199" i="4"/>
  <c r="P108" i="4"/>
  <c r="P150" i="4"/>
  <c r="P19" i="4"/>
  <c r="P266" i="4"/>
  <c r="P244" i="4"/>
  <c r="P168" i="4"/>
  <c r="P200" i="4"/>
  <c r="P290" i="4"/>
  <c r="P165" i="4"/>
  <c r="P324" i="4"/>
  <c r="P259" i="4"/>
  <c r="P189" i="4"/>
  <c r="P34" i="4"/>
  <c r="P238" i="4"/>
  <c r="P160" i="4"/>
  <c r="P140" i="4"/>
  <c r="P98" i="4"/>
  <c r="P218" i="4"/>
  <c r="P10" i="4"/>
  <c r="P53" i="4"/>
  <c r="P35" i="4"/>
  <c r="P185" i="4"/>
  <c r="P221" i="4"/>
  <c r="P109" i="4"/>
  <c r="P344" i="4"/>
  <c r="P291" i="4"/>
  <c r="P343" i="4"/>
  <c r="P220" i="4"/>
  <c r="P219" i="4"/>
  <c r="L147" i="4"/>
  <c r="L143" i="4"/>
  <c r="L303" i="4"/>
  <c r="L161" i="4"/>
  <c r="L173" i="4"/>
  <c r="L157" i="4"/>
  <c r="L245" i="4"/>
  <c r="L246" i="4"/>
  <c r="H246" i="4" s="1"/>
  <c r="L156" i="4"/>
  <c r="L273" i="4"/>
  <c r="L197" i="4"/>
  <c r="L335" i="4"/>
  <c r="L271" i="4"/>
  <c r="L280" i="4"/>
  <c r="L42" i="4"/>
  <c r="L125" i="4"/>
  <c r="H125" i="4" s="1"/>
  <c r="L107" i="4"/>
  <c r="L230" i="4"/>
  <c r="L286" i="4"/>
  <c r="L190" i="4"/>
  <c r="L153" i="4"/>
  <c r="L141" i="4"/>
  <c r="L81" i="4"/>
  <c r="L334" i="4"/>
  <c r="H334" i="4" s="1"/>
  <c r="L101" i="4"/>
  <c r="L170" i="4"/>
  <c r="L268" i="4"/>
  <c r="L127" i="4"/>
  <c r="L320" i="4"/>
  <c r="L357" i="4"/>
  <c r="L292" i="4"/>
  <c r="L249" i="4"/>
  <c r="H249" i="4" s="1"/>
  <c r="L267" i="4"/>
  <c r="L269" i="4"/>
  <c r="L116" i="4"/>
  <c r="L301" i="4"/>
  <c r="L123" i="4"/>
  <c r="L236" i="4"/>
  <c r="L27" i="4"/>
  <c r="L86" i="4"/>
  <c r="H86" i="4" s="1"/>
  <c r="L222" i="4"/>
  <c r="L49" i="4"/>
  <c r="L68" i="4"/>
  <c r="L299" i="4"/>
  <c r="L124" i="4"/>
  <c r="L193" i="4"/>
  <c r="L149" i="4"/>
  <c r="L47" i="4"/>
  <c r="H47" i="4" s="1"/>
  <c r="L66" i="4"/>
  <c r="L18" i="4"/>
  <c r="L339" i="4"/>
  <c r="L5" i="4"/>
  <c r="L346" i="4"/>
  <c r="L120" i="4"/>
  <c r="L142" i="4"/>
  <c r="L257" i="4"/>
  <c r="H257" i="4" s="1"/>
  <c r="L347" i="4"/>
  <c r="L72" i="4"/>
  <c r="L15" i="4"/>
  <c r="L38" i="4"/>
  <c r="L26" i="4"/>
  <c r="L258" i="4"/>
  <c r="L48" i="4"/>
  <c r="L322" i="4"/>
  <c r="H322" i="4" s="1"/>
  <c r="L115" i="4"/>
  <c r="L126" i="4"/>
  <c r="L71" i="4"/>
  <c r="L105" i="4"/>
  <c r="L65" i="4"/>
  <c r="L252" i="4"/>
  <c r="L22" i="4"/>
  <c r="L78" i="4"/>
  <c r="H78" i="4" s="1"/>
  <c r="L56" i="4"/>
  <c r="L30" i="4"/>
  <c r="L20" i="4"/>
  <c r="L180" i="4"/>
  <c r="L333" i="4"/>
  <c r="L248" i="4"/>
  <c r="L209" i="4"/>
  <c r="L67" i="4"/>
  <c r="H67" i="4" s="1"/>
  <c r="L135" i="4"/>
  <c r="L87" i="4"/>
  <c r="L298" i="4"/>
  <c r="L3" i="4"/>
  <c r="L326" i="4"/>
  <c r="L255" i="4"/>
  <c r="L183" i="4"/>
  <c r="L225" i="4"/>
  <c r="H225" i="4" s="1"/>
  <c r="L75" i="4"/>
  <c r="L261" i="4"/>
  <c r="L89" i="4"/>
  <c r="L88" i="4"/>
  <c r="L308" i="4"/>
  <c r="L214" i="4"/>
  <c r="L167" i="4"/>
  <c r="L37" i="4"/>
  <c r="H37" i="4" s="1"/>
  <c r="L131" i="4"/>
  <c r="L144" i="4"/>
  <c r="L122" i="4"/>
  <c r="L321" i="4"/>
  <c r="L91" i="4"/>
  <c r="L297" i="4"/>
  <c r="L106" i="4"/>
  <c r="L282" i="4"/>
  <c r="H282" i="4" s="1"/>
  <c r="L73" i="4"/>
  <c r="L336" i="4"/>
  <c r="L263" i="4"/>
  <c r="L231" i="4"/>
  <c r="L208" i="4"/>
  <c r="L169" i="4"/>
  <c r="L111" i="4"/>
  <c r="L100" i="4"/>
  <c r="H100" i="4" s="1"/>
  <c r="L83" i="4"/>
  <c r="L229" i="4"/>
  <c r="L57" i="4"/>
  <c r="L60" i="4"/>
  <c r="L61" i="4"/>
  <c r="L206" i="4"/>
  <c r="L345" i="4"/>
  <c r="L223" i="4"/>
  <c r="H223" i="4" s="1"/>
  <c r="L226" i="4"/>
  <c r="L8" i="4"/>
  <c r="L45" i="4"/>
  <c r="L352" i="4"/>
  <c r="L262" i="4"/>
  <c r="L159" i="4"/>
  <c r="L74" i="4"/>
  <c r="L350" i="4"/>
  <c r="H350" i="4" s="1"/>
  <c r="L250" i="4"/>
  <c r="L256" i="4"/>
  <c r="L184" i="4"/>
  <c r="L137" i="4"/>
  <c r="L54" i="4"/>
  <c r="L154" i="4"/>
  <c r="L90" i="4"/>
  <c r="L202" i="4"/>
  <c r="H202" i="4" s="1"/>
  <c r="L240" i="4"/>
  <c r="L243" i="4"/>
  <c r="L216" i="4"/>
  <c r="L188" i="4"/>
  <c r="L340" i="4"/>
  <c r="L264" i="4"/>
  <c r="L341" i="4"/>
  <c r="L93" i="4"/>
  <c r="H93" i="4" s="1"/>
  <c r="L304" i="4"/>
  <c r="L7" i="4"/>
  <c r="L9" i="4"/>
  <c r="L283" i="4"/>
  <c r="L241" i="4"/>
  <c r="L295" i="4"/>
  <c r="L356" i="4"/>
  <c r="L164" i="4"/>
  <c r="H164" i="4" s="1"/>
  <c r="L11" i="4"/>
  <c r="L330" i="4"/>
  <c r="L163" i="4"/>
  <c r="L94" i="4"/>
  <c r="L95" i="4"/>
  <c r="L353" i="4"/>
  <c r="L196" i="4"/>
  <c r="L217" i="4"/>
  <c r="H217" i="4" s="1"/>
  <c r="L162" i="4"/>
  <c r="L207" i="4"/>
  <c r="L6" i="4"/>
  <c r="L306" i="4"/>
  <c r="L194" i="4"/>
  <c r="L17" i="4"/>
  <c r="L139" i="4"/>
  <c r="L31" i="4"/>
  <c r="H31" i="4" s="1"/>
  <c r="L85" i="4"/>
  <c r="L16" i="4"/>
  <c r="L287" i="4"/>
  <c r="L325" i="4"/>
  <c r="L312" i="4"/>
  <c r="L309" i="4"/>
  <c r="L24" i="4"/>
  <c r="L323" i="4"/>
  <c r="H323" i="4" s="1"/>
  <c r="L2" i="4"/>
  <c r="L43" i="4"/>
  <c r="L96" i="4"/>
  <c r="L44" i="4"/>
  <c r="L50" i="4"/>
  <c r="L305" i="4"/>
  <c r="L233" i="4"/>
  <c r="L203" i="4"/>
  <c r="H203" i="4" s="1"/>
  <c r="L40" i="4"/>
  <c r="L41" i="4"/>
  <c r="L46" i="4"/>
  <c r="L82" i="4"/>
  <c r="L138" i="4"/>
  <c r="L158" i="4"/>
  <c r="L310" i="4"/>
  <c r="L80" i="4"/>
  <c r="H80" i="4" s="1"/>
  <c r="L104" i="4"/>
  <c r="L232" i="4"/>
  <c r="L119" i="4"/>
  <c r="L278" i="4"/>
  <c r="L84" i="4"/>
  <c r="L102" i="4"/>
  <c r="L130" i="4"/>
  <c r="L145" i="4"/>
  <c r="H145" i="4" s="1"/>
  <c r="L327" i="4"/>
  <c r="L166" i="4"/>
  <c r="L152" i="4"/>
  <c r="L151" i="4"/>
  <c r="L186" i="4"/>
  <c r="L191" i="4"/>
  <c r="L192" i="4"/>
  <c r="L195" i="4"/>
  <c r="H195" i="4" s="1"/>
  <c r="L275" i="4"/>
  <c r="L211" i="4"/>
  <c r="L277" i="4"/>
  <c r="L55" i="4"/>
  <c r="L234" i="4"/>
  <c r="L254" i="4"/>
  <c r="L319" i="4"/>
  <c r="L32" i="4"/>
  <c r="H32" i="4" s="1"/>
  <c r="L293" i="4"/>
  <c r="L307" i="4"/>
  <c r="L314" i="4"/>
  <c r="L317" i="4"/>
  <c r="L337" i="4"/>
  <c r="L338" i="4"/>
  <c r="L242" i="4"/>
  <c r="L77" i="4"/>
  <c r="H77" i="4" s="1"/>
  <c r="L281" i="4"/>
  <c r="L224" i="4"/>
  <c r="L237" i="4"/>
  <c r="L63" i="4"/>
  <c r="L253" i="4"/>
  <c r="L348" i="4"/>
  <c r="L29" i="4"/>
  <c r="L296" i="4"/>
  <c r="H296" i="4" s="1"/>
  <c r="L110" i="4"/>
  <c r="L114" i="4"/>
  <c r="L294" i="4"/>
  <c r="L58" i="4"/>
  <c r="L155" i="4"/>
  <c r="L129" i="4"/>
  <c r="L260" i="4"/>
  <c r="L179" i="4"/>
  <c r="H179" i="4" s="1"/>
  <c r="L315" i="4"/>
  <c r="L313" i="4"/>
  <c r="L201" i="4"/>
  <c r="L329" i="4"/>
  <c r="L36" i="4"/>
  <c r="L331" i="4"/>
  <c r="L274" i="4"/>
  <c r="L92" i="4"/>
  <c r="H92" i="4" s="1"/>
  <c r="L128" i="4"/>
  <c r="L79" i="4"/>
  <c r="L182" i="4"/>
  <c r="L355" i="4"/>
  <c r="L103" i="4"/>
  <c r="L174" i="4"/>
  <c r="L134" i="4"/>
  <c r="L39" i="4"/>
  <c r="H39" i="4" s="1"/>
  <c r="L52" i="4"/>
  <c r="L198" i="4"/>
  <c r="L212" i="4"/>
  <c r="L112" i="4"/>
  <c r="L23" i="4"/>
  <c r="L210" i="4"/>
  <c r="L171" i="4"/>
  <c r="L289" i="4"/>
  <c r="H289" i="4" s="1"/>
  <c r="L349" i="4"/>
  <c r="L175" i="4"/>
  <c r="L285" i="4"/>
  <c r="L227" i="4"/>
  <c r="L213" i="4"/>
  <c r="L239" i="4"/>
  <c r="L342" i="4"/>
  <c r="L265" i="4"/>
  <c r="H265" i="4" s="1"/>
  <c r="L272" i="4"/>
  <c r="L302" i="4"/>
  <c r="L332" i="4"/>
  <c r="L300" i="4"/>
  <c r="L328" i="4"/>
  <c r="L251" i="4"/>
  <c r="L270" i="4"/>
  <c r="L51" i="4"/>
  <c r="H51" i="4" s="1"/>
  <c r="L12" i="4"/>
  <c r="L215" i="4"/>
  <c r="L351" i="4"/>
  <c r="L76" i="4"/>
  <c r="L4" i="4"/>
  <c r="L235" i="4"/>
  <c r="L284" i="4"/>
  <c r="L316" i="4"/>
  <c r="H316" i="4" s="1"/>
  <c r="L148" i="4"/>
  <c r="L70" i="4"/>
  <c r="L14" i="4"/>
  <c r="L99" i="4"/>
  <c r="L33" i="4"/>
  <c r="L177" i="4"/>
  <c r="L59" i="4"/>
  <c r="L117" i="4"/>
  <c r="H117" i="4" s="1"/>
  <c r="L172" i="4"/>
  <c r="L136" i="4"/>
  <c r="L64" i="4"/>
  <c r="L176" i="4"/>
  <c r="L247" i="4"/>
  <c r="L204" i="4"/>
  <c r="L97" i="4"/>
  <c r="L276" i="4"/>
  <c r="H276" i="4" s="1"/>
  <c r="L13" i="4"/>
  <c r="L228" i="4"/>
  <c r="L311" i="4"/>
  <c r="L146" i="4"/>
  <c r="L288" i="4"/>
  <c r="L279" i="4"/>
  <c r="L21" i="4"/>
  <c r="L187" i="4"/>
  <c r="H187" i="4" s="1"/>
  <c r="L118" i="4"/>
  <c r="L354" i="4"/>
  <c r="L113" i="4"/>
  <c r="L181" i="4"/>
  <c r="L318" i="4"/>
  <c r="L25" i="4"/>
  <c r="L133" i="4"/>
  <c r="L69" i="4"/>
  <c r="H69" i="4" s="1"/>
  <c r="L62" i="4"/>
  <c r="L121" i="4"/>
  <c r="L205" i="4"/>
  <c r="L28" i="4"/>
  <c r="L178" i="4"/>
  <c r="L132" i="4"/>
  <c r="L199" i="4"/>
  <c r="L108" i="4"/>
  <c r="H108" i="4" s="1"/>
  <c r="L150" i="4"/>
  <c r="L19" i="4"/>
  <c r="L266" i="4"/>
  <c r="L244" i="4"/>
  <c r="L168" i="4"/>
  <c r="L200" i="4"/>
  <c r="L290" i="4"/>
  <c r="L165" i="4"/>
  <c r="H165" i="4" s="1"/>
  <c r="L324" i="4"/>
  <c r="L259" i="4"/>
  <c r="L189" i="4"/>
  <c r="L34" i="4"/>
  <c r="L238" i="4"/>
  <c r="L160" i="4"/>
  <c r="L140" i="4"/>
  <c r="L98" i="4"/>
  <c r="H98" i="4" s="1"/>
  <c r="L218" i="4"/>
  <c r="L10" i="4"/>
  <c r="L53" i="4"/>
  <c r="L35" i="4"/>
  <c r="L185" i="4"/>
  <c r="L221" i="4"/>
  <c r="L109" i="4"/>
  <c r="L344" i="4"/>
  <c r="H344" i="4" s="1"/>
  <c r="L291" i="4"/>
  <c r="L343" i="4"/>
  <c r="L220" i="4"/>
  <c r="L219" i="4"/>
  <c r="K147" i="4"/>
  <c r="K143" i="4"/>
  <c r="K303" i="4"/>
  <c r="K161" i="4"/>
  <c r="G161" i="4" s="1"/>
  <c r="K173" i="4"/>
  <c r="K157" i="4"/>
  <c r="K245" i="4"/>
  <c r="K246" i="4"/>
  <c r="K156" i="4"/>
  <c r="K273" i="4"/>
  <c r="K197" i="4"/>
  <c r="K335" i="4"/>
  <c r="G335" i="4" s="1"/>
  <c r="K271" i="4"/>
  <c r="K280" i="4"/>
  <c r="K42" i="4"/>
  <c r="K125" i="4"/>
  <c r="K107" i="4"/>
  <c r="K230" i="4"/>
  <c r="K286" i="4"/>
  <c r="K190" i="4"/>
  <c r="G190" i="4" s="1"/>
  <c r="K153" i="4"/>
  <c r="K141" i="4"/>
  <c r="K81" i="4"/>
  <c r="K334" i="4"/>
  <c r="K101" i="4"/>
  <c r="K170" i="4"/>
  <c r="K268" i="4"/>
  <c r="K127" i="4"/>
  <c r="G127" i="4" s="1"/>
  <c r="K320" i="4"/>
  <c r="K357" i="4"/>
  <c r="K292" i="4"/>
  <c r="K249" i="4"/>
  <c r="K267" i="4"/>
  <c r="K269" i="4"/>
  <c r="K116" i="4"/>
  <c r="K301" i="4"/>
  <c r="G301" i="4" s="1"/>
  <c r="K123" i="4"/>
  <c r="K236" i="4"/>
  <c r="K27" i="4"/>
  <c r="K86" i="4"/>
  <c r="K222" i="4"/>
  <c r="K49" i="4"/>
  <c r="K68" i="4"/>
  <c r="K299" i="4"/>
  <c r="G299" i="4" s="1"/>
  <c r="K124" i="4"/>
  <c r="K193" i="4"/>
  <c r="K149" i="4"/>
  <c r="K47" i="4"/>
  <c r="K66" i="4"/>
  <c r="K18" i="4"/>
  <c r="K339" i="4"/>
  <c r="K5" i="4"/>
  <c r="G5" i="4" s="1"/>
  <c r="K346" i="4"/>
  <c r="K120" i="4"/>
  <c r="K142" i="4"/>
  <c r="K257" i="4"/>
  <c r="K347" i="4"/>
  <c r="K72" i="4"/>
  <c r="K15" i="4"/>
  <c r="K38" i="4"/>
  <c r="G38" i="4" s="1"/>
  <c r="K26" i="4"/>
  <c r="K258" i="4"/>
  <c r="K48" i="4"/>
  <c r="K322" i="4"/>
  <c r="K115" i="4"/>
  <c r="K126" i="4"/>
  <c r="K71" i="4"/>
  <c r="K105" i="4"/>
  <c r="G105" i="4" s="1"/>
  <c r="K65" i="4"/>
  <c r="K252" i="4"/>
  <c r="K22" i="4"/>
  <c r="K78" i="4"/>
  <c r="K56" i="4"/>
  <c r="K30" i="4"/>
  <c r="K20" i="4"/>
  <c r="K180" i="4"/>
  <c r="G180" i="4" s="1"/>
  <c r="K333" i="4"/>
  <c r="K248" i="4"/>
  <c r="K209" i="4"/>
  <c r="K67" i="4"/>
  <c r="K135" i="4"/>
  <c r="K87" i="4"/>
  <c r="K298" i="4"/>
  <c r="K3" i="4"/>
  <c r="G3" i="4" s="1"/>
  <c r="K326" i="4"/>
  <c r="K255" i="4"/>
  <c r="K183" i="4"/>
  <c r="K225" i="4"/>
  <c r="K75" i="4"/>
  <c r="K261" i="4"/>
  <c r="K89" i="4"/>
  <c r="K88" i="4"/>
  <c r="G88" i="4" s="1"/>
  <c r="K308" i="4"/>
  <c r="K214" i="4"/>
  <c r="K167" i="4"/>
  <c r="K37" i="4"/>
  <c r="K131" i="4"/>
  <c r="K144" i="4"/>
  <c r="K122" i="4"/>
  <c r="K321" i="4"/>
  <c r="G321" i="4" s="1"/>
  <c r="K91" i="4"/>
  <c r="K297" i="4"/>
  <c r="K106" i="4"/>
  <c r="K282" i="4"/>
  <c r="K73" i="4"/>
  <c r="K336" i="4"/>
  <c r="K263" i="4"/>
  <c r="K231" i="4"/>
  <c r="G231" i="4" s="1"/>
  <c r="K208" i="4"/>
  <c r="K169" i="4"/>
  <c r="K111" i="4"/>
  <c r="K100" i="4"/>
  <c r="K83" i="4"/>
  <c r="K229" i="4"/>
  <c r="K57" i="4"/>
  <c r="K60" i="4"/>
  <c r="G60" i="4" s="1"/>
  <c r="K61" i="4"/>
  <c r="K206" i="4"/>
  <c r="K345" i="4"/>
  <c r="K223" i="4"/>
  <c r="K226" i="4"/>
  <c r="K8" i="4"/>
  <c r="K45" i="4"/>
  <c r="K352" i="4"/>
  <c r="G352" i="4" s="1"/>
  <c r="K262" i="4"/>
  <c r="K159" i="4"/>
  <c r="K74" i="4"/>
  <c r="K350" i="4"/>
  <c r="K250" i="4"/>
  <c r="K256" i="4"/>
  <c r="K184" i="4"/>
  <c r="K137" i="4"/>
  <c r="G137" i="4" s="1"/>
  <c r="K54" i="4"/>
  <c r="K154" i="4"/>
  <c r="K90" i="4"/>
  <c r="K202" i="4"/>
  <c r="K240" i="4"/>
  <c r="K243" i="4"/>
  <c r="K216" i="4"/>
  <c r="K188" i="4"/>
  <c r="G188" i="4" s="1"/>
  <c r="K340" i="4"/>
  <c r="K264" i="4"/>
  <c r="K341" i="4"/>
  <c r="K93" i="4"/>
  <c r="K304" i="4"/>
  <c r="K7" i="4"/>
  <c r="K9" i="4"/>
  <c r="K283" i="4"/>
  <c r="G283" i="4" s="1"/>
  <c r="K241" i="4"/>
  <c r="K295" i="4"/>
  <c r="K356" i="4"/>
  <c r="K164" i="4"/>
  <c r="K11" i="4"/>
  <c r="K330" i="4"/>
  <c r="K163" i="4"/>
  <c r="K94" i="4"/>
  <c r="G94" i="4" s="1"/>
  <c r="K95" i="4"/>
  <c r="K353" i="4"/>
  <c r="K196" i="4"/>
  <c r="K217" i="4"/>
  <c r="K162" i="4"/>
  <c r="K207" i="4"/>
  <c r="K6" i="4"/>
  <c r="K306" i="4"/>
  <c r="G306" i="4" s="1"/>
  <c r="K194" i="4"/>
  <c r="K17" i="4"/>
  <c r="K139" i="4"/>
  <c r="K31" i="4"/>
  <c r="K85" i="4"/>
  <c r="K16" i="4"/>
  <c r="K287" i="4"/>
  <c r="K325" i="4"/>
  <c r="G325" i="4" s="1"/>
  <c r="K312" i="4"/>
  <c r="K309" i="4"/>
  <c r="K24" i="4"/>
  <c r="K323" i="4"/>
  <c r="K2" i="4"/>
  <c r="K43" i="4"/>
  <c r="K96" i="4"/>
  <c r="K44" i="4"/>
  <c r="G44" i="4" s="1"/>
  <c r="K50" i="4"/>
  <c r="K305" i="4"/>
  <c r="K233" i="4"/>
  <c r="K203" i="4"/>
  <c r="K40" i="4"/>
  <c r="K41" i="4"/>
  <c r="K46" i="4"/>
  <c r="K82" i="4"/>
  <c r="G82" i="4" s="1"/>
  <c r="K138" i="4"/>
  <c r="K158" i="4"/>
  <c r="K310" i="4"/>
  <c r="K80" i="4"/>
  <c r="K104" i="4"/>
  <c r="K232" i="4"/>
  <c r="K119" i="4"/>
  <c r="K278" i="4"/>
  <c r="G278" i="4" s="1"/>
  <c r="K84" i="4"/>
  <c r="K102" i="4"/>
  <c r="K130" i="4"/>
  <c r="K145" i="4"/>
  <c r="K327" i="4"/>
  <c r="K166" i="4"/>
  <c r="K152" i="4"/>
  <c r="K151" i="4"/>
  <c r="G151" i="4" s="1"/>
  <c r="K186" i="4"/>
  <c r="K191" i="4"/>
  <c r="K192" i="4"/>
  <c r="K195" i="4"/>
  <c r="K275" i="4"/>
  <c r="K211" i="4"/>
  <c r="K277" i="4"/>
  <c r="K55" i="4"/>
  <c r="G55" i="4" s="1"/>
  <c r="K234" i="4"/>
  <c r="K254" i="4"/>
  <c r="K319" i="4"/>
  <c r="K32" i="4"/>
  <c r="K293" i="4"/>
  <c r="K307" i="4"/>
  <c r="K314" i="4"/>
  <c r="K317" i="4"/>
  <c r="G317" i="4" s="1"/>
  <c r="K337" i="4"/>
  <c r="K338" i="4"/>
  <c r="K242" i="4"/>
  <c r="K77" i="4"/>
  <c r="K281" i="4"/>
  <c r="K224" i="4"/>
  <c r="K237" i="4"/>
  <c r="K63" i="4"/>
  <c r="G63" i="4" s="1"/>
  <c r="K253" i="4"/>
  <c r="K348" i="4"/>
  <c r="K29" i="4"/>
  <c r="K296" i="4"/>
  <c r="K110" i="4"/>
  <c r="K114" i="4"/>
  <c r="K294" i="4"/>
  <c r="K58" i="4"/>
  <c r="G58" i="4" s="1"/>
  <c r="K155" i="4"/>
  <c r="K129" i="4"/>
  <c r="K260" i="4"/>
  <c r="K179" i="4"/>
  <c r="K315" i="4"/>
  <c r="K313" i="4"/>
  <c r="K201" i="4"/>
  <c r="K329" i="4"/>
  <c r="G329" i="4" s="1"/>
  <c r="K36" i="4"/>
  <c r="K331" i="4"/>
  <c r="K274" i="4"/>
  <c r="K92" i="4"/>
  <c r="K128" i="4"/>
  <c r="K79" i="4"/>
  <c r="K182" i="4"/>
  <c r="K355" i="4"/>
  <c r="G355" i="4" s="1"/>
  <c r="K103" i="4"/>
  <c r="K174" i="4"/>
  <c r="K134" i="4"/>
  <c r="K39" i="4"/>
  <c r="K52" i="4"/>
  <c r="K198" i="4"/>
  <c r="K212" i="4"/>
  <c r="K112" i="4"/>
  <c r="G112" i="4" s="1"/>
  <c r="K23" i="4"/>
  <c r="K210" i="4"/>
  <c r="K171" i="4"/>
  <c r="K289" i="4"/>
  <c r="K349" i="4"/>
  <c r="K175" i="4"/>
  <c r="K285" i="4"/>
  <c r="K227" i="4"/>
  <c r="G227" i="4" s="1"/>
  <c r="K213" i="4"/>
  <c r="K239" i="4"/>
  <c r="K342" i="4"/>
  <c r="K265" i="4"/>
  <c r="K272" i="4"/>
  <c r="K302" i="4"/>
  <c r="K332" i="4"/>
  <c r="K300" i="4"/>
  <c r="G300" i="4" s="1"/>
  <c r="K328" i="4"/>
  <c r="K251" i="4"/>
  <c r="K270" i="4"/>
  <c r="K51" i="4"/>
  <c r="K12" i="4"/>
  <c r="K215" i="4"/>
  <c r="K351" i="4"/>
  <c r="K76" i="4"/>
  <c r="G76" i="4" s="1"/>
  <c r="K4" i="4"/>
  <c r="K235" i="4"/>
  <c r="K284" i="4"/>
  <c r="K316" i="4"/>
  <c r="K148" i="4"/>
  <c r="K70" i="4"/>
  <c r="K14" i="4"/>
  <c r="K99" i="4"/>
  <c r="G99" i="4" s="1"/>
  <c r="K33" i="4"/>
  <c r="K177" i="4"/>
  <c r="K59" i="4"/>
  <c r="K117" i="4"/>
  <c r="K172" i="4"/>
  <c r="K136" i="4"/>
  <c r="K64" i="4"/>
  <c r="K176" i="4"/>
  <c r="G176" i="4" s="1"/>
  <c r="K247" i="4"/>
  <c r="K204" i="4"/>
  <c r="K97" i="4"/>
  <c r="K276" i="4"/>
  <c r="K13" i="4"/>
  <c r="K228" i="4"/>
  <c r="K311" i="4"/>
  <c r="K146" i="4"/>
  <c r="G146" i="4" s="1"/>
  <c r="K288" i="4"/>
  <c r="K279" i="4"/>
  <c r="K21" i="4"/>
  <c r="K187" i="4"/>
  <c r="K118" i="4"/>
  <c r="K354" i="4"/>
  <c r="K113" i="4"/>
  <c r="K181" i="4"/>
  <c r="G181" i="4" s="1"/>
  <c r="K318" i="4"/>
  <c r="K25" i="4"/>
  <c r="K133" i="4"/>
  <c r="K69" i="4"/>
  <c r="K62" i="4"/>
  <c r="K121" i="4"/>
  <c r="K205" i="4"/>
  <c r="K28" i="4"/>
  <c r="G28" i="4" s="1"/>
  <c r="K178" i="4"/>
  <c r="K132" i="4"/>
  <c r="K199" i="4"/>
  <c r="K108" i="4"/>
  <c r="K150" i="4"/>
  <c r="K19" i="4"/>
  <c r="K266" i="4"/>
  <c r="K244" i="4"/>
  <c r="G244" i="4" s="1"/>
  <c r="K168" i="4"/>
  <c r="K200" i="4"/>
  <c r="K290" i="4"/>
  <c r="K165" i="4"/>
  <c r="K324" i="4"/>
  <c r="K259" i="4"/>
  <c r="K189" i="4"/>
  <c r="K34" i="4"/>
  <c r="G34" i="4" s="1"/>
  <c r="K238" i="4"/>
  <c r="K160" i="4"/>
  <c r="K140" i="4"/>
  <c r="K98" i="4"/>
  <c r="K218" i="4"/>
  <c r="K10" i="4"/>
  <c r="K53" i="4"/>
  <c r="K35" i="4"/>
  <c r="G35" i="4" s="1"/>
  <c r="K185" i="4"/>
  <c r="K221" i="4"/>
  <c r="K109" i="4"/>
  <c r="K344" i="4"/>
  <c r="K291" i="4"/>
  <c r="K343" i="4"/>
  <c r="K220" i="4"/>
  <c r="K219" i="4"/>
  <c r="G219" i="4" s="1"/>
  <c r="W147" i="4"/>
  <c r="W143" i="4"/>
  <c r="W303" i="4"/>
  <c r="W161" i="4"/>
  <c r="W173" i="4"/>
  <c r="W157" i="4"/>
  <c r="W245" i="4"/>
  <c r="W246" i="4"/>
  <c r="W156" i="4"/>
  <c r="W273" i="4"/>
  <c r="W197" i="4"/>
  <c r="W335" i="4"/>
  <c r="W271" i="4"/>
  <c r="W280" i="4"/>
  <c r="W42" i="4"/>
  <c r="W125" i="4"/>
  <c r="W107" i="4"/>
  <c r="W230" i="4"/>
  <c r="W286" i="4"/>
  <c r="W190" i="4"/>
  <c r="W153" i="4"/>
  <c r="W141" i="4"/>
  <c r="W81" i="4"/>
  <c r="W334" i="4"/>
  <c r="W101" i="4"/>
  <c r="W170" i="4"/>
  <c r="W268" i="4"/>
  <c r="W127" i="4"/>
  <c r="W320" i="4"/>
  <c r="W357" i="4"/>
  <c r="W292" i="4"/>
  <c r="W249" i="4"/>
  <c r="W267" i="4"/>
  <c r="W269" i="4"/>
  <c r="W116" i="4"/>
  <c r="W301" i="4"/>
  <c r="W123" i="4"/>
  <c r="W236" i="4"/>
  <c r="W27" i="4"/>
  <c r="W86" i="4"/>
  <c r="W222" i="4"/>
  <c r="W49" i="4"/>
  <c r="W68" i="4"/>
  <c r="W299" i="4"/>
  <c r="W124" i="4"/>
  <c r="W193" i="4"/>
  <c r="W149" i="4"/>
  <c r="W47" i="4"/>
  <c r="W66" i="4"/>
  <c r="W18" i="4"/>
  <c r="W339" i="4"/>
  <c r="W5" i="4"/>
  <c r="W346" i="4"/>
  <c r="W120" i="4"/>
  <c r="W142" i="4"/>
  <c r="W257" i="4"/>
  <c r="W347" i="4"/>
  <c r="W72" i="4"/>
  <c r="W15" i="4"/>
  <c r="W38" i="4"/>
  <c r="W26" i="4"/>
  <c r="W258" i="4"/>
  <c r="W48" i="4"/>
  <c r="W322" i="4"/>
  <c r="W115" i="4"/>
  <c r="W126" i="4"/>
  <c r="W71" i="4"/>
  <c r="W105" i="4"/>
  <c r="W65" i="4"/>
  <c r="W252" i="4"/>
  <c r="W22" i="4"/>
  <c r="W78" i="4"/>
  <c r="W56" i="4"/>
  <c r="W30" i="4"/>
  <c r="W20" i="4"/>
  <c r="W180" i="4"/>
  <c r="W333" i="4"/>
  <c r="W248" i="4"/>
  <c r="W209" i="4"/>
  <c r="W67" i="4"/>
  <c r="W135" i="4"/>
  <c r="W87" i="4"/>
  <c r="W298" i="4"/>
  <c r="W3" i="4"/>
  <c r="W326" i="4"/>
  <c r="W255" i="4"/>
  <c r="W183" i="4"/>
  <c r="W225" i="4"/>
  <c r="W75" i="4"/>
  <c r="W261" i="4"/>
  <c r="W89" i="4"/>
  <c r="W88" i="4"/>
  <c r="W308" i="4"/>
  <c r="W214" i="4"/>
  <c r="W167" i="4"/>
  <c r="W37" i="4"/>
  <c r="W131" i="4"/>
  <c r="W144" i="4"/>
  <c r="W122" i="4"/>
  <c r="W321" i="4"/>
  <c r="W91" i="4"/>
  <c r="W297" i="4"/>
  <c r="W106" i="4"/>
  <c r="W282" i="4"/>
  <c r="W73" i="4"/>
  <c r="W336" i="4"/>
  <c r="W263" i="4"/>
  <c r="W231" i="4"/>
  <c r="W208" i="4"/>
  <c r="W169" i="4"/>
  <c r="W111" i="4"/>
  <c r="W100" i="4"/>
  <c r="W83" i="4"/>
  <c r="W229" i="4"/>
  <c r="W57" i="4"/>
  <c r="W60" i="4"/>
  <c r="W61" i="4"/>
  <c r="W206" i="4"/>
  <c r="W345" i="4"/>
  <c r="W223" i="4"/>
  <c r="W226" i="4"/>
  <c r="W8" i="4"/>
  <c r="W45" i="4"/>
  <c r="W352" i="4"/>
  <c r="W262" i="4"/>
  <c r="W159" i="4"/>
  <c r="W74" i="4"/>
  <c r="W350" i="4"/>
  <c r="W250" i="4"/>
  <c r="W256" i="4"/>
  <c r="W184" i="4"/>
  <c r="W137" i="4"/>
  <c r="W54" i="4"/>
  <c r="W154" i="4"/>
  <c r="W90" i="4"/>
  <c r="W202" i="4"/>
  <c r="W240" i="4"/>
  <c r="W243" i="4"/>
  <c r="W216" i="4"/>
  <c r="W188" i="4"/>
  <c r="W340" i="4"/>
  <c r="W264" i="4"/>
  <c r="W341" i="4"/>
  <c r="W93" i="4"/>
  <c r="W304" i="4"/>
  <c r="W7" i="4"/>
  <c r="W9" i="4"/>
  <c r="W283" i="4"/>
  <c r="W241" i="4"/>
  <c r="W295" i="4"/>
  <c r="W356" i="4"/>
  <c r="W164" i="4"/>
  <c r="W11" i="4"/>
  <c r="W330" i="4"/>
  <c r="W163" i="4"/>
  <c r="W94" i="4"/>
  <c r="W95" i="4"/>
  <c r="W353" i="4"/>
  <c r="W196" i="4"/>
  <c r="W217" i="4"/>
  <c r="W162" i="4"/>
  <c r="W207" i="4"/>
  <c r="W6" i="4"/>
  <c r="W306" i="4"/>
  <c r="W194" i="4"/>
  <c r="W17" i="4"/>
  <c r="W139" i="4"/>
  <c r="W31" i="4"/>
  <c r="W85" i="4"/>
  <c r="W16" i="4"/>
  <c r="W287" i="4"/>
  <c r="W325" i="4"/>
  <c r="W312" i="4"/>
  <c r="W309" i="4"/>
  <c r="W24" i="4"/>
  <c r="W323" i="4"/>
  <c r="W2" i="4"/>
  <c r="W43" i="4"/>
  <c r="W96" i="4"/>
  <c r="W44" i="4"/>
  <c r="W50" i="4"/>
  <c r="W305" i="4"/>
  <c r="W233" i="4"/>
  <c r="W203" i="4"/>
  <c r="W40" i="4"/>
  <c r="W41" i="4"/>
  <c r="W46" i="4"/>
  <c r="W82" i="4"/>
  <c r="W138" i="4"/>
  <c r="W158" i="4"/>
  <c r="W310" i="4"/>
  <c r="W80" i="4"/>
  <c r="W104" i="4"/>
  <c r="W232" i="4"/>
  <c r="W119" i="4"/>
  <c r="W278" i="4"/>
  <c r="W84" i="4"/>
  <c r="W102" i="4"/>
  <c r="W130" i="4"/>
  <c r="W145" i="4"/>
  <c r="W327" i="4"/>
  <c r="W166" i="4"/>
  <c r="W152" i="4"/>
  <c r="W151" i="4"/>
  <c r="W186" i="4"/>
  <c r="W191" i="4"/>
  <c r="W192" i="4"/>
  <c r="W195" i="4"/>
  <c r="W275" i="4"/>
  <c r="W211" i="4"/>
  <c r="W277" i="4"/>
  <c r="W55" i="4"/>
  <c r="W234" i="4"/>
  <c r="W254" i="4"/>
  <c r="W319" i="4"/>
  <c r="W32" i="4"/>
  <c r="W293" i="4"/>
  <c r="W307" i="4"/>
  <c r="W314" i="4"/>
  <c r="W317" i="4"/>
  <c r="W337" i="4"/>
  <c r="W338" i="4"/>
  <c r="W242" i="4"/>
  <c r="W77" i="4"/>
  <c r="W281" i="4"/>
  <c r="W224" i="4"/>
  <c r="W237" i="4"/>
  <c r="W63" i="4"/>
  <c r="W253" i="4"/>
  <c r="W348" i="4"/>
  <c r="W29" i="4"/>
  <c r="W296" i="4"/>
  <c r="W110" i="4"/>
  <c r="W114" i="4"/>
  <c r="W294" i="4"/>
  <c r="W58" i="4"/>
  <c r="W155" i="4"/>
  <c r="W129" i="4"/>
  <c r="W260" i="4"/>
  <c r="W179" i="4"/>
  <c r="W315" i="4"/>
  <c r="W313" i="4"/>
  <c r="W201" i="4"/>
  <c r="W329" i="4"/>
  <c r="W36" i="4"/>
  <c r="W331" i="4"/>
  <c r="W274" i="4"/>
  <c r="W92" i="4"/>
  <c r="W128" i="4"/>
  <c r="W79" i="4"/>
  <c r="W182" i="4"/>
  <c r="W355" i="4"/>
  <c r="W103" i="4"/>
  <c r="W174" i="4"/>
  <c r="W134" i="4"/>
  <c r="W39" i="4"/>
  <c r="W52" i="4"/>
  <c r="W198" i="4"/>
  <c r="W212" i="4"/>
  <c r="W112" i="4"/>
  <c r="W23" i="4"/>
  <c r="W210" i="4"/>
  <c r="W171" i="4"/>
  <c r="W289" i="4"/>
  <c r="W349" i="4"/>
  <c r="W175" i="4"/>
  <c r="W285" i="4"/>
  <c r="W227" i="4"/>
  <c r="W213" i="4"/>
  <c r="W239" i="4"/>
  <c r="W342" i="4"/>
  <c r="W265" i="4"/>
  <c r="W272" i="4"/>
  <c r="W302" i="4"/>
  <c r="W332" i="4"/>
  <c r="W300" i="4"/>
  <c r="W328" i="4"/>
  <c r="W251" i="4"/>
  <c r="W270" i="4"/>
  <c r="W51" i="4"/>
  <c r="W12" i="4"/>
  <c r="W215" i="4"/>
  <c r="W351" i="4"/>
  <c r="W76" i="4"/>
  <c r="W4" i="4"/>
  <c r="W235" i="4"/>
  <c r="W284" i="4"/>
  <c r="W316" i="4"/>
  <c r="W148" i="4"/>
  <c r="W70" i="4"/>
  <c r="W14" i="4"/>
  <c r="W99" i="4"/>
  <c r="W33" i="4"/>
  <c r="W177" i="4"/>
  <c r="W59" i="4"/>
  <c r="W117" i="4"/>
  <c r="W172" i="4"/>
  <c r="W136" i="4"/>
  <c r="W64" i="4"/>
  <c r="W176" i="4"/>
  <c r="W247" i="4"/>
  <c r="W204" i="4"/>
  <c r="W97" i="4"/>
  <c r="W276" i="4"/>
  <c r="W13" i="4"/>
  <c r="W228" i="4"/>
  <c r="W311" i="4"/>
  <c r="W146" i="4"/>
  <c r="W288" i="4"/>
  <c r="W279" i="4"/>
  <c r="W21" i="4"/>
  <c r="W187" i="4"/>
  <c r="W118" i="4"/>
  <c r="W354" i="4"/>
  <c r="W113" i="4"/>
  <c r="W181" i="4"/>
  <c r="W318" i="4"/>
  <c r="W25" i="4"/>
  <c r="W133" i="4"/>
  <c r="W69" i="4"/>
  <c r="W62" i="4"/>
  <c r="W121" i="4"/>
  <c r="W205" i="4"/>
  <c r="W28" i="4"/>
  <c r="W178" i="4"/>
  <c r="W132" i="4"/>
  <c r="W199" i="4"/>
  <c r="W108" i="4"/>
  <c r="W150" i="4"/>
  <c r="W19" i="4"/>
  <c r="W266" i="4"/>
  <c r="W244" i="4"/>
  <c r="W168" i="4"/>
  <c r="W200" i="4"/>
  <c r="W290" i="4"/>
  <c r="W165" i="4"/>
  <c r="W324" i="4"/>
  <c r="W259" i="4"/>
  <c r="W189" i="4"/>
  <c r="W34" i="4"/>
  <c r="W238" i="4"/>
  <c r="W160" i="4"/>
  <c r="W140" i="4"/>
  <c r="W98" i="4"/>
  <c r="W218" i="4"/>
  <c r="W10" i="4"/>
  <c r="W53" i="4"/>
  <c r="W35" i="4"/>
  <c r="W185" i="4"/>
  <c r="W221" i="4"/>
  <c r="W109" i="4"/>
  <c r="W344" i="4"/>
  <c r="W291" i="4"/>
  <c r="W343" i="4"/>
  <c r="W220" i="4"/>
  <c r="W219" i="4"/>
  <c r="I147" i="4"/>
  <c r="I143" i="4"/>
  <c r="I303" i="4"/>
  <c r="I161" i="4"/>
  <c r="I173" i="4"/>
  <c r="I157" i="4"/>
  <c r="I245" i="4"/>
  <c r="I246" i="4"/>
  <c r="I156" i="4"/>
  <c r="I273" i="4"/>
  <c r="I197" i="4"/>
  <c r="I335" i="4"/>
  <c r="I271" i="4"/>
  <c r="I280" i="4"/>
  <c r="I42" i="4"/>
  <c r="I125" i="4"/>
  <c r="I107" i="4"/>
  <c r="I230" i="4"/>
  <c r="I286" i="4"/>
  <c r="I190" i="4"/>
  <c r="I153" i="4"/>
  <c r="I141" i="4"/>
  <c r="I81" i="4"/>
  <c r="I334" i="4"/>
  <c r="I101" i="4"/>
  <c r="I170" i="4"/>
  <c r="I268" i="4"/>
  <c r="I127" i="4"/>
  <c r="I320" i="4"/>
  <c r="I357" i="4"/>
  <c r="I292" i="4"/>
  <c r="I249" i="4"/>
  <c r="I267" i="4"/>
  <c r="I269" i="4"/>
  <c r="I116" i="4"/>
  <c r="I301" i="4"/>
  <c r="I123" i="4"/>
  <c r="I236" i="4"/>
  <c r="I27" i="4"/>
  <c r="I86" i="4"/>
  <c r="I222" i="4"/>
  <c r="I49" i="4"/>
  <c r="I68" i="4"/>
  <c r="I299" i="4"/>
  <c r="I124" i="4"/>
  <c r="I193" i="4"/>
  <c r="I149" i="4"/>
  <c r="I47" i="4"/>
  <c r="I66" i="4"/>
  <c r="I18" i="4"/>
  <c r="I339" i="4"/>
  <c r="I5" i="4"/>
  <c r="I346" i="4"/>
  <c r="I120" i="4"/>
  <c r="I142" i="4"/>
  <c r="I257" i="4"/>
  <c r="I347" i="4"/>
  <c r="I72" i="4"/>
  <c r="I15" i="4"/>
  <c r="I38" i="4"/>
  <c r="I26" i="4"/>
  <c r="I258" i="4"/>
  <c r="I48" i="4"/>
  <c r="I322" i="4"/>
  <c r="I115" i="4"/>
  <c r="I126" i="4"/>
  <c r="I71" i="4"/>
  <c r="I105" i="4"/>
  <c r="I65" i="4"/>
  <c r="I252" i="4"/>
  <c r="I22" i="4"/>
  <c r="I78" i="4"/>
  <c r="I56" i="4"/>
  <c r="I30" i="4"/>
  <c r="I20" i="4"/>
  <c r="I180" i="4"/>
  <c r="I333" i="4"/>
  <c r="I248" i="4"/>
  <c r="I209" i="4"/>
  <c r="I67" i="4"/>
  <c r="I135" i="4"/>
  <c r="I87" i="4"/>
  <c r="I298" i="4"/>
  <c r="I3" i="4"/>
  <c r="I326" i="4"/>
  <c r="I255" i="4"/>
  <c r="I183" i="4"/>
  <c r="I225" i="4"/>
  <c r="I75" i="4"/>
  <c r="I261" i="4"/>
  <c r="I89" i="4"/>
  <c r="I88" i="4"/>
  <c r="I308" i="4"/>
  <c r="I214" i="4"/>
  <c r="I167" i="4"/>
  <c r="I37" i="4"/>
  <c r="I131" i="4"/>
  <c r="I144" i="4"/>
  <c r="I122" i="4"/>
  <c r="I321" i="4"/>
  <c r="I91" i="4"/>
  <c r="I297" i="4"/>
  <c r="I106" i="4"/>
  <c r="I282" i="4"/>
  <c r="I73" i="4"/>
  <c r="I336" i="4"/>
  <c r="I263" i="4"/>
  <c r="I231" i="4"/>
  <c r="I208" i="4"/>
  <c r="I169" i="4"/>
  <c r="I111" i="4"/>
  <c r="I100" i="4"/>
  <c r="I83" i="4"/>
  <c r="I229" i="4"/>
  <c r="I57" i="4"/>
  <c r="I60" i="4"/>
  <c r="I61" i="4"/>
  <c r="I206" i="4"/>
  <c r="I345" i="4"/>
  <c r="I223" i="4"/>
  <c r="I226" i="4"/>
  <c r="I8" i="4"/>
  <c r="I45" i="4"/>
  <c r="I352" i="4"/>
  <c r="I262" i="4"/>
  <c r="I159" i="4"/>
  <c r="I74" i="4"/>
  <c r="I350" i="4"/>
  <c r="I250" i="4"/>
  <c r="I256" i="4"/>
  <c r="I184" i="4"/>
  <c r="I137" i="4"/>
  <c r="I54" i="4"/>
  <c r="I154" i="4"/>
  <c r="I90" i="4"/>
  <c r="I202" i="4"/>
  <c r="I240" i="4"/>
  <c r="I243" i="4"/>
  <c r="I216" i="4"/>
  <c r="I188" i="4"/>
  <c r="I340" i="4"/>
  <c r="I264" i="4"/>
  <c r="I341" i="4"/>
  <c r="I93" i="4"/>
  <c r="I304" i="4"/>
  <c r="I7" i="4"/>
  <c r="I9" i="4"/>
  <c r="I283" i="4"/>
  <c r="I241" i="4"/>
  <c r="I295" i="4"/>
  <c r="I356" i="4"/>
  <c r="I164" i="4"/>
  <c r="I11" i="4"/>
  <c r="I330" i="4"/>
  <c r="I163" i="4"/>
  <c r="I94" i="4"/>
  <c r="I95" i="4"/>
  <c r="I353" i="4"/>
  <c r="I196" i="4"/>
  <c r="I217" i="4"/>
  <c r="I162" i="4"/>
  <c r="I207" i="4"/>
  <c r="I6" i="4"/>
  <c r="I306" i="4"/>
  <c r="I194" i="4"/>
  <c r="I17" i="4"/>
  <c r="I139" i="4"/>
  <c r="I31" i="4"/>
  <c r="I85" i="4"/>
  <c r="I16" i="4"/>
  <c r="I287" i="4"/>
  <c r="I325" i="4"/>
  <c r="I312" i="4"/>
  <c r="I309" i="4"/>
  <c r="I24" i="4"/>
  <c r="I323" i="4"/>
  <c r="I2" i="4"/>
  <c r="I43" i="4"/>
  <c r="I96" i="4"/>
  <c r="I44" i="4"/>
  <c r="I50" i="4"/>
  <c r="I305" i="4"/>
  <c r="I233" i="4"/>
  <c r="I203" i="4"/>
  <c r="I40" i="4"/>
  <c r="I41" i="4"/>
  <c r="I46" i="4"/>
  <c r="I82" i="4"/>
  <c r="I138" i="4"/>
  <c r="I158" i="4"/>
  <c r="I310" i="4"/>
  <c r="I80" i="4"/>
  <c r="I104" i="4"/>
  <c r="I232" i="4"/>
  <c r="I119" i="4"/>
  <c r="I278" i="4"/>
  <c r="I84" i="4"/>
  <c r="I102" i="4"/>
  <c r="I130" i="4"/>
  <c r="I145" i="4"/>
  <c r="I327" i="4"/>
  <c r="I166" i="4"/>
  <c r="I152" i="4"/>
  <c r="I151" i="4"/>
  <c r="I186" i="4"/>
  <c r="I191" i="4"/>
  <c r="I192" i="4"/>
  <c r="I195" i="4"/>
  <c r="I275" i="4"/>
  <c r="I211" i="4"/>
  <c r="I277" i="4"/>
  <c r="I55" i="4"/>
  <c r="I234" i="4"/>
  <c r="I254" i="4"/>
  <c r="I319" i="4"/>
  <c r="I32" i="4"/>
  <c r="I293" i="4"/>
  <c r="I307" i="4"/>
  <c r="I314" i="4"/>
  <c r="I317" i="4"/>
  <c r="I337" i="4"/>
  <c r="I338" i="4"/>
  <c r="I242" i="4"/>
  <c r="I77" i="4"/>
  <c r="I281" i="4"/>
  <c r="I224" i="4"/>
  <c r="I237" i="4"/>
  <c r="I63" i="4"/>
  <c r="I253" i="4"/>
  <c r="I348" i="4"/>
  <c r="I29" i="4"/>
  <c r="I296" i="4"/>
  <c r="I110" i="4"/>
  <c r="I114" i="4"/>
  <c r="I294" i="4"/>
  <c r="I58" i="4"/>
  <c r="I155" i="4"/>
  <c r="I129" i="4"/>
  <c r="I260" i="4"/>
  <c r="I179" i="4"/>
  <c r="I315" i="4"/>
  <c r="I313" i="4"/>
  <c r="I201" i="4"/>
  <c r="I329" i="4"/>
  <c r="I36" i="4"/>
  <c r="I331" i="4"/>
  <c r="I274" i="4"/>
  <c r="I92" i="4"/>
  <c r="I128" i="4"/>
  <c r="I79" i="4"/>
  <c r="I182" i="4"/>
  <c r="I355" i="4"/>
  <c r="I103" i="4"/>
  <c r="I174" i="4"/>
  <c r="I134" i="4"/>
  <c r="I39" i="4"/>
  <c r="I52" i="4"/>
  <c r="I198" i="4"/>
  <c r="I212" i="4"/>
  <c r="I112" i="4"/>
  <c r="I23" i="4"/>
  <c r="I210" i="4"/>
  <c r="I171" i="4"/>
  <c r="I289" i="4"/>
  <c r="I349" i="4"/>
  <c r="I175" i="4"/>
  <c r="I285" i="4"/>
  <c r="I227" i="4"/>
  <c r="I213" i="4"/>
  <c r="I239" i="4"/>
  <c r="I342" i="4"/>
  <c r="I265" i="4"/>
  <c r="I272" i="4"/>
  <c r="I302" i="4"/>
  <c r="I332" i="4"/>
  <c r="I300" i="4"/>
  <c r="I328" i="4"/>
  <c r="I251" i="4"/>
  <c r="I270" i="4"/>
  <c r="I51" i="4"/>
  <c r="I12" i="4"/>
  <c r="I215" i="4"/>
  <c r="I351" i="4"/>
  <c r="I76" i="4"/>
  <c r="I4" i="4"/>
  <c r="I235" i="4"/>
  <c r="I284" i="4"/>
  <c r="I316" i="4"/>
  <c r="I148" i="4"/>
  <c r="I70" i="4"/>
  <c r="I14" i="4"/>
  <c r="I99" i="4"/>
  <c r="I33" i="4"/>
  <c r="I177" i="4"/>
  <c r="I59" i="4"/>
  <c r="I117" i="4"/>
  <c r="I172" i="4"/>
  <c r="I136" i="4"/>
  <c r="I64" i="4"/>
  <c r="I176" i="4"/>
  <c r="I247" i="4"/>
  <c r="I204" i="4"/>
  <c r="I97" i="4"/>
  <c r="I276" i="4"/>
  <c r="I13" i="4"/>
  <c r="I228" i="4"/>
  <c r="I311" i="4"/>
  <c r="I146" i="4"/>
  <c r="I288" i="4"/>
  <c r="I279" i="4"/>
  <c r="I21" i="4"/>
  <c r="I187" i="4"/>
  <c r="I118" i="4"/>
  <c r="I354" i="4"/>
  <c r="I113" i="4"/>
  <c r="I181" i="4"/>
  <c r="I318" i="4"/>
  <c r="I25" i="4"/>
  <c r="I133" i="4"/>
  <c r="I69" i="4"/>
  <c r="I62" i="4"/>
  <c r="I121" i="4"/>
  <c r="I205" i="4"/>
  <c r="I28" i="4"/>
  <c r="I178" i="4"/>
  <c r="I132" i="4"/>
  <c r="I199" i="4"/>
  <c r="I108" i="4"/>
  <c r="I150" i="4"/>
  <c r="I19" i="4"/>
  <c r="I266" i="4"/>
  <c r="I244" i="4"/>
  <c r="I168" i="4"/>
  <c r="I200" i="4"/>
  <c r="I290" i="4"/>
  <c r="I165" i="4"/>
  <c r="I324" i="4"/>
  <c r="I259" i="4"/>
  <c r="I189" i="4"/>
  <c r="I34" i="4"/>
  <c r="I238" i="4"/>
  <c r="I160" i="4"/>
  <c r="I140" i="4"/>
  <c r="I98" i="4"/>
  <c r="I218" i="4"/>
  <c r="I10" i="4"/>
  <c r="I53" i="4"/>
  <c r="I35" i="4"/>
  <c r="I185" i="4"/>
  <c r="I221" i="4"/>
  <c r="I109" i="4"/>
  <c r="I344" i="4"/>
  <c r="I291" i="4"/>
  <c r="I343" i="4"/>
  <c r="I220" i="4"/>
  <c r="I219" i="4"/>
  <c r="J147" i="4"/>
  <c r="F147" i="4" s="1"/>
  <c r="J143" i="4"/>
  <c r="F143" i="4" s="1"/>
  <c r="J303" i="4"/>
  <c r="F303" i="4" s="1"/>
  <c r="J161" i="4"/>
  <c r="F161" i="4" s="1"/>
  <c r="J173" i="4"/>
  <c r="F173" i="4" s="1"/>
  <c r="J157" i="4"/>
  <c r="F157" i="4" s="1"/>
  <c r="J245" i="4"/>
  <c r="F245" i="4" s="1"/>
  <c r="J246" i="4"/>
  <c r="F246" i="4" s="1"/>
  <c r="J156" i="4"/>
  <c r="F156" i="4" s="1"/>
  <c r="J273" i="4"/>
  <c r="F273" i="4" s="1"/>
  <c r="J197" i="4"/>
  <c r="F197" i="4" s="1"/>
  <c r="J335" i="4"/>
  <c r="F335" i="4" s="1"/>
  <c r="J271" i="4"/>
  <c r="F271" i="4" s="1"/>
  <c r="J280" i="4"/>
  <c r="F280" i="4" s="1"/>
  <c r="J42" i="4"/>
  <c r="F42" i="4" s="1"/>
  <c r="J125" i="4"/>
  <c r="F125" i="4" s="1"/>
  <c r="J107" i="4"/>
  <c r="F107" i="4" s="1"/>
  <c r="J230" i="4"/>
  <c r="F230" i="4" s="1"/>
  <c r="J286" i="4"/>
  <c r="F286" i="4" s="1"/>
  <c r="J190" i="4"/>
  <c r="F190" i="4" s="1"/>
  <c r="J153" i="4"/>
  <c r="F153" i="4" s="1"/>
  <c r="J141" i="4"/>
  <c r="F141" i="4" s="1"/>
  <c r="J81" i="4"/>
  <c r="F81" i="4" s="1"/>
  <c r="J334" i="4"/>
  <c r="F334" i="4" s="1"/>
  <c r="J101" i="4"/>
  <c r="F101" i="4" s="1"/>
  <c r="J170" i="4"/>
  <c r="F170" i="4" s="1"/>
  <c r="J268" i="4"/>
  <c r="F268" i="4" s="1"/>
  <c r="J127" i="4"/>
  <c r="F127" i="4" s="1"/>
  <c r="J320" i="4"/>
  <c r="F320" i="4" s="1"/>
  <c r="J357" i="4"/>
  <c r="F357" i="4" s="1"/>
  <c r="J292" i="4"/>
  <c r="F292" i="4" s="1"/>
  <c r="J249" i="4"/>
  <c r="F249" i="4" s="1"/>
  <c r="J267" i="4"/>
  <c r="F267" i="4" s="1"/>
  <c r="J269" i="4"/>
  <c r="F269" i="4" s="1"/>
  <c r="J116" i="4"/>
  <c r="F116" i="4" s="1"/>
  <c r="J301" i="4"/>
  <c r="F301" i="4" s="1"/>
  <c r="J123" i="4"/>
  <c r="F123" i="4" s="1"/>
  <c r="J236" i="4"/>
  <c r="F236" i="4" s="1"/>
  <c r="J27" i="4"/>
  <c r="F27" i="4" s="1"/>
  <c r="J86" i="4"/>
  <c r="F86" i="4" s="1"/>
  <c r="J222" i="4"/>
  <c r="F222" i="4" s="1"/>
  <c r="J49" i="4"/>
  <c r="F49" i="4" s="1"/>
  <c r="J68" i="4"/>
  <c r="F68" i="4" s="1"/>
  <c r="J299" i="4"/>
  <c r="F299" i="4" s="1"/>
  <c r="J124" i="4"/>
  <c r="F124" i="4" s="1"/>
  <c r="J193" i="4"/>
  <c r="F193" i="4" s="1"/>
  <c r="J149" i="4"/>
  <c r="F149" i="4" s="1"/>
  <c r="J47" i="4"/>
  <c r="F47" i="4" s="1"/>
  <c r="J66" i="4"/>
  <c r="F66" i="4" s="1"/>
  <c r="J18" i="4"/>
  <c r="F18" i="4" s="1"/>
  <c r="J339" i="4"/>
  <c r="F339" i="4" s="1"/>
  <c r="J5" i="4"/>
  <c r="F5" i="4" s="1"/>
  <c r="J346" i="4"/>
  <c r="F346" i="4" s="1"/>
  <c r="J120" i="4"/>
  <c r="F120" i="4" s="1"/>
  <c r="J142" i="4"/>
  <c r="F142" i="4" s="1"/>
  <c r="J257" i="4"/>
  <c r="F257" i="4" s="1"/>
  <c r="J347" i="4"/>
  <c r="F347" i="4" s="1"/>
  <c r="J72" i="4"/>
  <c r="F72" i="4" s="1"/>
  <c r="J15" i="4"/>
  <c r="F15" i="4" s="1"/>
  <c r="J38" i="4"/>
  <c r="F38" i="4" s="1"/>
  <c r="J26" i="4"/>
  <c r="F26" i="4" s="1"/>
  <c r="J258" i="4"/>
  <c r="F258" i="4" s="1"/>
  <c r="J48" i="4"/>
  <c r="F48" i="4" s="1"/>
  <c r="J322" i="4"/>
  <c r="F322" i="4" s="1"/>
  <c r="J115" i="4"/>
  <c r="F115" i="4" s="1"/>
  <c r="J126" i="4"/>
  <c r="F126" i="4" s="1"/>
  <c r="J71" i="4"/>
  <c r="F71" i="4" s="1"/>
  <c r="J105" i="4"/>
  <c r="F105" i="4" s="1"/>
  <c r="J65" i="4"/>
  <c r="F65" i="4" s="1"/>
  <c r="J252" i="4"/>
  <c r="F252" i="4" s="1"/>
  <c r="J22" i="4"/>
  <c r="F22" i="4" s="1"/>
  <c r="J78" i="4"/>
  <c r="F78" i="4" s="1"/>
  <c r="J56" i="4"/>
  <c r="F56" i="4" s="1"/>
  <c r="J30" i="4"/>
  <c r="F30" i="4" s="1"/>
  <c r="J20" i="4"/>
  <c r="F20" i="4" s="1"/>
  <c r="J180" i="4"/>
  <c r="F180" i="4" s="1"/>
  <c r="J333" i="4"/>
  <c r="F333" i="4" s="1"/>
  <c r="J248" i="4"/>
  <c r="F248" i="4" s="1"/>
  <c r="J209" i="4"/>
  <c r="F209" i="4" s="1"/>
  <c r="J67" i="4"/>
  <c r="F67" i="4" s="1"/>
  <c r="J135" i="4"/>
  <c r="F135" i="4" s="1"/>
  <c r="J87" i="4"/>
  <c r="F87" i="4" s="1"/>
  <c r="J298" i="4"/>
  <c r="F298" i="4" s="1"/>
  <c r="J3" i="4"/>
  <c r="F3" i="4" s="1"/>
  <c r="J326" i="4"/>
  <c r="F326" i="4" s="1"/>
  <c r="J255" i="4"/>
  <c r="F255" i="4" s="1"/>
  <c r="J183" i="4"/>
  <c r="F183" i="4" s="1"/>
  <c r="J225" i="4"/>
  <c r="F225" i="4" s="1"/>
  <c r="J75" i="4"/>
  <c r="F75" i="4" s="1"/>
  <c r="J261" i="4"/>
  <c r="F261" i="4" s="1"/>
  <c r="J89" i="4"/>
  <c r="F89" i="4" s="1"/>
  <c r="J88" i="4"/>
  <c r="F88" i="4" s="1"/>
  <c r="J308" i="4"/>
  <c r="F308" i="4" s="1"/>
  <c r="J214" i="4"/>
  <c r="F214" i="4" s="1"/>
  <c r="J167" i="4"/>
  <c r="F167" i="4" s="1"/>
  <c r="J37" i="4"/>
  <c r="F37" i="4" s="1"/>
  <c r="J131" i="4"/>
  <c r="F131" i="4" s="1"/>
  <c r="J144" i="4"/>
  <c r="F144" i="4" s="1"/>
  <c r="J122" i="4"/>
  <c r="F122" i="4" s="1"/>
  <c r="J321" i="4"/>
  <c r="F321" i="4" s="1"/>
  <c r="J91" i="4"/>
  <c r="F91" i="4" s="1"/>
  <c r="J297" i="4"/>
  <c r="F297" i="4" s="1"/>
  <c r="J106" i="4"/>
  <c r="F106" i="4" s="1"/>
  <c r="J282" i="4"/>
  <c r="F282" i="4" s="1"/>
  <c r="J73" i="4"/>
  <c r="F73" i="4" s="1"/>
  <c r="J336" i="4"/>
  <c r="F336" i="4" s="1"/>
  <c r="J263" i="4"/>
  <c r="F263" i="4" s="1"/>
  <c r="J231" i="4"/>
  <c r="F231" i="4" s="1"/>
  <c r="J208" i="4"/>
  <c r="F208" i="4" s="1"/>
  <c r="J169" i="4"/>
  <c r="F169" i="4" s="1"/>
  <c r="J111" i="4"/>
  <c r="F111" i="4" s="1"/>
  <c r="J100" i="4"/>
  <c r="F100" i="4" s="1"/>
  <c r="J83" i="4"/>
  <c r="F83" i="4" s="1"/>
  <c r="J229" i="4"/>
  <c r="F229" i="4" s="1"/>
  <c r="J57" i="4"/>
  <c r="F57" i="4" s="1"/>
  <c r="J60" i="4"/>
  <c r="F60" i="4" s="1"/>
  <c r="J61" i="4"/>
  <c r="F61" i="4" s="1"/>
  <c r="J206" i="4"/>
  <c r="F206" i="4" s="1"/>
  <c r="J345" i="4"/>
  <c r="F345" i="4" s="1"/>
  <c r="J223" i="4"/>
  <c r="F223" i="4" s="1"/>
  <c r="J226" i="4"/>
  <c r="F226" i="4" s="1"/>
  <c r="J8" i="4"/>
  <c r="F8" i="4" s="1"/>
  <c r="J45" i="4"/>
  <c r="F45" i="4" s="1"/>
  <c r="J352" i="4"/>
  <c r="F352" i="4" s="1"/>
  <c r="J262" i="4"/>
  <c r="F262" i="4" s="1"/>
  <c r="J159" i="4"/>
  <c r="F159" i="4" s="1"/>
  <c r="J74" i="4"/>
  <c r="F74" i="4" s="1"/>
  <c r="J350" i="4"/>
  <c r="F350" i="4" s="1"/>
  <c r="J250" i="4"/>
  <c r="F250" i="4" s="1"/>
  <c r="J256" i="4"/>
  <c r="F256" i="4" s="1"/>
  <c r="J184" i="4"/>
  <c r="F184" i="4" s="1"/>
  <c r="J137" i="4"/>
  <c r="F137" i="4" s="1"/>
  <c r="J54" i="4"/>
  <c r="F54" i="4" s="1"/>
  <c r="J154" i="4"/>
  <c r="F154" i="4" s="1"/>
  <c r="J90" i="4"/>
  <c r="F90" i="4" s="1"/>
  <c r="J202" i="4"/>
  <c r="F202" i="4" s="1"/>
  <c r="J240" i="4"/>
  <c r="F240" i="4" s="1"/>
  <c r="J243" i="4"/>
  <c r="F243" i="4" s="1"/>
  <c r="J216" i="4"/>
  <c r="F216" i="4" s="1"/>
  <c r="J188" i="4"/>
  <c r="F188" i="4" s="1"/>
  <c r="J340" i="4"/>
  <c r="F340" i="4" s="1"/>
  <c r="J264" i="4"/>
  <c r="F264" i="4" s="1"/>
  <c r="J341" i="4"/>
  <c r="F341" i="4" s="1"/>
  <c r="J93" i="4"/>
  <c r="F93" i="4" s="1"/>
  <c r="J304" i="4"/>
  <c r="F304" i="4" s="1"/>
  <c r="J7" i="4"/>
  <c r="F7" i="4" s="1"/>
  <c r="J9" i="4"/>
  <c r="F9" i="4" s="1"/>
  <c r="J283" i="4"/>
  <c r="F283" i="4" s="1"/>
  <c r="J241" i="4"/>
  <c r="F241" i="4" s="1"/>
  <c r="J295" i="4"/>
  <c r="F295" i="4" s="1"/>
  <c r="J356" i="4"/>
  <c r="F356" i="4" s="1"/>
  <c r="J164" i="4"/>
  <c r="F164" i="4" s="1"/>
  <c r="J11" i="4"/>
  <c r="F11" i="4" s="1"/>
  <c r="J330" i="4"/>
  <c r="F330" i="4" s="1"/>
  <c r="J163" i="4"/>
  <c r="F163" i="4" s="1"/>
  <c r="J94" i="4"/>
  <c r="F94" i="4" s="1"/>
  <c r="J95" i="4"/>
  <c r="F95" i="4" s="1"/>
  <c r="J353" i="4"/>
  <c r="F353" i="4" s="1"/>
  <c r="J196" i="4"/>
  <c r="F196" i="4" s="1"/>
  <c r="J217" i="4"/>
  <c r="F217" i="4" s="1"/>
  <c r="J162" i="4"/>
  <c r="F162" i="4" s="1"/>
  <c r="J207" i="4"/>
  <c r="F207" i="4" s="1"/>
  <c r="J6" i="4"/>
  <c r="F6" i="4" s="1"/>
  <c r="J306" i="4"/>
  <c r="F306" i="4" s="1"/>
  <c r="J194" i="4"/>
  <c r="F194" i="4" s="1"/>
  <c r="J17" i="4"/>
  <c r="F17" i="4" s="1"/>
  <c r="J139" i="4"/>
  <c r="F139" i="4" s="1"/>
  <c r="J31" i="4"/>
  <c r="F31" i="4" s="1"/>
  <c r="J85" i="4"/>
  <c r="F85" i="4" s="1"/>
  <c r="J16" i="4"/>
  <c r="F16" i="4" s="1"/>
  <c r="J287" i="4"/>
  <c r="F287" i="4" s="1"/>
  <c r="J325" i="4"/>
  <c r="F325" i="4" s="1"/>
  <c r="J312" i="4"/>
  <c r="F312" i="4" s="1"/>
  <c r="J309" i="4"/>
  <c r="F309" i="4" s="1"/>
  <c r="J24" i="4"/>
  <c r="F24" i="4" s="1"/>
  <c r="J323" i="4"/>
  <c r="F323" i="4" s="1"/>
  <c r="J2" i="4"/>
  <c r="J43" i="4"/>
  <c r="F43" i="4" s="1"/>
  <c r="J96" i="4"/>
  <c r="F96" i="4" s="1"/>
  <c r="J44" i="4"/>
  <c r="F44" i="4" s="1"/>
  <c r="J50" i="4"/>
  <c r="F50" i="4" s="1"/>
  <c r="J305" i="4"/>
  <c r="F305" i="4" s="1"/>
  <c r="J233" i="4"/>
  <c r="F233" i="4" s="1"/>
  <c r="J203" i="4"/>
  <c r="F203" i="4" s="1"/>
  <c r="J40" i="4"/>
  <c r="F40" i="4" s="1"/>
  <c r="J41" i="4"/>
  <c r="F41" i="4" s="1"/>
  <c r="J46" i="4"/>
  <c r="F46" i="4" s="1"/>
  <c r="J82" i="4"/>
  <c r="F82" i="4" s="1"/>
  <c r="J138" i="4"/>
  <c r="F138" i="4" s="1"/>
  <c r="J158" i="4"/>
  <c r="F158" i="4" s="1"/>
  <c r="J310" i="4"/>
  <c r="F310" i="4" s="1"/>
  <c r="J80" i="4"/>
  <c r="F80" i="4" s="1"/>
  <c r="J104" i="4"/>
  <c r="F104" i="4" s="1"/>
  <c r="J232" i="4"/>
  <c r="F232" i="4" s="1"/>
  <c r="J119" i="4"/>
  <c r="F119" i="4" s="1"/>
  <c r="J278" i="4"/>
  <c r="F278" i="4" s="1"/>
  <c r="J84" i="4"/>
  <c r="F84" i="4" s="1"/>
  <c r="J102" i="4"/>
  <c r="F102" i="4" s="1"/>
  <c r="J130" i="4"/>
  <c r="F130" i="4" s="1"/>
  <c r="J145" i="4"/>
  <c r="F145" i="4" s="1"/>
  <c r="J327" i="4"/>
  <c r="F327" i="4" s="1"/>
  <c r="J166" i="4"/>
  <c r="F166" i="4" s="1"/>
  <c r="J152" i="4"/>
  <c r="F152" i="4" s="1"/>
  <c r="J151" i="4"/>
  <c r="F151" i="4" s="1"/>
  <c r="J186" i="4"/>
  <c r="F186" i="4" s="1"/>
  <c r="J191" i="4"/>
  <c r="F191" i="4" s="1"/>
  <c r="J192" i="4"/>
  <c r="F192" i="4" s="1"/>
  <c r="J195" i="4"/>
  <c r="F195" i="4" s="1"/>
  <c r="J275" i="4"/>
  <c r="F275" i="4" s="1"/>
  <c r="J211" i="4"/>
  <c r="F211" i="4" s="1"/>
  <c r="J277" i="4"/>
  <c r="F277" i="4" s="1"/>
  <c r="J55" i="4"/>
  <c r="F55" i="4" s="1"/>
  <c r="J234" i="4"/>
  <c r="F234" i="4" s="1"/>
  <c r="J254" i="4"/>
  <c r="F254" i="4" s="1"/>
  <c r="J319" i="4"/>
  <c r="F319" i="4" s="1"/>
  <c r="J32" i="4"/>
  <c r="F32" i="4" s="1"/>
  <c r="J293" i="4"/>
  <c r="F293" i="4" s="1"/>
  <c r="J307" i="4"/>
  <c r="F307" i="4" s="1"/>
  <c r="J314" i="4"/>
  <c r="F314" i="4" s="1"/>
  <c r="J317" i="4"/>
  <c r="F317" i="4" s="1"/>
  <c r="J337" i="4"/>
  <c r="F337" i="4" s="1"/>
  <c r="J338" i="4"/>
  <c r="F338" i="4" s="1"/>
  <c r="J242" i="4"/>
  <c r="F242" i="4" s="1"/>
  <c r="J77" i="4"/>
  <c r="F77" i="4" s="1"/>
  <c r="J281" i="4"/>
  <c r="F281" i="4" s="1"/>
  <c r="J224" i="4"/>
  <c r="F224" i="4" s="1"/>
  <c r="J237" i="4"/>
  <c r="F237" i="4" s="1"/>
  <c r="J63" i="4"/>
  <c r="F63" i="4" s="1"/>
  <c r="J253" i="4"/>
  <c r="F253" i="4" s="1"/>
  <c r="J348" i="4"/>
  <c r="F348" i="4" s="1"/>
  <c r="J29" i="4"/>
  <c r="F29" i="4" s="1"/>
  <c r="J296" i="4"/>
  <c r="F296" i="4" s="1"/>
  <c r="J110" i="4"/>
  <c r="F110" i="4" s="1"/>
  <c r="J114" i="4"/>
  <c r="F114" i="4" s="1"/>
  <c r="J294" i="4"/>
  <c r="F294" i="4" s="1"/>
  <c r="J58" i="4"/>
  <c r="F58" i="4" s="1"/>
  <c r="J155" i="4"/>
  <c r="F155" i="4" s="1"/>
  <c r="J129" i="4"/>
  <c r="F129" i="4" s="1"/>
  <c r="J260" i="4"/>
  <c r="F260" i="4" s="1"/>
  <c r="J179" i="4"/>
  <c r="F179" i="4" s="1"/>
  <c r="J315" i="4"/>
  <c r="F315" i="4" s="1"/>
  <c r="J313" i="4"/>
  <c r="F313" i="4" s="1"/>
  <c r="J201" i="4"/>
  <c r="F201" i="4" s="1"/>
  <c r="J329" i="4"/>
  <c r="F329" i="4" s="1"/>
  <c r="J36" i="4"/>
  <c r="F36" i="4" s="1"/>
  <c r="J331" i="4"/>
  <c r="F331" i="4" s="1"/>
  <c r="J274" i="4"/>
  <c r="F274" i="4" s="1"/>
  <c r="J92" i="4"/>
  <c r="F92" i="4" s="1"/>
  <c r="J128" i="4"/>
  <c r="F128" i="4" s="1"/>
  <c r="J79" i="4"/>
  <c r="F79" i="4" s="1"/>
  <c r="J182" i="4"/>
  <c r="F182" i="4" s="1"/>
  <c r="J355" i="4"/>
  <c r="F355" i="4" s="1"/>
  <c r="J103" i="4"/>
  <c r="F103" i="4" s="1"/>
  <c r="J174" i="4"/>
  <c r="F174" i="4" s="1"/>
  <c r="J134" i="4"/>
  <c r="F134" i="4" s="1"/>
  <c r="J39" i="4"/>
  <c r="F39" i="4" s="1"/>
  <c r="J52" i="4"/>
  <c r="F52" i="4" s="1"/>
  <c r="J198" i="4"/>
  <c r="F198" i="4" s="1"/>
  <c r="J212" i="4"/>
  <c r="F212" i="4" s="1"/>
  <c r="J112" i="4"/>
  <c r="F112" i="4" s="1"/>
  <c r="J23" i="4"/>
  <c r="F23" i="4" s="1"/>
  <c r="J210" i="4"/>
  <c r="F210" i="4" s="1"/>
  <c r="J171" i="4"/>
  <c r="F171" i="4" s="1"/>
  <c r="J289" i="4"/>
  <c r="F289" i="4" s="1"/>
  <c r="J349" i="4"/>
  <c r="F349" i="4" s="1"/>
  <c r="J175" i="4"/>
  <c r="F175" i="4" s="1"/>
  <c r="J285" i="4"/>
  <c r="F285" i="4" s="1"/>
  <c r="J227" i="4"/>
  <c r="F227" i="4" s="1"/>
  <c r="J213" i="4"/>
  <c r="F213" i="4" s="1"/>
  <c r="J239" i="4"/>
  <c r="F239" i="4" s="1"/>
  <c r="J342" i="4"/>
  <c r="F342" i="4" s="1"/>
  <c r="J265" i="4"/>
  <c r="F265" i="4" s="1"/>
  <c r="J272" i="4"/>
  <c r="F272" i="4" s="1"/>
  <c r="J302" i="4"/>
  <c r="F302" i="4" s="1"/>
  <c r="J332" i="4"/>
  <c r="F332" i="4" s="1"/>
  <c r="J300" i="4"/>
  <c r="F300" i="4" s="1"/>
  <c r="J328" i="4"/>
  <c r="F328" i="4" s="1"/>
  <c r="J251" i="4"/>
  <c r="F251" i="4" s="1"/>
  <c r="J270" i="4"/>
  <c r="F270" i="4" s="1"/>
  <c r="J51" i="4"/>
  <c r="F51" i="4" s="1"/>
  <c r="J12" i="4"/>
  <c r="F12" i="4" s="1"/>
  <c r="J215" i="4"/>
  <c r="F215" i="4" s="1"/>
  <c r="J351" i="4"/>
  <c r="F351" i="4" s="1"/>
  <c r="J76" i="4"/>
  <c r="F76" i="4" s="1"/>
  <c r="J4" i="4"/>
  <c r="F4" i="4" s="1"/>
  <c r="J235" i="4"/>
  <c r="F235" i="4" s="1"/>
  <c r="J284" i="4"/>
  <c r="F284" i="4" s="1"/>
  <c r="J316" i="4"/>
  <c r="F316" i="4" s="1"/>
  <c r="J148" i="4"/>
  <c r="F148" i="4" s="1"/>
  <c r="J70" i="4"/>
  <c r="F70" i="4" s="1"/>
  <c r="J14" i="4"/>
  <c r="F14" i="4" s="1"/>
  <c r="J99" i="4"/>
  <c r="F99" i="4" s="1"/>
  <c r="J33" i="4"/>
  <c r="F33" i="4" s="1"/>
  <c r="J177" i="4"/>
  <c r="F177" i="4" s="1"/>
  <c r="J59" i="4"/>
  <c r="F59" i="4" s="1"/>
  <c r="J117" i="4"/>
  <c r="F117" i="4" s="1"/>
  <c r="J172" i="4"/>
  <c r="F172" i="4" s="1"/>
  <c r="J136" i="4"/>
  <c r="F136" i="4" s="1"/>
  <c r="J64" i="4"/>
  <c r="F64" i="4" s="1"/>
  <c r="J176" i="4"/>
  <c r="F176" i="4" s="1"/>
  <c r="J247" i="4"/>
  <c r="F247" i="4" s="1"/>
  <c r="J204" i="4"/>
  <c r="F204" i="4" s="1"/>
  <c r="J97" i="4"/>
  <c r="F97" i="4" s="1"/>
  <c r="J276" i="4"/>
  <c r="F276" i="4" s="1"/>
  <c r="J13" i="4"/>
  <c r="F13" i="4" s="1"/>
  <c r="J228" i="4"/>
  <c r="F228" i="4" s="1"/>
  <c r="J311" i="4"/>
  <c r="F311" i="4" s="1"/>
  <c r="J146" i="4"/>
  <c r="F146" i="4" s="1"/>
  <c r="J288" i="4"/>
  <c r="F288" i="4" s="1"/>
  <c r="J279" i="4"/>
  <c r="F279" i="4" s="1"/>
  <c r="J21" i="4"/>
  <c r="F21" i="4" s="1"/>
  <c r="J187" i="4"/>
  <c r="F187" i="4" s="1"/>
  <c r="J118" i="4"/>
  <c r="F118" i="4" s="1"/>
  <c r="J354" i="4"/>
  <c r="F354" i="4" s="1"/>
  <c r="J113" i="4"/>
  <c r="F113" i="4" s="1"/>
  <c r="J181" i="4"/>
  <c r="F181" i="4" s="1"/>
  <c r="J318" i="4"/>
  <c r="F318" i="4" s="1"/>
  <c r="J25" i="4"/>
  <c r="F25" i="4" s="1"/>
  <c r="J133" i="4"/>
  <c r="F133" i="4" s="1"/>
  <c r="J69" i="4"/>
  <c r="F69" i="4" s="1"/>
  <c r="J62" i="4"/>
  <c r="F62" i="4" s="1"/>
  <c r="J121" i="4"/>
  <c r="F121" i="4" s="1"/>
  <c r="J205" i="4"/>
  <c r="F205" i="4" s="1"/>
  <c r="J28" i="4"/>
  <c r="F28" i="4" s="1"/>
  <c r="J178" i="4"/>
  <c r="F178" i="4" s="1"/>
  <c r="J132" i="4"/>
  <c r="F132" i="4" s="1"/>
  <c r="J199" i="4"/>
  <c r="F199" i="4" s="1"/>
  <c r="J108" i="4"/>
  <c r="F108" i="4" s="1"/>
  <c r="J150" i="4"/>
  <c r="F150" i="4" s="1"/>
  <c r="J19" i="4"/>
  <c r="F19" i="4" s="1"/>
  <c r="J266" i="4"/>
  <c r="F266" i="4" s="1"/>
  <c r="J244" i="4"/>
  <c r="F244" i="4" s="1"/>
  <c r="J168" i="4"/>
  <c r="F168" i="4" s="1"/>
  <c r="J200" i="4"/>
  <c r="F200" i="4" s="1"/>
  <c r="J290" i="4"/>
  <c r="F290" i="4" s="1"/>
  <c r="J165" i="4"/>
  <c r="F165" i="4" s="1"/>
  <c r="J324" i="4"/>
  <c r="F324" i="4" s="1"/>
  <c r="J259" i="4"/>
  <c r="F259" i="4" s="1"/>
  <c r="J189" i="4"/>
  <c r="F189" i="4" s="1"/>
  <c r="J34" i="4"/>
  <c r="F34" i="4" s="1"/>
  <c r="J238" i="4"/>
  <c r="F238" i="4" s="1"/>
  <c r="J160" i="4"/>
  <c r="F160" i="4" s="1"/>
  <c r="J140" i="4"/>
  <c r="F140" i="4" s="1"/>
  <c r="J98" i="4"/>
  <c r="F98" i="4" s="1"/>
  <c r="J218" i="4"/>
  <c r="F218" i="4" s="1"/>
  <c r="J10" i="4"/>
  <c r="F10" i="4" s="1"/>
  <c r="J53" i="4"/>
  <c r="F53" i="4" s="1"/>
  <c r="J35" i="4"/>
  <c r="F35" i="4" s="1"/>
  <c r="J185" i="4"/>
  <c r="F185" i="4" s="1"/>
  <c r="J221" i="4"/>
  <c r="F221" i="4" s="1"/>
  <c r="J109" i="4"/>
  <c r="F109" i="4" s="1"/>
  <c r="J344" i="4"/>
  <c r="F344" i="4" s="1"/>
  <c r="J291" i="4"/>
  <c r="F291" i="4" s="1"/>
  <c r="J343" i="4"/>
  <c r="F343" i="4" s="1"/>
  <c r="J220" i="4"/>
  <c r="F220" i="4" s="1"/>
  <c r="J219" i="4"/>
  <c r="F219" i="4" s="1"/>
  <c r="H147" i="4"/>
  <c r="H143" i="4"/>
  <c r="H303" i="4"/>
  <c r="H161" i="4"/>
  <c r="H173" i="4"/>
  <c r="H157" i="4"/>
  <c r="H245" i="4"/>
  <c r="H156" i="4"/>
  <c r="H273" i="4"/>
  <c r="H197" i="4"/>
  <c r="H335" i="4"/>
  <c r="H271" i="4"/>
  <c r="H280" i="4"/>
  <c r="H42" i="4"/>
  <c r="H107" i="4"/>
  <c r="H230" i="4"/>
  <c r="H286" i="4"/>
  <c r="H190" i="4"/>
  <c r="H153" i="4"/>
  <c r="H141" i="4"/>
  <c r="H81" i="4"/>
  <c r="H101" i="4"/>
  <c r="H170" i="4"/>
  <c r="H268" i="4"/>
  <c r="H127" i="4"/>
  <c r="H320" i="4"/>
  <c r="H357" i="4"/>
  <c r="H292" i="4"/>
  <c r="H267" i="4"/>
  <c r="H269" i="4"/>
  <c r="H116" i="4"/>
  <c r="H301" i="4"/>
  <c r="H123" i="4"/>
  <c r="H236" i="4"/>
  <c r="H27" i="4"/>
  <c r="H222" i="4"/>
  <c r="H49" i="4"/>
  <c r="H68" i="4"/>
  <c r="H299" i="4"/>
  <c r="H124" i="4"/>
  <c r="H193" i="4"/>
  <c r="H149" i="4"/>
  <c r="H66" i="4"/>
  <c r="H18" i="4"/>
  <c r="H339" i="4"/>
  <c r="H5" i="4"/>
  <c r="H346" i="4"/>
  <c r="H120" i="4"/>
  <c r="H142" i="4"/>
  <c r="H347" i="4"/>
  <c r="H72" i="4"/>
  <c r="H15" i="4"/>
  <c r="H38" i="4"/>
  <c r="H26" i="4"/>
  <c r="H258" i="4"/>
  <c r="H48" i="4"/>
  <c r="H115" i="4"/>
  <c r="H126" i="4"/>
  <c r="H71" i="4"/>
  <c r="H105" i="4"/>
  <c r="H65" i="4"/>
  <c r="H252" i="4"/>
  <c r="H22" i="4"/>
  <c r="H56" i="4"/>
  <c r="H30" i="4"/>
  <c r="H20" i="4"/>
  <c r="H180" i="4"/>
  <c r="H333" i="4"/>
  <c r="H248" i="4"/>
  <c r="H209" i="4"/>
  <c r="H135" i="4"/>
  <c r="H87" i="4"/>
  <c r="H298" i="4"/>
  <c r="H3" i="4"/>
  <c r="H326" i="4"/>
  <c r="H255" i="4"/>
  <c r="H183" i="4"/>
  <c r="H75" i="4"/>
  <c r="H261" i="4"/>
  <c r="H89" i="4"/>
  <c r="H88" i="4"/>
  <c r="H308" i="4"/>
  <c r="H214" i="4"/>
  <c r="H167" i="4"/>
  <c r="H131" i="4"/>
  <c r="H144" i="4"/>
  <c r="H122" i="4"/>
  <c r="H321" i="4"/>
  <c r="H91" i="4"/>
  <c r="H297" i="4"/>
  <c r="H106" i="4"/>
  <c r="H73" i="4"/>
  <c r="H336" i="4"/>
  <c r="H263" i="4"/>
  <c r="H231" i="4"/>
  <c r="H208" i="4"/>
  <c r="H169" i="4"/>
  <c r="H111" i="4"/>
  <c r="H83" i="4"/>
  <c r="H229" i="4"/>
  <c r="H57" i="4"/>
  <c r="H60" i="4"/>
  <c r="H61" i="4"/>
  <c r="H206" i="4"/>
  <c r="H345" i="4"/>
  <c r="H226" i="4"/>
  <c r="H8" i="4"/>
  <c r="H45" i="4"/>
  <c r="H352" i="4"/>
  <c r="H262" i="4"/>
  <c r="H159" i="4"/>
  <c r="H74" i="4"/>
  <c r="H250" i="4"/>
  <c r="H256" i="4"/>
  <c r="H184" i="4"/>
  <c r="H137" i="4"/>
  <c r="H54" i="4"/>
  <c r="H154" i="4"/>
  <c r="H90" i="4"/>
  <c r="H240" i="4"/>
  <c r="H243" i="4"/>
  <c r="H216" i="4"/>
  <c r="H188" i="4"/>
  <c r="H340" i="4"/>
  <c r="H264" i="4"/>
  <c r="H341" i="4"/>
  <c r="H304" i="4"/>
  <c r="H7" i="4"/>
  <c r="H9" i="4"/>
  <c r="H283" i="4"/>
  <c r="H241" i="4"/>
  <c r="H295" i="4"/>
  <c r="H356" i="4"/>
  <c r="H11" i="4"/>
  <c r="H330" i="4"/>
  <c r="H163" i="4"/>
  <c r="H94" i="4"/>
  <c r="H95" i="4"/>
  <c r="H353" i="4"/>
  <c r="H196" i="4"/>
  <c r="H162" i="4"/>
  <c r="H207" i="4"/>
  <c r="H6" i="4"/>
  <c r="H306" i="4"/>
  <c r="H194" i="4"/>
  <c r="H17" i="4"/>
  <c r="H139" i="4"/>
  <c r="H85" i="4"/>
  <c r="H16" i="4"/>
  <c r="H287" i="4"/>
  <c r="H325" i="4"/>
  <c r="H312" i="4"/>
  <c r="H309" i="4"/>
  <c r="H24" i="4"/>
  <c r="H2" i="4"/>
  <c r="H43" i="4"/>
  <c r="H96" i="4"/>
  <c r="H44" i="4"/>
  <c r="H50" i="4"/>
  <c r="H305" i="4"/>
  <c r="H233" i="4"/>
  <c r="H40" i="4"/>
  <c r="H41" i="4"/>
  <c r="H46" i="4"/>
  <c r="H82" i="4"/>
  <c r="H138" i="4"/>
  <c r="H158" i="4"/>
  <c r="H310" i="4"/>
  <c r="H104" i="4"/>
  <c r="H232" i="4"/>
  <c r="H119" i="4"/>
  <c r="H278" i="4"/>
  <c r="H84" i="4"/>
  <c r="H102" i="4"/>
  <c r="H130" i="4"/>
  <c r="H327" i="4"/>
  <c r="H166" i="4"/>
  <c r="H152" i="4"/>
  <c r="H151" i="4"/>
  <c r="H186" i="4"/>
  <c r="H191" i="4"/>
  <c r="H192" i="4"/>
  <c r="H275" i="4"/>
  <c r="H211" i="4"/>
  <c r="H277" i="4"/>
  <c r="H55" i="4"/>
  <c r="H234" i="4"/>
  <c r="H254" i="4"/>
  <c r="H319" i="4"/>
  <c r="H293" i="4"/>
  <c r="H307" i="4"/>
  <c r="H314" i="4"/>
  <c r="H317" i="4"/>
  <c r="H337" i="4"/>
  <c r="H338" i="4"/>
  <c r="H242" i="4"/>
  <c r="H281" i="4"/>
  <c r="H224" i="4"/>
  <c r="H237" i="4"/>
  <c r="H63" i="4"/>
  <c r="H253" i="4"/>
  <c r="H348" i="4"/>
  <c r="H29" i="4"/>
  <c r="H110" i="4"/>
  <c r="H114" i="4"/>
  <c r="H294" i="4"/>
  <c r="H58" i="4"/>
  <c r="H155" i="4"/>
  <c r="H129" i="4"/>
  <c r="H260" i="4"/>
  <c r="H315" i="4"/>
  <c r="H313" i="4"/>
  <c r="H201" i="4"/>
  <c r="H329" i="4"/>
  <c r="H36" i="4"/>
  <c r="H331" i="4"/>
  <c r="H274" i="4"/>
  <c r="H128" i="4"/>
  <c r="H79" i="4"/>
  <c r="H182" i="4"/>
  <c r="H355" i="4"/>
  <c r="H103" i="4"/>
  <c r="H174" i="4"/>
  <c r="H134" i="4"/>
  <c r="H52" i="4"/>
  <c r="H198" i="4"/>
  <c r="H212" i="4"/>
  <c r="H112" i="4"/>
  <c r="H23" i="4"/>
  <c r="H210" i="4"/>
  <c r="H171" i="4"/>
  <c r="H349" i="4"/>
  <c r="H175" i="4"/>
  <c r="H285" i="4"/>
  <c r="H227" i="4"/>
  <c r="H213" i="4"/>
  <c r="H239" i="4"/>
  <c r="H342" i="4"/>
  <c r="H272" i="4"/>
  <c r="H302" i="4"/>
  <c r="H332" i="4"/>
  <c r="H300" i="4"/>
  <c r="H328" i="4"/>
  <c r="H251" i="4"/>
  <c r="H270" i="4"/>
  <c r="H12" i="4"/>
  <c r="H215" i="4"/>
  <c r="H351" i="4"/>
  <c r="H76" i="4"/>
  <c r="H4" i="4"/>
  <c r="H235" i="4"/>
  <c r="H284" i="4"/>
  <c r="H148" i="4"/>
  <c r="H70" i="4"/>
  <c r="H14" i="4"/>
  <c r="H99" i="4"/>
  <c r="H33" i="4"/>
  <c r="H177" i="4"/>
  <c r="H59" i="4"/>
  <c r="H172" i="4"/>
  <c r="H136" i="4"/>
  <c r="H64" i="4"/>
  <c r="H176" i="4"/>
  <c r="H247" i="4"/>
  <c r="H204" i="4"/>
  <c r="H97" i="4"/>
  <c r="H13" i="4"/>
  <c r="H228" i="4"/>
  <c r="H311" i="4"/>
  <c r="H146" i="4"/>
  <c r="H288" i="4"/>
  <c r="H279" i="4"/>
  <c r="H21" i="4"/>
  <c r="H118" i="4"/>
  <c r="H354" i="4"/>
  <c r="H113" i="4"/>
  <c r="H181" i="4"/>
  <c r="H318" i="4"/>
  <c r="H25" i="4"/>
  <c r="H133" i="4"/>
  <c r="H62" i="4"/>
  <c r="H121" i="4"/>
  <c r="H205" i="4"/>
  <c r="H28" i="4"/>
  <c r="H178" i="4"/>
  <c r="H132" i="4"/>
  <c r="H199" i="4"/>
  <c r="H150" i="4"/>
  <c r="H19" i="4"/>
  <c r="H266" i="4"/>
  <c r="H244" i="4"/>
  <c r="H168" i="4"/>
  <c r="H200" i="4"/>
  <c r="H290" i="4"/>
  <c r="H324" i="4"/>
  <c r="H259" i="4"/>
  <c r="H189" i="4"/>
  <c r="H34" i="4"/>
  <c r="H238" i="4"/>
  <c r="H160" i="4"/>
  <c r="H140" i="4"/>
  <c r="H218" i="4"/>
  <c r="H10" i="4"/>
  <c r="H53" i="4"/>
  <c r="H35" i="4"/>
  <c r="H185" i="4"/>
  <c r="H221" i="4"/>
  <c r="H109" i="4"/>
  <c r="H291" i="4"/>
  <c r="H343" i="4"/>
  <c r="H220" i="4"/>
  <c r="H219" i="4"/>
  <c r="G147" i="4"/>
  <c r="G143" i="4"/>
  <c r="G303" i="4"/>
  <c r="G173" i="4"/>
  <c r="G157" i="4"/>
  <c r="G245" i="4"/>
  <c r="G246" i="4"/>
  <c r="G156" i="4"/>
  <c r="G273" i="4"/>
  <c r="G197" i="4"/>
  <c r="G271" i="4"/>
  <c r="G280" i="4"/>
  <c r="G42" i="4"/>
  <c r="G125" i="4"/>
  <c r="G107" i="4"/>
  <c r="G230" i="4"/>
  <c r="G286" i="4"/>
  <c r="G153" i="4"/>
  <c r="G141" i="4"/>
  <c r="G81" i="4"/>
  <c r="G334" i="4"/>
  <c r="G101" i="4"/>
  <c r="G170" i="4"/>
  <c r="G268" i="4"/>
  <c r="G320" i="4"/>
  <c r="G357" i="4"/>
  <c r="G292" i="4"/>
  <c r="G249" i="4"/>
  <c r="G267" i="4"/>
  <c r="G269" i="4"/>
  <c r="G116" i="4"/>
  <c r="G123" i="4"/>
  <c r="G236" i="4"/>
  <c r="G27" i="4"/>
  <c r="G86" i="4"/>
  <c r="G222" i="4"/>
  <c r="G49" i="4"/>
  <c r="G68" i="4"/>
  <c r="G124" i="4"/>
  <c r="G193" i="4"/>
  <c r="G149" i="4"/>
  <c r="G47" i="4"/>
  <c r="G66" i="4"/>
  <c r="G18" i="4"/>
  <c r="G339" i="4"/>
  <c r="G346" i="4"/>
  <c r="G120" i="4"/>
  <c r="G142" i="4"/>
  <c r="G257" i="4"/>
  <c r="G347" i="4"/>
  <c r="G72" i="4"/>
  <c r="G15" i="4"/>
  <c r="G26" i="4"/>
  <c r="G258" i="4"/>
  <c r="G48" i="4"/>
  <c r="G322" i="4"/>
  <c r="G115" i="4"/>
  <c r="G126" i="4"/>
  <c r="G71" i="4"/>
  <c r="G65" i="4"/>
  <c r="G252" i="4"/>
  <c r="G22" i="4"/>
  <c r="G78" i="4"/>
  <c r="G56" i="4"/>
  <c r="G30" i="4"/>
  <c r="G20" i="4"/>
  <c r="G333" i="4"/>
  <c r="G248" i="4"/>
  <c r="G209" i="4"/>
  <c r="G67" i="4"/>
  <c r="G135" i="4"/>
  <c r="G87" i="4"/>
  <c r="G298" i="4"/>
  <c r="G326" i="4"/>
  <c r="G255" i="4"/>
  <c r="G183" i="4"/>
  <c r="G225" i="4"/>
  <c r="G75" i="4"/>
  <c r="G261" i="4"/>
  <c r="G89" i="4"/>
  <c r="G308" i="4"/>
  <c r="G214" i="4"/>
  <c r="G167" i="4"/>
  <c r="G37" i="4"/>
  <c r="G131" i="4"/>
  <c r="G144" i="4"/>
  <c r="G122" i="4"/>
  <c r="G91" i="4"/>
  <c r="G297" i="4"/>
  <c r="G106" i="4"/>
  <c r="G282" i="4"/>
  <c r="G73" i="4"/>
  <c r="G336" i="4"/>
  <c r="G263" i="4"/>
  <c r="G208" i="4"/>
  <c r="G169" i="4"/>
  <c r="G111" i="4"/>
  <c r="G100" i="4"/>
  <c r="G83" i="4"/>
  <c r="G229" i="4"/>
  <c r="G57" i="4"/>
  <c r="G61" i="4"/>
  <c r="G206" i="4"/>
  <c r="G345" i="4"/>
  <c r="G223" i="4"/>
  <c r="G226" i="4"/>
  <c r="G8" i="4"/>
  <c r="G45" i="4"/>
  <c r="G262" i="4"/>
  <c r="G159" i="4"/>
  <c r="G74" i="4"/>
  <c r="G350" i="4"/>
  <c r="G250" i="4"/>
  <c r="G256" i="4"/>
  <c r="G184" i="4"/>
  <c r="G54" i="4"/>
  <c r="G154" i="4"/>
  <c r="G90" i="4"/>
  <c r="G202" i="4"/>
  <c r="G240" i="4"/>
  <c r="G243" i="4"/>
  <c r="G216" i="4"/>
  <c r="G340" i="4"/>
  <c r="G264" i="4"/>
  <c r="G341" i="4"/>
  <c r="G93" i="4"/>
  <c r="G304" i="4"/>
  <c r="G7" i="4"/>
  <c r="G9" i="4"/>
  <c r="G241" i="4"/>
  <c r="G295" i="4"/>
  <c r="G356" i="4"/>
  <c r="G164" i="4"/>
  <c r="G11" i="4"/>
  <c r="G330" i="4"/>
  <c r="G163" i="4"/>
  <c r="G95" i="4"/>
  <c r="G353" i="4"/>
  <c r="G196" i="4"/>
  <c r="G217" i="4"/>
  <c r="G162" i="4"/>
  <c r="G207" i="4"/>
  <c r="G6" i="4"/>
  <c r="G194" i="4"/>
  <c r="G17" i="4"/>
  <c r="G139" i="4"/>
  <c r="G31" i="4"/>
  <c r="G85" i="4"/>
  <c r="G16" i="4"/>
  <c r="G287" i="4"/>
  <c r="G312" i="4"/>
  <c r="G309" i="4"/>
  <c r="G24" i="4"/>
  <c r="G323" i="4"/>
  <c r="G2" i="4"/>
  <c r="G43" i="4"/>
  <c r="G96" i="4"/>
  <c r="G50" i="4"/>
  <c r="G305" i="4"/>
  <c r="G233" i="4"/>
  <c r="G203" i="4"/>
  <c r="G40" i="4"/>
  <c r="G41" i="4"/>
  <c r="G46" i="4"/>
  <c r="G138" i="4"/>
  <c r="G158" i="4"/>
  <c r="G310" i="4"/>
  <c r="G80" i="4"/>
  <c r="G104" i="4"/>
  <c r="G232" i="4"/>
  <c r="G119" i="4"/>
  <c r="G84" i="4"/>
  <c r="G102" i="4"/>
  <c r="G130" i="4"/>
  <c r="G145" i="4"/>
  <c r="G327" i="4"/>
  <c r="G166" i="4"/>
  <c r="G152" i="4"/>
  <c r="G186" i="4"/>
  <c r="G191" i="4"/>
  <c r="G192" i="4"/>
  <c r="G195" i="4"/>
  <c r="G275" i="4"/>
  <c r="G211" i="4"/>
  <c r="G277" i="4"/>
  <c r="G234" i="4"/>
  <c r="G254" i="4"/>
  <c r="G319" i="4"/>
  <c r="G32" i="4"/>
  <c r="G293" i="4"/>
  <c r="G307" i="4"/>
  <c r="G314" i="4"/>
  <c r="G337" i="4"/>
  <c r="G338" i="4"/>
  <c r="G242" i="4"/>
  <c r="G77" i="4"/>
  <c r="G281" i="4"/>
  <c r="G224" i="4"/>
  <c r="G237" i="4"/>
  <c r="G253" i="4"/>
  <c r="G348" i="4"/>
  <c r="G29" i="4"/>
  <c r="G296" i="4"/>
  <c r="G110" i="4"/>
  <c r="G114" i="4"/>
  <c r="G294" i="4"/>
  <c r="G155" i="4"/>
  <c r="G129" i="4"/>
  <c r="G260" i="4"/>
  <c r="G179" i="4"/>
  <c r="G315" i="4"/>
  <c r="G313" i="4"/>
  <c r="G201" i="4"/>
  <c r="G36" i="4"/>
  <c r="G331" i="4"/>
  <c r="G274" i="4"/>
  <c r="G92" i="4"/>
  <c r="G128" i="4"/>
  <c r="G79" i="4"/>
  <c r="G182" i="4"/>
  <c r="G103" i="4"/>
  <c r="G174" i="4"/>
  <c r="G134" i="4"/>
  <c r="G39" i="4"/>
  <c r="G52" i="4"/>
  <c r="G198" i="4"/>
  <c r="G212" i="4"/>
  <c r="G23" i="4"/>
  <c r="G210" i="4"/>
  <c r="G171" i="4"/>
  <c r="G289" i="4"/>
  <c r="G349" i="4"/>
  <c r="G175" i="4"/>
  <c r="G285" i="4"/>
  <c r="G213" i="4"/>
  <c r="G239" i="4"/>
  <c r="G342" i="4"/>
  <c r="G265" i="4"/>
  <c r="G272" i="4"/>
  <c r="G302" i="4"/>
  <c r="G332" i="4"/>
  <c r="G328" i="4"/>
  <c r="G251" i="4"/>
  <c r="G270" i="4"/>
  <c r="G51" i="4"/>
  <c r="G12" i="4"/>
  <c r="G215" i="4"/>
  <c r="G351" i="4"/>
  <c r="G4" i="4"/>
  <c r="G235" i="4"/>
  <c r="G284" i="4"/>
  <c r="G316" i="4"/>
  <c r="G148" i="4"/>
  <c r="G70" i="4"/>
  <c r="G14" i="4"/>
  <c r="G33" i="4"/>
  <c r="G177" i="4"/>
  <c r="G59" i="4"/>
  <c r="G117" i="4"/>
  <c r="G172" i="4"/>
  <c r="G136" i="4"/>
  <c r="G64" i="4"/>
  <c r="G247" i="4"/>
  <c r="G204" i="4"/>
  <c r="G97" i="4"/>
  <c r="G276" i="4"/>
  <c r="G13" i="4"/>
  <c r="G228" i="4"/>
  <c r="G311" i="4"/>
  <c r="G288" i="4"/>
  <c r="G279" i="4"/>
  <c r="G21" i="4"/>
  <c r="G187" i="4"/>
  <c r="G118" i="4"/>
  <c r="G354" i="4"/>
  <c r="G113" i="4"/>
  <c r="G318" i="4"/>
  <c r="G25" i="4"/>
  <c r="G133" i="4"/>
  <c r="G69" i="4"/>
  <c r="G62" i="4"/>
  <c r="G121" i="4"/>
  <c r="G205" i="4"/>
  <c r="G178" i="4"/>
  <c r="G132" i="4"/>
  <c r="G199" i="4"/>
  <c r="G108" i="4"/>
  <c r="G150" i="4"/>
  <c r="G19" i="4"/>
  <c r="G266" i="4"/>
  <c r="G168" i="4"/>
  <c r="G200" i="4"/>
  <c r="G290" i="4"/>
  <c r="G165" i="4"/>
  <c r="G324" i="4"/>
  <c r="G259" i="4"/>
  <c r="G189" i="4"/>
  <c r="G238" i="4"/>
  <c r="G160" i="4"/>
  <c r="G140" i="4"/>
  <c r="G98" i="4"/>
  <c r="G218" i="4"/>
  <c r="G10" i="4"/>
  <c r="G53" i="4"/>
  <c r="G185" i="4"/>
  <c r="G221" i="4"/>
  <c r="G109" i="4"/>
  <c r="G344" i="4"/>
  <c r="G291" i="4"/>
  <c r="G343" i="4"/>
  <c r="G220" i="4"/>
  <c r="C6" i="6" l="1"/>
  <c r="C4" i="6"/>
  <c r="C5" i="6"/>
  <c r="U9" i="6"/>
  <c r="W9" i="6" s="1"/>
  <c r="U27" i="6"/>
  <c r="U37" i="6"/>
  <c r="U12" i="6"/>
  <c r="W12" i="6" s="1"/>
  <c r="F2" i="4"/>
  <c r="U28" i="6"/>
  <c r="U3" i="6"/>
  <c r="U4" i="6"/>
  <c r="W4" i="6" s="1"/>
  <c r="U35" i="6"/>
  <c r="U5" i="6"/>
  <c r="W5" i="6" s="1"/>
  <c r="U29" i="6" l="1"/>
  <c r="V7" i="6"/>
  <c r="V6" i="6"/>
  <c r="V12" i="6"/>
  <c r="V9" i="6"/>
  <c r="V11" i="6"/>
  <c r="W3" i="6"/>
  <c r="V13" i="6"/>
  <c r="V14" i="6"/>
  <c r="V10" i="6"/>
  <c r="V15" i="6"/>
  <c r="V4" i="6"/>
  <c r="V5" i="6"/>
  <c r="V8" i="6"/>
</calcChain>
</file>

<file path=xl/sharedStrings.xml><?xml version="1.0" encoding="utf-8"?>
<sst xmlns="http://schemas.openxmlformats.org/spreadsheetml/2006/main" count="5252" uniqueCount="757">
  <si>
    <t>22A345</t>
  </si>
  <si>
    <t>MILFORD CENTER</t>
  </si>
  <si>
    <t>SUNNY ACRES NURSING HOME</t>
  </si>
  <si>
    <t>WILLOW MANOR</t>
  </si>
  <si>
    <t>STERLING VILLAGE</t>
  </si>
  <si>
    <t>GREENWOOD NURSING &amp; REHABILITATION CENTER</t>
  </si>
  <si>
    <t>FAIRHAVEN</t>
  </si>
  <si>
    <t>HOLDEN REHABILITATION &amp; NURSING CENTER</t>
  </si>
  <si>
    <t>HERMITAGE HEALTHCARE (THE)</t>
  </si>
  <si>
    <t>SPAULDING NURSING AND THERAPY CENTER - BRIGHTON</t>
  </si>
  <si>
    <t>KNOLLWOOD NURSING CENTER</t>
  </si>
  <si>
    <t>LIFE CARE CENTER OF LEOMINSTER</t>
  </si>
  <si>
    <t>JULIAN J LEVITT FAMILY NURSING HOME</t>
  </si>
  <si>
    <t>PILGRIM REHABILITATION &amp; SKILLED NURSING CENTER</t>
  </si>
  <si>
    <t>PINE KNOLL NURSING CENTER</t>
  </si>
  <si>
    <t>JOHN SCOTT HOUSE NURSING &amp; REHABILITATION CENTER</t>
  </si>
  <si>
    <t>ROYAL BRAINTREE NURSING AND REHABILITATION CENTER</t>
  </si>
  <si>
    <t>MARLBOROUGH HILLS REHABILITATION &amp; HLTH CARE CTR</t>
  </si>
  <si>
    <t>WEDGEMERE HEALTHCARE</t>
  </si>
  <si>
    <t>RIVERCREST LONG TERM CARE</t>
  </si>
  <si>
    <t>ROYAL OF FAIRHAVEN NURSING CENTER</t>
  </si>
  <si>
    <t>BLUEBERRY HILL REHABILITATION AND HEALTHCARE CTR</t>
  </si>
  <si>
    <t>FOREMOST AT SHARON LLC</t>
  </si>
  <si>
    <t>DEXTER HOUSE HEALTHCARE</t>
  </si>
  <si>
    <t>OAKHILL HEALTHCARE</t>
  </si>
  <si>
    <t>SAUGUS CENTER</t>
  </si>
  <si>
    <t>M I NURSING &amp; RESTORATIVE CENTER</t>
  </si>
  <si>
    <t>JEWISH HEALTHCARE CENTER</t>
  </si>
  <si>
    <t>HERITAGE HALL SOUTH</t>
  </si>
  <si>
    <t>CASA DE RAMANA REHABILITATION CENTER</t>
  </si>
  <si>
    <t>WEBSTER PARK REHABILITATION AND HEALTHCARE CENTER</t>
  </si>
  <si>
    <t>COUNTRY GARDENS HEALTH AND REHABILITATION CENTER</t>
  </si>
  <si>
    <t>LIFE CARE CENTER OF ACTON</t>
  </si>
  <si>
    <t>REVOLUTION KIMWELL</t>
  </si>
  <si>
    <t>GARDNER REHABILITATION AND NURSING CENTER</t>
  </si>
  <si>
    <t>TWIN OAKS CENTER</t>
  </si>
  <si>
    <t>WORCESTER REHABILITATION &amp; HEALTH CARE CENTER</t>
  </si>
  <si>
    <t>SHERRILL HOUSE</t>
  </si>
  <si>
    <t>PLYMOUTH REHABILITATION &amp; HEALTH CARE CENTER</t>
  </si>
  <si>
    <t>REVOLUTION CHARLWELL</t>
  </si>
  <si>
    <t>RIVER TERRACE REHABILITATION AND HEALTHCARE CTR</t>
  </si>
  <si>
    <t>ELLIS NURSING HOME (THE)</t>
  </si>
  <si>
    <t>SOUTHSHORE HEALTH CARE CENTER</t>
  </si>
  <si>
    <t>FITCHBURG HEALTHCARE</t>
  </si>
  <si>
    <t>OXFORD REHABILITATION &amp; HEALTH CARE CENTER, THE</t>
  </si>
  <si>
    <t>BEAR MOUNTAIN AT WORCESTER</t>
  </si>
  <si>
    <t>CHAMPION REHABILITATION AND NURSING CENTER</t>
  </si>
  <si>
    <t>NEWTON WELLESLEY CENTER FOR ALZHEIMER'S CARE</t>
  </si>
  <si>
    <t>BRENTWOOD REHABILITATION AND HEALTHCARE CTR (THE)</t>
  </si>
  <si>
    <t>CARE ONE AT LOWELL</t>
  </si>
  <si>
    <t>SOUTHEAST HEALTH CARE CENTER</t>
  </si>
  <si>
    <t>FITCHBURG REHABILITATION AND NURSING CENTER</t>
  </si>
  <si>
    <t>MAPLEWOOD CENTER</t>
  </si>
  <si>
    <t>HOLYOKE HEALTHCARE CENTER</t>
  </si>
  <si>
    <t>BRANDON WOODS OF DARTMOUTH</t>
  </si>
  <si>
    <t>CARE ONE AT HOLYOKE</t>
  </si>
  <si>
    <t>ATTLEBORO HEALTHCARE</t>
  </si>
  <si>
    <t>WESTBOROUGH HEALTHCARE</t>
  </si>
  <si>
    <t>ADVINIACARE AT NORTHBRIDGE</t>
  </si>
  <si>
    <t>WILLIMANSETT CENTER EAST</t>
  </si>
  <si>
    <t>FAIRVIEW COMMONS NURSING &amp; REHABILITATION CENTER</t>
  </si>
  <si>
    <t>HERITAGE HALL WEST</t>
  </si>
  <si>
    <t>QUEEN ANNE NURSING HOME, INC</t>
  </si>
  <si>
    <t>WILLIMANSETT CENTER WEST</t>
  </si>
  <si>
    <t>CARE ONE AT NORTHAMPTON</t>
  </si>
  <si>
    <t>ALLIANCE HEALTH AT WEST ACRES</t>
  </si>
  <si>
    <t>BLAIRE HOUSE OF MILFORD</t>
  </si>
  <si>
    <t>BEAR MOUNTAIN AT WEST SPRINGFIELD</t>
  </si>
  <si>
    <t>QUINCY HEALTH AND REHABILITATION CENTER LLC</t>
  </si>
  <si>
    <t>BRANDON WOODS OF NEW BEDFORD</t>
  </si>
  <si>
    <t>VERO HEALTH &amp; REHAB OF HAMPDEN</t>
  </si>
  <si>
    <t>ELIZABETH SETON</t>
  </si>
  <si>
    <t>GARDEN PLACE HEALTHCARE</t>
  </si>
  <si>
    <t>CARE ONE AT NEWTON</t>
  </si>
  <si>
    <t>DAY BROOK VILLAGE SENIOR LIVING</t>
  </si>
  <si>
    <t>CARE ONE AT ESSEX PARK</t>
  </si>
  <si>
    <t>PORT HEALTHCARE CENTER</t>
  </si>
  <si>
    <t>BEAR HILL HEALTHCARE AND REHABILITATION CENTER</t>
  </si>
  <si>
    <t>CARLETON-WILLARD VILLAGE RETIREMENT &amp; NURSING CTR</t>
  </si>
  <si>
    <t>BRUSH HILL CARE CENTER</t>
  </si>
  <si>
    <t>BEAUMONT REHAB &amp; SKILLED NURSING CTR - WESTBORO</t>
  </si>
  <si>
    <t>BAYPATH AT DUXBURY NURSING &amp; REHABILITATION CTR</t>
  </si>
  <si>
    <t>LIFE CARE CENTER OF THE SOUTH SHORE</t>
  </si>
  <si>
    <t>WEBSTER MANOR REHABILITATION &amp; HEALTH CARE CENTER</t>
  </si>
  <si>
    <t>PLYMOUTH HARBORSIDE HEALTHCARE</t>
  </si>
  <si>
    <t>MEMORY SUPPORT OF HERITAGE HALL</t>
  </si>
  <si>
    <t>CARE ONE AT LEXINGTON</t>
  </si>
  <si>
    <t>HANNAH DUSTON HEALTHCARE CENTER</t>
  </si>
  <si>
    <t>CHAPIN CENTER</t>
  </si>
  <si>
    <t>SOUTHBRIDGE REHABILITATION &amp; HEALTH CARE CENTER</t>
  </si>
  <si>
    <t>ACADEMY MANOR</t>
  </si>
  <si>
    <t>VERO HEALTH &amp; REHAB OF WILBRAHAM</t>
  </si>
  <si>
    <t>QUABBIN VALLEY HEALTHCARE</t>
  </si>
  <si>
    <t>LIGHTHOUSE NURSING CARE CENTER</t>
  </si>
  <si>
    <t>NORTHWOOD REHABILITATION &amp; HEALTHCARE CENTER</t>
  </si>
  <si>
    <t>CARE ONE AT REDSTONE</t>
  </si>
  <si>
    <t>REHABILITATION &amp; NURSING CENTER AT EVERETT (THE)</t>
  </si>
  <si>
    <t>CHESTNUT HILL OF EAST LONGMEADOW</t>
  </si>
  <si>
    <t>CHARLENE MANOR EXTENDED CARE FACILITY</t>
  </si>
  <si>
    <t>ST MARY HEALTH CARE CENTER</t>
  </si>
  <si>
    <t>MT GREYLOCK EXTENDED CARE FACILITY</t>
  </si>
  <si>
    <t>LEDGEWOOD REHABILITATION AND NURSING CENTER</t>
  </si>
  <si>
    <t>BLACKSTONE VALLEY HEALTH AND REHABILITATION</t>
  </si>
  <si>
    <t>GOVERNORS CENTER</t>
  </si>
  <si>
    <t>HIGHLANDS, THE</t>
  </si>
  <si>
    <t>FALL RIVER JEWISH HOME, INC</t>
  </si>
  <si>
    <t>VERO HEALTH &amp; REHAB OF AMESBURY</t>
  </si>
  <si>
    <t>CHETWYNDE HEALTHCARE</t>
  </si>
  <si>
    <t>SOUTH DENNIS HEALTHCARE</t>
  </si>
  <si>
    <t>DEDHAM HEALTHCARE</t>
  </si>
  <si>
    <t>SACHEM CENTER FOR HEALTH &amp; REHABILITATION</t>
  </si>
  <si>
    <t>CARE ONE AT PEABODY</t>
  </si>
  <si>
    <t>WEST NEWTON HEALTHCARE</t>
  </si>
  <si>
    <t>RESERVOIR CENTER FOR HEALTH &amp; REHABILITATION, THE</t>
  </si>
  <si>
    <t>OAKS, THE</t>
  </si>
  <si>
    <t>MELROSE HEALTHCARE</t>
  </si>
  <si>
    <t>LIBERTY COMMONS</t>
  </si>
  <si>
    <t>EAST LONGMEADOW SKILLED NURSING CENTER</t>
  </si>
  <si>
    <t>COUNTRY CENTER FOR HEALTH &amp; REHABILITATION</t>
  </si>
  <si>
    <t>CEDAR VIEW REHABILITATION AND HEALTHCARE CENTER</t>
  </si>
  <si>
    <t>OAKDALE REHABILITATION &amp; SKILLED NURSING CENTER</t>
  </si>
  <si>
    <t>BUCKLEY-GREENFIELD HEALTHCARE CENTER</t>
  </si>
  <si>
    <t>CAPE HERITAGE REHABILITATION &amp; HEALTH CARE CENTER</t>
  </si>
  <si>
    <t>CAPE REGENCY REHABILITATION &amp; HEALTH CARE CENTER</t>
  </si>
  <si>
    <t>MEDFORD REHABILITATION AND NURSING CENTER</t>
  </si>
  <si>
    <t>WILLIAMSTOWN COMMONS NURSING &amp; REHAB</t>
  </si>
  <si>
    <t>NORTH ADAMS COMMONS NURSING &amp; REHABILITATION CENTE</t>
  </si>
  <si>
    <t>NORWOOD HEALTHCARE</t>
  </si>
  <si>
    <t>ALLIANCE HEALTH AT ABBOTT</t>
  </si>
  <si>
    <t>BOURNE MANOR EXTENDED CARE FACILITY</t>
  </si>
  <si>
    <t>WINDSOR NURSING &amp; RETIREMENT HOME</t>
  </si>
  <si>
    <t>RENAISSANCE MANOR ON CABOT</t>
  </si>
  <si>
    <t>KEYSTONE CENTER</t>
  </si>
  <si>
    <t>CARE ONE AT RANDOLPH</t>
  </si>
  <si>
    <t>WINCHESTER RHABILITATION AND NURSING CENTER</t>
  </si>
  <si>
    <t>POET'S SEAT HEALTHCARE CENTER</t>
  </si>
  <si>
    <t>QUABOAG REHABILITATION &amp; SKILLED CARE FACILITY</t>
  </si>
  <si>
    <t>LINDA MANOR EXTENDED CARE FACILITY</t>
  </si>
  <si>
    <t>HATHAWAY MANOR EXTENDED CARE</t>
  </si>
  <si>
    <t>BROOKHAVEN AT LEXINGTON</t>
  </si>
  <si>
    <t>JML CARE CENTER  INC</t>
  </si>
  <si>
    <t>CHESTNUT WOODS REHABILITATION AND HEALTHCARE CTR</t>
  </si>
  <si>
    <t>MAYFLOWER PLACE NURSING &amp; REHABILITATION CENTER</t>
  </si>
  <si>
    <t>PARK PLACE REHABILITATION &amp; SKILLED CARE CENTER</t>
  </si>
  <si>
    <t>PENACOOK PLACE, INC</t>
  </si>
  <si>
    <t>NEVILLE CENTER AT FRESH POND FOR NURSING &amp; REHAB</t>
  </si>
  <si>
    <t>LUTHERAN REHABILITATION &amp; SKILLED CARE CENTER</t>
  </si>
  <si>
    <t>WESTFIELD CENTER</t>
  </si>
  <si>
    <t>REVOLUTION AT GUARDIAN CENTER</t>
  </si>
  <si>
    <t>WESTFIELD GARDENS NURSING AND REHAB</t>
  </si>
  <si>
    <t>CHRISTOPHER HOUSE OF WORCESTER</t>
  </si>
  <si>
    <t>SPRINGSIDE REHABILITATION AND SKILLED CARE CENTER</t>
  </si>
  <si>
    <t>ALDEN COURT NURSING CARE &amp; REHABILITATION CENTER</t>
  </si>
  <si>
    <t>ALLIANCE HEALTH AT BALDWINVILLE</t>
  </si>
  <si>
    <t>SACRED HEART NURSING HOME</t>
  </si>
  <si>
    <t>PARSONS HILL REHABILITATION &amp; HEALTH CARE CENTER</t>
  </si>
  <si>
    <t>SIXTEEN ACRES HEALTHCARE CENTER</t>
  </si>
  <si>
    <t>WOBURN REHABILITATION AND NURSING CENTER</t>
  </si>
  <si>
    <t>LANESSA EXTENDED CARE</t>
  </si>
  <si>
    <t>ALLIANCE HEALTH AT DEVEREUX</t>
  </si>
  <si>
    <t>WAKEFIELD CENTER</t>
  </si>
  <si>
    <t>LAKEVIEW HOUSE SKLD NRSG  AND RESIDENTIAL CARE FAC</t>
  </si>
  <si>
    <t>CLIFTON REHABILITATION NURSING CENTER</t>
  </si>
  <si>
    <t>COLEMAN HOUSE</t>
  </si>
  <si>
    <t>WINGATE AT HAVERHILL</t>
  </si>
  <si>
    <t>MARISTHILL NURSING &amp; REHABILITATION CENTER</t>
  </si>
  <si>
    <t>NEVINS NURSING &amp; REHABILITATION CENTER</t>
  </si>
  <si>
    <t>LAFAYETTE REHABILITATION &amp; SKILLED NURSING FACILIT</t>
  </si>
  <si>
    <t>MEDWAY COUNTRY MANOR SKILLED NURSING &amp; REHABILITAT</t>
  </si>
  <si>
    <t>ADVOCATE HEALTHCARE OF EAST BOSTON, LLC</t>
  </si>
  <si>
    <t>ST JOSEPH MANOR HEALTH CARE INC</t>
  </si>
  <si>
    <t>MARIAN MANOR</t>
  </si>
  <si>
    <t>ARMENIAN NURSING &amp; REHABILITATION CENTER</t>
  </si>
  <si>
    <t>HELLENIC NURSING &amp; REHABILITATION CENTER</t>
  </si>
  <si>
    <t>BELMONT MANOR NURSING HOME, IN</t>
  </si>
  <si>
    <t>CENTER FOR EXTENDED CARE AT AMHERST</t>
  </si>
  <si>
    <t>APPLE VALLEY CENTER</t>
  </si>
  <si>
    <t>SAVOY NURSING &amp; REHAB CTR</t>
  </si>
  <si>
    <t>VERO HEALTH &amp; REHAB OF WATERTOWN</t>
  </si>
  <si>
    <t>STONEHEDGE HEALTH CARE CENTER</t>
  </si>
  <si>
    <t>ST PATRICK'S MANOR</t>
  </si>
  <si>
    <t>BEAR MOUNTAIN AT READING</t>
  </si>
  <si>
    <t>VERO HEALTH &amp; REHAB OF REVERE</t>
  </si>
  <si>
    <t>ABERJONA REHABILTATION AND  NURSING CENTER</t>
  </si>
  <si>
    <t>BOSTON HOME, INC (THE)</t>
  </si>
  <si>
    <t>COLONY CENTER FOR HEALTH &amp; REHABILITATION</t>
  </si>
  <si>
    <t>BOSTONIAN NURSING CARE &amp; REHABILITATION CTR, THE</t>
  </si>
  <si>
    <t>BRIARWOOD REHABILITATION &amp; HEALTHCARE CENTER</t>
  </si>
  <si>
    <t>ST FRANCIS REHABILITATION &amp; NURSING CENTER</t>
  </si>
  <si>
    <t>ODD FELLOWS HOME OF MASSACHUSETTS</t>
  </si>
  <si>
    <t>MEADOW GREEN NURSING AND REHABILITATION CENTER</t>
  </si>
  <si>
    <t>BLAIRE HOUSE OF WORCESTER</t>
  </si>
  <si>
    <t>BLUE HILLS HEALTH AND REHABILITATION CENTER</t>
  </si>
  <si>
    <t>BRAINTREE MANOR HEALTHCARE</t>
  </si>
  <si>
    <t>CATHOLIC MEMORIAL HOME</t>
  </si>
  <si>
    <t>HATHORNE HILL</t>
  </si>
  <si>
    <t>KATZMAN FAMILY CENTER FOR LIVING</t>
  </si>
  <si>
    <t>CARVALHO GROVE HEALTH AND REHABILITATION CENTER</t>
  </si>
  <si>
    <t>CRANEVILLE PLACE REHABILITATION &amp; SKILLED  CARE CT</t>
  </si>
  <si>
    <t>OCEANSIDE REHABILITATION AND NURSING CENTER</t>
  </si>
  <si>
    <t>FAIRHAVEN HEALTHCARE CENTER</t>
  </si>
  <si>
    <t>ROYAL NURSING CENTER, LLC</t>
  </si>
  <si>
    <t>CEDARWOOD GARDENS</t>
  </si>
  <si>
    <t>COUNTRYSIDE HEALTH CARE OF MILFORD</t>
  </si>
  <si>
    <t>GLOUCESTER HEALTHCARE</t>
  </si>
  <si>
    <t>HIGHVIEW OF NORTHAMPTON</t>
  </si>
  <si>
    <t>VERO HEALTH &amp; REHAB OF WORCESTER</t>
  </si>
  <si>
    <t>LAUREL RIDGE REHAB AND SKILLED CARE CENTER</t>
  </si>
  <si>
    <t>JESMOND NURSING HOME</t>
  </si>
  <si>
    <t>JEFFREY &amp; SUSAN BRUDNICK CENTER FOR LIVING</t>
  </si>
  <si>
    <t>LONGMEADOW OF TAUNTON</t>
  </si>
  <si>
    <t>MADONNA MANOR NURSING HOME</t>
  </si>
  <si>
    <t>MAPLES REHABILITATION &amp; NURSING CENTER</t>
  </si>
  <si>
    <t>MARIAN MANOR OF TAUNTON</t>
  </si>
  <si>
    <t>ROYAL MEADOW VIEW CENTER</t>
  </si>
  <si>
    <t>MISSION CARE AT HOLYOKE</t>
  </si>
  <si>
    <t>ROYAL NORWELL NURSING &amp; REHABILITATION CENTER LLC</t>
  </si>
  <si>
    <t>BROOKSIDE REHABILITATION AND HEALTHCARE CENTER</t>
  </si>
  <si>
    <t>OUR LADYS HAVEN OF FAIRHAVEN INC</t>
  </si>
  <si>
    <t>PRESENTATION REHAB AND SKILLED CARE CENTER</t>
  </si>
  <si>
    <t>TREMONT HEALTH CARE CENTER</t>
  </si>
  <si>
    <t>BELVIDERE HEALTHCARE CENTER</t>
  </si>
  <si>
    <t>SHREWSBURY NURSING &amp; REHABILITATION CENTER</t>
  </si>
  <si>
    <t>ST JOSEPH REHAB &amp; NURSING CARE CENTER</t>
  </si>
  <si>
    <t>TIMBERLYN HEIGHTS NURSING AND REHABILITATION</t>
  </si>
  <si>
    <t>WEST ROXBURY HEALTH &amp; REHABILITATION CENTER</t>
  </si>
  <si>
    <t>WEST SIDE HOUSE LTC FACILITY</t>
  </si>
  <si>
    <t>PAVILION , THE</t>
  </si>
  <si>
    <t>CARE ONE AT WILMINGTON</t>
  </si>
  <si>
    <t>ROYAL WOOD MILL CENTER</t>
  </si>
  <si>
    <t>NORTH END REHABILITATION AND HEALTHCARE CENTER</t>
  </si>
  <si>
    <t>PALM SKILLED  NRSING CR &amp; CTR FOR REHAB EXCELLENCE</t>
  </si>
  <si>
    <t>CARE ONE AT BROOKLINE</t>
  </si>
  <si>
    <t>PRESCOTT HOUSE</t>
  </si>
  <si>
    <t>BEAUMONT REHAB &amp; SKILLED NURSING CTR - NORTHBORO</t>
  </si>
  <si>
    <t>SOUTH COVE MANOR NURSING &amp; REHABILITATION CENTER</t>
  </si>
  <si>
    <t>D'YOUVILLE SENIOR CARE</t>
  </si>
  <si>
    <t>ELIOT CENTER FOR HEALTH &amp; REHABILITATION</t>
  </si>
  <si>
    <t>SIPPICAN HEALTHCARE CENTER</t>
  </si>
  <si>
    <t>CAMBRIDGE REHABILITATION &amp; NURSING CENTER</t>
  </si>
  <si>
    <t>JOHN ADAMS HEALTHCARE CENTER</t>
  </si>
  <si>
    <t>GLEN RIDGE NURSING CARE CENTER</t>
  </si>
  <si>
    <t>REGALCARE  AT HARWICH</t>
  </si>
  <si>
    <t>LIFE CARE CENTER OF THE NORTH SHORE</t>
  </si>
  <si>
    <t>SUTTON HILL CENTER</t>
  </si>
  <si>
    <t>SUDBURY PINES EXTENDED CARE</t>
  </si>
  <si>
    <t>MATTAPAN HEALTH &amp; REHABILITATION CENTER</t>
  </si>
  <si>
    <t>WACHUSETT MANOR</t>
  </si>
  <si>
    <t>BETHANY SKILLED NURSING FACILITY</t>
  </si>
  <si>
    <t>WALPOLE HEALTHCARE</t>
  </si>
  <si>
    <t>ROYAL CAPE COD NURSING &amp; REHABILITATION CENTER</t>
  </si>
  <si>
    <t>CHICOPEE REHABILITATION AND NURSING</t>
  </si>
  <si>
    <t>GERMAN CENTER FOR EXTENDED CARE</t>
  </si>
  <si>
    <t>CARLYLE HOUSE</t>
  </si>
  <si>
    <t>LIFE CARE CENTER OF WILBRAHAM</t>
  </si>
  <si>
    <t>WINGATE AT SILVER LAKE</t>
  </si>
  <si>
    <t>COURTYARD NURSING CARE CENTER</t>
  </si>
  <si>
    <t>LIFE CARE CENTER OF MERRIMACK VALLEY</t>
  </si>
  <si>
    <t>HANNAH B G SHAW HOME</t>
  </si>
  <si>
    <t>BLAIRE HOUSE OF TEWKSBURY</t>
  </si>
  <si>
    <t>BRIGHAM HEALTH AND REHABILITATION CENTER</t>
  </si>
  <si>
    <t>MARY ANN MORSE NURSING &amp; REHABILITATION</t>
  </si>
  <si>
    <t>MONT MARIE REHABILITATION &amp; HEALTHCARE CENTER</t>
  </si>
  <si>
    <t>EASTPOINTE REHAB CENTER</t>
  </si>
  <si>
    <t>BEAR MOUNTAIN AT ANDOVER</t>
  </si>
  <si>
    <t>LIFE CARE CENTER OF ATTLEBORO</t>
  </si>
  <si>
    <t>SEACOAST NURSING AND REHABILITATION CENTER</t>
  </si>
  <si>
    <t>WILMINGTON REHAB CENTER</t>
  </si>
  <si>
    <t>LIFE CARE CENTER OF NASHOBA VALLEY</t>
  </si>
  <si>
    <t>SANCTA MARIA NURSING FACILITY</t>
  </si>
  <si>
    <t>NOTRE DAME LONG TERM CARE CENTER</t>
  </si>
  <si>
    <t>MOUNT CARMEL CARE CENTER</t>
  </si>
  <si>
    <t>PARK AVENUE HEALTH CENTER</t>
  </si>
  <si>
    <t>WESTFORD HOUSE</t>
  </si>
  <si>
    <t>REVOLUTION AT SARAH BRAYTON PLACE LLC</t>
  </si>
  <si>
    <t>ROYAL AT WAYLAND REHABILITATION AND NURSING CENTER</t>
  </si>
  <si>
    <t>SOUTHWOOD AT NORWELL NURSING CTR</t>
  </si>
  <si>
    <t>WATERVIEW LODGE LLC, REHABILITATION &amp; HEALTHCARE</t>
  </si>
  <si>
    <t>SOUTHPOINTE REHAB CENTER</t>
  </si>
  <si>
    <t>VICTORIA HAVEN NURSING FACILITY</t>
  </si>
  <si>
    <t>POPE NURSING HOME</t>
  </si>
  <si>
    <t>RIVERBEND OF SOUTH NATICK</t>
  </si>
  <si>
    <t>BRIDGEWATER NURSING HOME</t>
  </si>
  <si>
    <t>ALLIANCE HEALTH AT MARIE ESTHER</t>
  </si>
  <si>
    <t>NEMASKET HEALTHCARE CENTER</t>
  </si>
  <si>
    <t>WINDEMERE NURSING &amp; REHAB CTR ON MARTHAS VINEYARD</t>
  </si>
  <si>
    <t>CARE ONE AT WEYMOUTH</t>
  </si>
  <si>
    <t>ADVINIA CARE AT PROVINCETOWN</t>
  </si>
  <si>
    <t>OVERLOOK MASONIC HEALTH CENTER</t>
  </si>
  <si>
    <t>SALEM REHAB CENTER</t>
  </si>
  <si>
    <t>THOMAS UPHAM HOUSE</t>
  </si>
  <si>
    <t>HOLY TRINITY EASTERN ORTHODOX N &amp; R CENTER</t>
  </si>
  <si>
    <t>CARE ONE AT NEW BEDFORD</t>
  </si>
  <si>
    <t>ALLIANCE HEALTH AT ROSEWOOD</t>
  </si>
  <si>
    <t>COPLEY AT STOUGHTON NURSING CARE CENTER</t>
  </si>
  <si>
    <t>BENJAMIN HEALTHCARE CENTER</t>
  </si>
  <si>
    <t>LIFE CARE CENTER OF RAYNHAM</t>
  </si>
  <si>
    <t>CAMPION HEALTH &amp; WELLNESS, INC</t>
  </si>
  <si>
    <t>ELMHURST HEALTHCARE (THE)</t>
  </si>
  <si>
    <t>LIFE CARE CENTER OF AUBURN</t>
  </si>
  <si>
    <t>HARBOR HOUSE NURSING &amp; REHABILITATION CENTER</t>
  </si>
  <si>
    <t>CARE ONE AT CONCORD</t>
  </si>
  <si>
    <t>LIFE CARE CENTER OF PLYMOUTH</t>
  </si>
  <si>
    <t>PLEASANT BAY OF BREWSTER REHAB CENTER</t>
  </si>
  <si>
    <t>MEADOWS OF CENTRAL MASSACHUSETTS (THE)</t>
  </si>
  <si>
    <t>COMMONS RESIDENCE AT ORCHARD COVE</t>
  </si>
  <si>
    <t>ROYAL MEGANSETT NURSING &amp; REHABILITATION</t>
  </si>
  <si>
    <t>ALLIANCE HEALTH AT MARINA BAY</t>
  </si>
  <si>
    <t>OAK KNOLL HEALTHCARE CENTER</t>
  </si>
  <si>
    <t>STONE REHABILITATION AND SENIOR LIVING</t>
  </si>
  <si>
    <t>HILLCREST COMMONS NURSING &amp; REHABILITATION CENTER</t>
  </si>
  <si>
    <t>SEA VIEW CONVALESCENT AND NURSING HOME</t>
  </si>
  <si>
    <t>ROYAL OF COTUIT</t>
  </si>
  <si>
    <t>BAYPOINTE REHAB CENTER</t>
  </si>
  <si>
    <t>LOOMIS LAKESIDE AT REEDS LANDING</t>
  </si>
  <si>
    <t>EMERSON REHABILITATION &amp; TRANSITIONAL CARE UNIT</t>
  </si>
  <si>
    <t>WINGATE AT NEEDHAM</t>
  </si>
  <si>
    <t>ELAINE CENTER AT HADLEY</t>
  </si>
  <si>
    <t>LIFE CARE CENTER OF WEST BRIDGEWATER</t>
  </si>
  <si>
    <t>TIMOTHY DANIELS HOUSE</t>
  </si>
  <si>
    <t>BEAR MOUNTAIN AT SUDBURY</t>
  </si>
  <si>
    <t>HANCOCK PARK REHABILITATION AND NURSING CENTER</t>
  </si>
  <si>
    <t>CARE ONE AT MILLBURY</t>
  </si>
  <si>
    <t>CARDIGAN NURSING &amp; REHABILITATION CENTER</t>
  </si>
  <si>
    <t>FALL RIVER HEALTHCARE</t>
  </si>
  <si>
    <t>MEADOWS, THE</t>
  </si>
  <si>
    <t>BEAUMONT REHAB &amp; SKILLED NURSING CTR - NATICK</t>
  </si>
  <si>
    <t>LIFE CARE CENTER OF STONEHAM</t>
  </si>
  <si>
    <t>MARY'S MEADOW AT PROVIDENCE PLACE</t>
  </si>
  <si>
    <t>DWYER HOME</t>
  </si>
  <si>
    <t>HUNT NURSING &amp; REHAB CENTER</t>
  </si>
  <si>
    <t>BAKER-KATZ SKILLED NURSING AND REHABILITATION CTR</t>
  </si>
  <si>
    <t>REVOLUTION AT SOMERSET POINT LLC</t>
  </si>
  <si>
    <t>PHILLIPS MANOR NURSING HOME</t>
  </si>
  <si>
    <t>LEE HEALTHCARE</t>
  </si>
  <si>
    <t>MASCONOMET HEALTHCARE CENTER</t>
  </si>
  <si>
    <t>SERENITY HILL NURSING CENTER</t>
  </si>
  <si>
    <t>LASELL HOUSE</t>
  </si>
  <si>
    <t>VERO HEALTH &amp; REHAB OF SOUTH HADLEY</t>
  </si>
  <si>
    <t>RECUPERATIVE SERVICES UNIT-HEBREW REHAB CENTER</t>
  </si>
  <si>
    <t>LYDIA TAFT HOUSE</t>
  </si>
  <si>
    <t>BERKSHIRE PLACE</t>
  </si>
  <si>
    <t>PALMER HEALTHCARE CENTER</t>
  </si>
  <si>
    <t>KIMBALL FARMS NURSING CARE CENTER</t>
  </si>
  <si>
    <t>HERITAGE HALL NORTH</t>
  </si>
  <si>
    <t>CONTINUING CARE AT BROOKSBY VILLAGE</t>
  </si>
  <si>
    <t>NEW ENGLAND HOMES FOR THE DEAF, INC</t>
  </si>
  <si>
    <t>ALLIANCE HEALTH AT BRAINTREE</t>
  </si>
  <si>
    <t>BRIGHTON HOUSE REHABILITATION &amp; NURSING CENTER</t>
  </si>
  <si>
    <t>BERKSHIRE REHABILITATION &amp; SKILLED CARE CENTER</t>
  </si>
  <si>
    <t>LINDEN PONDS</t>
  </si>
  <si>
    <t>NEWBRIDGE ON THE CHARLES SKILLED NURSING FACILITY</t>
  </si>
  <si>
    <t>D'YOUVILLE CARE FOR ADVANCED THERAPY</t>
  </si>
  <si>
    <t>WHITTIER WESTBOROUGH TRANSITIONAL CARE UNIT</t>
  </si>
  <si>
    <t>SEVEN HILLS PEDIATRIC CENTER</t>
  </si>
  <si>
    <t>WHITTIER BRADFORD TRANSITIONAL CARE UNIT</t>
  </si>
  <si>
    <t>NEW ENGLAND SINAI HOSPITAL TRANSITIONAL CARE UNIT</t>
  </si>
  <si>
    <t>NEW ENGLAND PEDIATRIC CARE</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</si>
  <si>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</si>
  <si>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</si>
  <si>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</si>
  <si>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</si>
  <si>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</si>
  <si>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</si>
  <si>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</si>
  <si>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</si>
  <si>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</si>
  <si>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</si>
  <si>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</si>
  <si>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</si>
  <si>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</si>
  <si>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</si>
  <si>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</si>
  <si>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</si>
  <si>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</si>
  <si>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</si>
  <si>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</si>
  <si>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</si>
  <si>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</si>
  <si>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</si>
  <si>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</si>
  <si>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</si>
  <si>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</si>
  <si>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</si>
  <si>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</si>
  <si>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</si>
  <si>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</si>
  <si>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</si>
  <si>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</si>
  <si>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</si>
  <si>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</si>
  <si>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</si>
  <si>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</si>
  <si>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</si>
  <si>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</si>
  <si>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</si>
  <si>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</si>
  <si>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</si>
  <si>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</si>
  <si>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</si>
  <si>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</si>
  <si>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</si>
  <si>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</si>
  <si>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</si>
  <si>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</si>
  <si>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</si>
  <si>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</si>
  <si>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</si>
  <si>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</si>
  <si>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Franklin</t>
  </si>
  <si>
    <t>Middlesex</t>
  </si>
  <si>
    <t>Plymouth</t>
  </si>
  <si>
    <t>Worcester</t>
  </si>
  <si>
    <t>Suffolk</t>
  </si>
  <si>
    <t>Hampden</t>
  </si>
  <si>
    <t>Essex</t>
  </si>
  <si>
    <t>Norfolk</t>
  </si>
  <si>
    <t>Bristol</t>
  </si>
  <si>
    <t>Berkshire</t>
  </si>
  <si>
    <t>Hampshire</t>
  </si>
  <si>
    <t>Barnstable</t>
  </si>
  <si>
    <t>Dukes</t>
  </si>
  <si>
    <t>PALMER</t>
  </si>
  <si>
    <t>MARION</t>
  </si>
  <si>
    <t>ASHLAND</t>
  </si>
  <si>
    <t>AUBURN</t>
  </si>
  <si>
    <t>SALEM</t>
  </si>
  <si>
    <t>LANCASTER</t>
  </si>
  <si>
    <t>BELMONT</t>
  </si>
  <si>
    <t>STERLING</t>
  </si>
  <si>
    <t>LITTLETON</t>
  </si>
  <si>
    <t>BRIGHTON</t>
  </si>
  <si>
    <t>HOLYOKE</t>
  </si>
  <si>
    <t>SPRINGFIELD</t>
  </si>
  <si>
    <t>MILFORD</t>
  </si>
  <si>
    <t>WATERTOWN</t>
  </si>
  <si>
    <t>GROTON</t>
  </si>
  <si>
    <t>PLYMOUTH</t>
  </si>
  <si>
    <t>SHARON</t>
  </si>
  <si>
    <t>MARLBOROUGH</t>
  </si>
  <si>
    <t>WILMINGTON</t>
  </si>
  <si>
    <t>MILTON</t>
  </si>
  <si>
    <t>QUINCY</t>
  </si>
  <si>
    <t>DALTON</t>
  </si>
  <si>
    <t>CANTON</t>
  </si>
  <si>
    <t>CENTERVILLE</t>
  </si>
  <si>
    <t>LENOX</t>
  </si>
  <si>
    <t>BEDFORD</t>
  </si>
  <si>
    <t>NEWTON</t>
  </si>
  <si>
    <t>WAYLAND</t>
  </si>
  <si>
    <t>SWANSEA</t>
  </si>
  <si>
    <t>SANDWICH</t>
  </si>
  <si>
    <t>PITTSFIELD</t>
  </si>
  <si>
    <t>WINCHESTER</t>
  </si>
  <si>
    <t>GREENFIELD</t>
  </si>
  <si>
    <t>FRANKLIN</t>
  </si>
  <si>
    <t>WESTFIELD</t>
  </si>
  <si>
    <t>ROCKPORT</t>
  </si>
  <si>
    <t>LOWELL</t>
  </si>
  <si>
    <t>GARDNER</t>
  </si>
  <si>
    <t>LAWRENCE</t>
  </si>
  <si>
    <t>ANDOVER</t>
  </si>
  <si>
    <t>WAKEFIELD</t>
  </si>
  <si>
    <t>PEABODY</t>
  </si>
  <si>
    <t>LEXINGTON</t>
  </si>
  <si>
    <t>SOMERSET</t>
  </si>
  <si>
    <t>WILLIAMSTOWN</t>
  </si>
  <si>
    <t>HOLDEN</t>
  </si>
  <si>
    <t>WORCESTER</t>
  </si>
  <si>
    <t>BOSTON</t>
  </si>
  <si>
    <t>LEOMINSTER</t>
  </si>
  <si>
    <t>LONGMEADOW</t>
  </si>
  <si>
    <t>BRAINTREE</t>
  </si>
  <si>
    <t>TAUNTON</t>
  </si>
  <si>
    <t>W CONCORD</t>
  </si>
  <si>
    <t>BEVERLY</t>
  </si>
  <si>
    <t>MALDEN</t>
  </si>
  <si>
    <t>MIDDLEBORO</t>
  </si>
  <si>
    <t>SAUGUS</t>
  </si>
  <si>
    <t>AGAWAM</t>
  </si>
  <si>
    <t>FRAMINGHAM</t>
  </si>
  <si>
    <t>ROCKLAND</t>
  </si>
  <si>
    <t>ACTON</t>
  </si>
  <si>
    <t>FALL RIVER</t>
  </si>
  <si>
    <t>DANVERS</t>
  </si>
  <si>
    <t>NORWOOD</t>
  </si>
  <si>
    <t>FITCHBURG</t>
  </si>
  <si>
    <t>HAVERHILL</t>
  </si>
  <si>
    <t>BROCKTON</t>
  </si>
  <si>
    <t>WELLESLEY FMS</t>
  </si>
  <si>
    <t>NORTH EASTON</t>
  </si>
  <si>
    <t>AMESBURY</t>
  </si>
  <si>
    <t>SOUTH DARTMOUTH</t>
  </si>
  <si>
    <t>ATTLEBORO</t>
  </si>
  <si>
    <t>WESTBOROUGH</t>
  </si>
  <si>
    <t>NORTHBRIDGE</t>
  </si>
  <si>
    <t>CHICOPEE</t>
  </si>
  <si>
    <t>GREAT BARRINGTON</t>
  </si>
  <si>
    <t>HINGHAM</t>
  </si>
  <si>
    <t>NORTHAMPTON</t>
  </si>
  <si>
    <t>WEST SPRINGFIELD</t>
  </si>
  <si>
    <t>NEW BEDFORD</t>
  </si>
  <si>
    <t>HAMPDEN</t>
  </si>
  <si>
    <t>WELLESLEY</t>
  </si>
  <si>
    <t>NEWBURYPORT</t>
  </si>
  <si>
    <t>STONEHAM</t>
  </si>
  <si>
    <t>DUXBURY</t>
  </si>
  <si>
    <t>SCITUATE</t>
  </si>
  <si>
    <t>WEBSTER</t>
  </si>
  <si>
    <t>SOUTHBRIDGE</t>
  </si>
  <si>
    <t>WILBRAHAM</t>
  </si>
  <si>
    <t>ATHOL</t>
  </si>
  <si>
    <t>REVERE</t>
  </si>
  <si>
    <t>EAST LONGMEADOW</t>
  </si>
  <si>
    <t>EVERETT</t>
  </si>
  <si>
    <t>WHITINSVILLE</t>
  </si>
  <si>
    <t>WEST NEWTON</t>
  </si>
  <si>
    <t>SOUTH DENNIS</t>
  </si>
  <si>
    <t>DEDHAM</t>
  </si>
  <si>
    <t>EAST BRIDGEWATER</t>
  </si>
  <si>
    <t>MELROSE</t>
  </si>
  <si>
    <t>NORTH CHATHAM</t>
  </si>
  <si>
    <t>METHUEN</t>
  </si>
  <si>
    <t>WEST BOYLSTON</t>
  </si>
  <si>
    <t>MEDFORD</t>
  </si>
  <si>
    <t>NORTH ADAMS</t>
  </si>
  <si>
    <t>LYNN</t>
  </si>
  <si>
    <t>BOURNE</t>
  </si>
  <si>
    <t>SOUTH YARMOUTH</t>
  </si>
  <si>
    <t>RANDOLPH</t>
  </si>
  <si>
    <t>WEST BROOKFIELD</t>
  </si>
  <si>
    <t>LEEDS</t>
  </si>
  <si>
    <t>FALMOUTH</t>
  </si>
  <si>
    <t>WEST YARMOUTH</t>
  </si>
  <si>
    <t>HYDE PARK</t>
  </si>
  <si>
    <t>CAMBRIDGE</t>
  </si>
  <si>
    <t>BALDWINVILLE</t>
  </si>
  <si>
    <t>WOBURN</t>
  </si>
  <si>
    <t>MARBLEHEAD</t>
  </si>
  <si>
    <t>NORTHBOROUGH</t>
  </si>
  <si>
    <t>WALTHAM</t>
  </si>
  <si>
    <t>MEDWAY</t>
  </si>
  <si>
    <t>EAST BOSTON</t>
  </si>
  <si>
    <t>AMHERST</t>
  </si>
  <si>
    <t>AYER</t>
  </si>
  <si>
    <t>W ROXBURY</t>
  </si>
  <si>
    <t>READING</t>
  </si>
  <si>
    <t>ABINGTON</t>
  </si>
  <si>
    <t>DORCHESTER</t>
  </si>
  <si>
    <t>NEEDHAM</t>
  </si>
  <si>
    <t>STOUGHTON</t>
  </si>
  <si>
    <t>CHELSEA</t>
  </si>
  <si>
    <t>GLOUCESTER</t>
  </si>
  <si>
    <t>NAHANT</t>
  </si>
  <si>
    <t>NORTH ATTLEBORO</t>
  </si>
  <si>
    <t>WRENTHAM</t>
  </si>
  <si>
    <t>NORTH READING</t>
  </si>
  <si>
    <t>NORWELL</t>
  </si>
  <si>
    <t>WAREHAM</t>
  </si>
  <si>
    <t>SHREWSBURY</t>
  </si>
  <si>
    <t>CHELMSFORD</t>
  </si>
  <si>
    <t>WEST ROXBURY</t>
  </si>
  <si>
    <t>HYANNIS</t>
  </si>
  <si>
    <t>BROOKLINE</t>
  </si>
  <si>
    <t>NORTH ANDOVER</t>
  </si>
  <si>
    <t>NATICK</t>
  </si>
  <si>
    <t>HARWICH</t>
  </si>
  <si>
    <t>SUDBURY</t>
  </si>
  <si>
    <t>MATTAPAN</t>
  </si>
  <si>
    <t>WALPOLE</t>
  </si>
  <si>
    <t>BUZZARDS BAY</t>
  </si>
  <si>
    <t>KINGSTON</t>
  </si>
  <si>
    <t>BILLERICA</t>
  </si>
  <si>
    <t>TEWKSBURY</t>
  </si>
  <si>
    <t>ARLINGTON</t>
  </si>
  <si>
    <t>WESTFORD</t>
  </si>
  <si>
    <t>WEYMOUTH</t>
  </si>
  <si>
    <t>S NATICK</t>
  </si>
  <si>
    <t>BRIDGEWATER</t>
  </si>
  <si>
    <t>MIDDLEBOROUGH</t>
  </si>
  <si>
    <t>OAK BLUFFS</t>
  </si>
  <si>
    <t>PROVINCETOWN</t>
  </si>
  <si>
    <t>CHARLTON</t>
  </si>
  <si>
    <t>MEDFIELD</t>
  </si>
  <si>
    <t>RAYNHAM</t>
  </si>
  <si>
    <t>WESTON</t>
  </si>
  <si>
    <t>BREWSTER</t>
  </si>
  <si>
    <t>ROCHDALE</t>
  </si>
  <si>
    <t>N FALMOUTH</t>
  </si>
  <si>
    <t>NEWTON UPPER FALLS</t>
  </si>
  <si>
    <t>ROWLEY</t>
  </si>
  <si>
    <t>MASHPEE</t>
  </si>
  <si>
    <t>WEST CONCORD</t>
  </si>
  <si>
    <t>HADLEY</t>
  </si>
  <si>
    <t>WEST BRIDGEWATER</t>
  </si>
  <si>
    <t>HOLLISTON</t>
  </si>
  <si>
    <t>MILLBURY</t>
  </si>
  <si>
    <t>LEE</t>
  </si>
  <si>
    <t>TOPSFIELD</t>
  </si>
  <si>
    <t>SOUTH HADLEY</t>
  </si>
  <si>
    <t>UXBRIDGE</t>
  </si>
  <si>
    <t>SANDISFIELD</t>
  </si>
  <si>
    <t>BRADFORD</t>
  </si>
  <si>
    <t>NORTH BILLERICA</t>
  </si>
  <si>
    <t>State</t>
  </si>
  <si>
    <t>Total Contract</t>
  </si>
  <si>
    <t>Provider</t>
  </si>
  <si>
    <t>City</t>
  </si>
  <si>
    <t>County</t>
  </si>
  <si>
    <t>MDS Census</t>
  </si>
  <si>
    <t>Total Nurse Staff HPRD</t>
  </si>
  <si>
    <t>Total Direct Care Staff HPRD</t>
  </si>
  <si>
    <t>Total RN Staff HPRD</t>
  </si>
  <si>
    <t>Total RN Care Staff HPRD (excl. Admin/DON)</t>
  </si>
  <si>
    <t>Total Nurse Staff Hours</t>
  </si>
  <si>
    <t>Total Direct Care Staff Hours</t>
  </si>
  <si>
    <t>Total RN Hours (w/ Admin, DON)</t>
  </si>
  <si>
    <t>RN Hours (excl. Admin, DON)</t>
  </si>
  <si>
    <t>RN Admin Hours</t>
  </si>
  <si>
    <t>RN DON Hours</t>
  </si>
  <si>
    <t>Total LPN Hours (w/ Admin)</t>
  </si>
  <si>
    <t>LPN Hours (excl.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</si>
  <si>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</si>
  <si>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</si>
  <si>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</si>
  <si>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</si>
  <si>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</si>
  <si>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</si>
  <si>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</si>
  <si>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</si>
  <si>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</si>
  <si>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</si>
  <si>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</si>
  <si>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</si>
  <si>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</si>
  <si>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</si>
  <si>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</si>
  <si>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CMS Region Number</t>
  </si>
  <si>
    <t>Total Direct Care Staff Contract Hours</t>
  </si>
  <si>
    <t>Total RN Hours Contract (w/ Admin, DON)</t>
  </si>
  <si>
    <t>Total Nurse Staff Contract Hours</t>
  </si>
  <si>
    <t>Percent Total Nurse Contract</t>
  </si>
  <si>
    <t>Percent Total Direct Care Contract</t>
  </si>
  <si>
    <t>Percent RN Admin Contract</t>
  </si>
  <si>
    <t>Percent RN Contract (excl. Admin, DON)</t>
  </si>
  <si>
    <t>Percent RN DON Contract</t>
  </si>
  <si>
    <t>Percent LPN Contract (excl. Admin)</t>
  </si>
  <si>
    <t>Percent CNA Contract</t>
  </si>
  <si>
    <t>Percent NA TR Contract</t>
  </si>
  <si>
    <t>Percent Med Aide/Tech Contract</t>
  </si>
  <si>
    <t>Percent Total RN Contract (w/ Admin, DON)</t>
  </si>
  <si>
    <t>Percent LPN Admin  Contract</t>
  </si>
  <si>
    <t>N/A</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</si>
  <si>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</si>
  <si>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</si>
  <si>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</si>
  <si>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</si>
  <si>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</si>
  <si>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</si>
  <si>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</si>
  <si>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</si>
  <si>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</si>
  <si>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</si>
  <si>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</si>
  <si>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</si>
  <si>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</si>
  <si>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</si>
  <si>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</si>
  <si>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</si>
  <si>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</si>
  <si>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</si>
  <si>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</si>
  <si>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</si>
  <si>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</si>
  <si>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</si>
  <si>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</si>
  <si>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</si>
  <si>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</si>
  <si>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</si>
  <si>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</si>
  <si>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</si>
  <si>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</si>
  <si>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</si>
  <si>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</si>
  <si>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</si>
  <si>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</si>
  <si>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</si>
  <si>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</si>
  <si>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Hours</t>
  </si>
  <si>
    <t>Total Contract %</t>
  </si>
  <si>
    <t>Total Nurse Staff</t>
  </si>
  <si>
    <t>RN (w/ Admin, DON)</t>
  </si>
  <si>
    <t>LPN (w/ Admin)</t>
  </si>
  <si>
    <t>Combined CNA, NA TR, Med Aide/Tech</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</si>
  <si>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</si>
  <si>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</si>
  <si>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</si>
  <si>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</si>
  <si>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</si>
  <si>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</si>
  <si>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</si>
  <si>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</si>
  <si>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</si>
  <si>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</si>
  <si>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</si>
  <si>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</si>
  <si>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</si>
  <si>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</si>
  <si>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</si>
  <si>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</si>
  <si>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</si>
  <si>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</si>
  <si>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</si>
  <si>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</si>
  <si>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</si>
  <si>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</si>
  <si>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</si>
  <si>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</si>
  <si>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</si>
  <si>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</si>
  <si>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</si>
  <si>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</si>
  <si>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</si>
  <si>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US</t>
  </si>
  <si>
    <t>State - Q4 2021</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</si>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</sst>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sz val="8"/>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0">
    <xf numFmtId="0" fontId="0" fillId="0" borderId="0" xfId="0"/>
    <xf numFmtId="0" fontId="0" fillId="0" borderId="0" xfId="0" applyNumberFormat="1"/>
    <xf numFmtId="0" fontId="0" fillId="0" borderId="0" xfId="0" applyAlignment="1">
      <alignment wrapText="1"/>
    </xf>
    <xf numFmtId="2" fontId="0" fillId="0" borderId="0" xfId="0" applyNumberFormat="1" applyAlignment="1">
      <alignment wrapText="1"/>
    </xf>
    <xf numFmtId="4" fontId="0" fillId="0" borderId="0" xfId="0" applyNumberFormat="1"/>
    <xf numFmtId="1" fontId="0" fillId="0" borderId="0" xfId="0" applyNumberFormat="1"/>
    <xf numFmtId="2" fontId="0" fillId="0" borderId="0" xfId="0" applyNumberFormat="1"/>
    <xf numFmtId="9" fontId="0" fillId="0" borderId="0" xfId="1" applyFont="1" applyAlignment="1">
      <alignment wrapText="1"/>
    </xf>
    <xf numFmtId="9" fontId="0" fillId="0" borderId="0" xfId="1" applyFont="1"/>
    <xf numFmtId="10" fontId="0" fillId="0" borderId="0" xfId="1" applyNumberFormat="1" applyFont="1" applyAlignment="1">
      <alignment wrapText="1"/>
    </xf>
    <xf numFmtId="10" fontId="0" fillId="0" borderId="0" xfId="1" applyNumberFormat="1" applyFon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11"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2"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cellXfs>
  <cellStyles count="3">
    <cellStyle name="Normal" xfId="0" builtinId="0"/>
    <cellStyle name="Normal 2 2" xfId="2" xr:uid="{797FEFCC-53A1-4700-8B67-560D38AC6F0B}"/>
    <cellStyle name="Percent" xfId="1" builtinId="5"/>
  </cellStyles>
  <dxfs count="132">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2"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45C7FEAE-9F33-4B88-A0D4-FA2283CEE07C}"/>
            </a:ext>
          </a:extLst>
        </xdr:cNvPr>
        <xdr:cNvSpPr txBox="1"/>
      </xdr:nvSpPr>
      <xdr:spPr>
        <a:xfrm>
          <a:off x="5233147" y="78440"/>
          <a:ext cx="5726206"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CE3FCB58-81A1-427E-8B21-CBFF7114DC22}"/>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826F07F3-46A3-4A45-AD37-D7539844A5DE}"/>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160804</xdr:colOff>
      <xdr:row>0</xdr:row>
      <xdr:rowOff>160243</xdr:rowOff>
    </xdr:from>
    <xdr:to>
      <xdr:col>1</xdr:col>
      <xdr:colOff>1989604</xdr:colOff>
      <xdr:row>0</xdr:row>
      <xdr:rowOff>1546412</xdr:rowOff>
    </xdr:to>
    <mc:AlternateContent xmlns:mc="http://schemas.openxmlformats.org/markup-compatibility/2006" xmlns:sle15="http://schemas.microsoft.com/office/drawing/2012/slicer">
      <mc:Choice Requires="sle15">
        <xdr:graphicFrame macro="">
          <xdr:nvGraphicFramePr>
            <xdr:cNvPr id="6" name="Filter by County">
              <a:extLst>
                <a:ext uri="{FF2B5EF4-FFF2-40B4-BE49-F238E27FC236}">
                  <a16:creationId xmlns:a16="http://schemas.microsoft.com/office/drawing/2014/main" id="{C21EAA88-DCE5-4AF8-6AF7-BAA3E7524E42}"/>
                </a:ext>
              </a:extLst>
            </xdr:cNvPr>
            <xdr:cNvGraphicFramePr/>
          </xdr:nvGraphicFramePr>
          <xdr:xfrm>
            <a:off x="0" y="0"/>
            <a:ext cx="0" cy="0"/>
          </xdr:xfrm>
          <a:graphic>
            <a:graphicData uri="http://schemas.microsoft.com/office/drawing/2010/slicer">
              <sle:slicer xmlns:sle="http://schemas.microsoft.com/office/drawing/2010/slicer" name="Filter by County"/>
            </a:graphicData>
          </a:graphic>
        </xdr:graphicFrame>
      </mc:Choice>
      <mc:Fallback xmlns="">
        <xdr:sp macro="" textlink="">
          <xdr:nvSpPr>
            <xdr:cNvPr id="0" name=""/>
            <xdr:cNvSpPr>
              <a:spLocks noTextEdit="1"/>
            </xdr:cNvSpPr>
          </xdr:nvSpPr>
          <xdr:spPr>
            <a:xfrm>
              <a:off x="732304" y="160243"/>
              <a:ext cx="1828800" cy="13861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2256305</xdr:colOff>
      <xdr:row>0</xdr:row>
      <xdr:rowOff>171449</xdr:rowOff>
    </xdr:from>
    <xdr:to>
      <xdr:col>2</xdr:col>
      <xdr:colOff>39781</xdr:colOff>
      <xdr:row>0</xdr:row>
      <xdr:rowOff>1557618</xdr:rowOff>
    </xdr:to>
    <mc:AlternateContent xmlns:mc="http://schemas.openxmlformats.org/markup-compatibility/2006" xmlns:sle15="http://schemas.microsoft.com/office/drawing/2012/slicer">
      <mc:Choice Requires="sle15">
        <xdr:graphicFrame macro="">
          <xdr:nvGraphicFramePr>
            <xdr:cNvPr id="7" name="City">
              <a:extLst>
                <a:ext uri="{FF2B5EF4-FFF2-40B4-BE49-F238E27FC236}">
                  <a16:creationId xmlns:a16="http://schemas.microsoft.com/office/drawing/2014/main" id="{4A169FED-7A5E-4E57-E7B4-D2518C38C778}"/>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827805" y="171449"/>
              <a:ext cx="1828800" cy="13861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B681B65A-ACD6-4E97-A8BA-D119423A798F}"/>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D85B13C1-B97F-456C-ADD4-02EC08D28FA0}"/>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1028700</xdr:colOff>
      <xdr:row>37</xdr:row>
      <xdr:rowOff>93542</xdr:rowOff>
    </xdr:to>
    <xdr:sp macro="" textlink="">
      <xdr:nvSpPr>
        <xdr:cNvPr id="5" name="TextBox 4">
          <a:extLst>
            <a:ext uri="{FF2B5EF4-FFF2-40B4-BE49-F238E27FC236}">
              <a16:creationId xmlns:a16="http://schemas.microsoft.com/office/drawing/2014/main" id="{495ADCC2-0E7B-41A4-B6AB-5B35D6773C94}"/>
            </a:ext>
          </a:extLst>
        </xdr:cNvPr>
        <xdr:cNvSpPr txBox="1"/>
      </xdr:nvSpPr>
      <xdr:spPr>
        <a:xfrm>
          <a:off x="171140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1883706</xdr:colOff>
      <xdr:row>0</xdr:row>
      <xdr:rowOff>125506</xdr:rowOff>
    </xdr:from>
    <xdr:to>
      <xdr:col>1</xdr:col>
      <xdr:colOff>3712506</xdr:colOff>
      <xdr:row>0</xdr:row>
      <xdr:rowOff>1288677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DD5DD862-A384-1371-EE1C-FDBE8CFA4A1C}"/>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55206" y="125506"/>
              <a:ext cx="1828800" cy="116317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112059</xdr:colOff>
      <xdr:row>0</xdr:row>
      <xdr:rowOff>131109</xdr:rowOff>
    </xdr:from>
    <xdr:to>
      <xdr:col>1</xdr:col>
      <xdr:colOff>1588991</xdr:colOff>
      <xdr:row>0</xdr:row>
      <xdr:rowOff>1294280</xdr:rowOff>
    </xdr:to>
    <mc:AlternateContent xmlns:mc="http://schemas.openxmlformats.org/markup-compatibility/2006" xmlns:sle15="http://schemas.microsoft.com/office/drawing/2012/slicer">
      <mc:Choice Requires="sle15">
        <xdr:graphicFrame macro="">
          <xdr:nvGraphicFramePr>
            <xdr:cNvPr id="8" name="County">
              <a:extLst>
                <a:ext uri="{FF2B5EF4-FFF2-40B4-BE49-F238E27FC236}">
                  <a16:creationId xmlns:a16="http://schemas.microsoft.com/office/drawing/2014/main" id="{88E45435-B534-E23A-8EF3-1E27BFCB72FA}"/>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83559" y="131109"/>
              <a:ext cx="1476932" cy="116317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98B9AC7C-B05D-4870-BB86-E7ACF5F32E43}"/>
            </a:ext>
          </a:extLst>
        </xdr:cNvPr>
        <xdr:cNvSpPr txBox="1">
          <a:spLocks noChangeAspect="1"/>
        </xdr:cNvSpPr>
      </xdr:nvSpPr>
      <xdr:spPr>
        <a:xfrm>
          <a:off x="14269521" y="211186"/>
          <a:ext cx="3259794"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01E0FFD0-D079-46DF-8A31-C27E6507E42C}"/>
            </a:ext>
          </a:extLst>
        </xdr:cNvPr>
        <xdr:cNvSpPr txBox="1">
          <a:spLocks noChangeAspect="1"/>
        </xdr:cNvSpPr>
      </xdr:nvSpPr>
      <xdr:spPr>
        <a:xfrm>
          <a:off x="34466213" y="773906"/>
          <a:ext cx="6436858" cy="880494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72CBD466-751B-492F-95AA-56BF0E594F6D}"/>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67A8D5-6C91-46F8-9108-7B1209389F56}"/>
            </a:ext>
          </a:extLst>
        </xdr:cNvPr>
        <xdr:cNvSpPr txBox="1"/>
      </xdr:nvSpPr>
      <xdr:spPr>
        <a:xfrm>
          <a:off x="7772958" y="100855"/>
          <a:ext cx="6024285"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114301</xdr:rowOff>
    </xdr:from>
    <xdr:to>
      <xdr:col>1</xdr:col>
      <xdr:colOff>3981450</xdr:colOff>
      <xdr:row>0</xdr:row>
      <xdr:rowOff>1535207</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1DB14846-D8D0-D8BC-B82C-89F0A9C1ADE4}"/>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114301"/>
              <a:ext cx="1828800" cy="142090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152400</xdr:colOff>
      <xdr:row>0</xdr:row>
      <xdr:rowOff>131109</xdr:rowOff>
    </xdr:from>
    <xdr:to>
      <xdr:col>1</xdr:col>
      <xdr:colOff>1981200</xdr:colOff>
      <xdr:row>0</xdr:row>
      <xdr:rowOff>1552015</xdr:rowOff>
    </xdr:to>
    <mc:AlternateContent xmlns:mc="http://schemas.openxmlformats.org/markup-compatibility/2006" xmlns:sle15="http://schemas.microsoft.com/office/drawing/2012/slicer">
      <mc:Choice Requires="sle15">
        <xdr:graphicFrame macro="">
          <xdr:nvGraphicFramePr>
            <xdr:cNvPr id="9" name="County 1">
              <a:extLst>
                <a:ext uri="{FF2B5EF4-FFF2-40B4-BE49-F238E27FC236}">
                  <a16:creationId xmlns:a16="http://schemas.microsoft.com/office/drawing/2014/main" id="{03E98C60-2D55-068D-008A-180511B3C7BC}"/>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723900" y="131109"/>
              <a:ext cx="1828800" cy="142090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10</xdr:col>
      <xdr:colOff>357186</xdr:colOff>
      <xdr:row>60</xdr:row>
      <xdr:rowOff>145369</xdr:rowOff>
    </xdr:to>
    <xdr:sp macro="" textlink="">
      <xdr:nvSpPr>
        <xdr:cNvPr id="2" name="TextBox 1">
          <a:extLst>
            <a:ext uri="{FF2B5EF4-FFF2-40B4-BE49-F238E27FC236}">
              <a16:creationId xmlns:a16="http://schemas.microsoft.com/office/drawing/2014/main" id="{5185CD9E-8A08-403D-8F96-483F328281A8}"/>
            </a:ext>
          </a:extLst>
        </xdr:cNvPr>
        <xdr:cNvSpPr txBox="1"/>
      </xdr:nvSpPr>
      <xdr:spPr>
        <a:xfrm>
          <a:off x="226218" y="3750468"/>
          <a:ext cx="645318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40</xdr:row>
      <xdr:rowOff>190500</xdr:rowOff>
    </xdr:to>
    <xdr:sp macro="" textlink="">
      <xdr:nvSpPr>
        <xdr:cNvPr id="2" name="TextBox 1">
          <a:extLst>
            <a:ext uri="{FF2B5EF4-FFF2-40B4-BE49-F238E27FC236}">
              <a16:creationId xmlns:a16="http://schemas.microsoft.com/office/drawing/2014/main" id="{B0C4083E-6096-4F8E-A017-B27E76C6E778}"/>
            </a:ext>
          </a:extLst>
        </xdr:cNvPr>
        <xdr:cNvSpPr txBox="1"/>
      </xdr:nvSpPr>
      <xdr:spPr>
        <a:xfrm>
          <a:off x="163286" y="95250"/>
          <a:ext cx="6504214" cy="842282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8D3064C2-3D7C-49FA-B7AA-C675F751B419}" sourceName="County">
  <extLst>
    <x:ext xmlns:x15="http://schemas.microsoft.com/office/spreadsheetml/2010/11/main" uri="{2F2917AC-EB37-4324-AD4E-5DD8C200BD13}">
      <x15:tableSlicerCache tableId="2"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540B27E3-6770-4C72-B4BF-7025BDACF5F5}" sourceName="City">
  <extLst>
    <x:ext xmlns:x15="http://schemas.microsoft.com/office/spreadsheetml/2010/11/main" uri="{2F2917AC-EB37-4324-AD4E-5DD8C200BD13}">
      <x15:tableSlicerCache tableId="2"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88747553-DDA1-4D6A-9667-957ED277AD47}" sourceName="City">
  <extLst>
    <x:ext xmlns:x15="http://schemas.microsoft.com/office/spreadsheetml/2010/11/main" uri="{2F2917AC-EB37-4324-AD4E-5DD8C200BD13}">
      <x15:tableSlicerCache tableId="3"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61A0495B-7EA9-463D-ADCE-C98A8ADF0A68}" sourceName="County">
  <extLst>
    <x:ext xmlns:x15="http://schemas.microsoft.com/office/spreadsheetml/2010/11/main" uri="{2F2917AC-EB37-4324-AD4E-5DD8C200BD13}">
      <x15:tableSlicerCache tableId="3"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E547CD84-47C0-4C2B-955C-BE182BEF8B9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6E1657CC-89AD-412D-ABBC-6776C4089DBB}"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ilter by County" xr10:uid="{997EDF07-166D-4D74-A39E-AFD34C40CA8E}" cache="Slicer_County" caption="Filter by County" rowHeight="241300"/>
  <slicer name="City" xr10:uid="{898E960E-4908-41EB-8F88-9BBC40FB354C}" cache="Slicer_City" caption="City" style="SlicerStyleLight2"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EDFC039F-8432-4936-9CDA-B5AED512D6D1}" cache="Slicer_City1" caption="City" style="SlicerStyleLight2" rowHeight="241300"/>
  <slicer name="County" xr10:uid="{6AA5AAB4-EC8C-4FC7-973D-5C0D9C937274}"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40CFD02-4485-4C00-B8B2-7169FE986106}" cache="Slicer_City2" caption="City" style="SlicerStyleLight2" rowHeight="241300"/>
  <slicer name="County 1" xr10:uid="{9C36F0C3-CFE1-45BC-89E0-E53F99FC2D4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E5699AD-BB6A-4554-98B0-B2D7C76E516C}" name="Nurse" displayName="Nurse" ref="A1:AG357" totalsRowShown="0" headerRowDxfId="131">
  <autoFilter ref="A1:AG357" xr:uid="{F6C3CB19-CE12-4B14-8BE9-BE2DA56924F3}"/>
  <sortState xmlns:xlrd2="http://schemas.microsoft.com/office/spreadsheetml/2017/richdata2" ref="A2:AG357">
    <sortCondition ref="A1:A357"/>
  </sortState>
  <tableColumns count="33">
    <tableColumn id="1" xr3:uid="{A8260DC9-6B54-405F-BBA6-D2FE16D6B297}" name="State"/>
    <tableColumn id="2" xr3:uid="{F6FE27DA-DFC8-4556-B8A0-01CD04F7A631}" name="Provider"/>
    <tableColumn id="3" xr3:uid="{2C454061-6A06-4109-AA11-2644E7499F02}" name="City"/>
    <tableColumn id="4" xr3:uid="{81A1ABDC-27DE-41F1-950C-B2C7AFEF651F}" name="County"/>
    <tableColumn id="6" xr3:uid="{90222BC9-E6F0-4275-920C-C1C89EC2B058}" name="MDS Census" dataDxfId="130"/>
    <tableColumn id="32" xr3:uid="{FABA7BE7-53DD-4479-BF7D-321D82576A22}" name="Total Nurse Staff HPRD" dataDxfId="129">
      <calculatedColumnFormula>Nurse[[#This Row],[Total Nurse Staff Hours]]/Nurse[[#This Row],[MDS Census]]</calculatedColumnFormula>
    </tableColumn>
    <tableColumn id="33" xr3:uid="{013AAF20-B5AF-43BB-AB5B-F505E8394830}" name="Total Direct Care Staff HPRD" dataDxfId="128">
      <calculatedColumnFormula>Nurse[[#This Row],[Total Direct Care Staff Hours]]/Nurse[[#This Row],[MDS Census]]</calculatedColumnFormula>
    </tableColumn>
    <tableColumn id="37" xr3:uid="{BC8E9732-4FF8-4EAB-BFAB-C67064B747DC}" name="Total RN Staff HPRD" dataDxfId="127">
      <calculatedColumnFormula>Nurse[[#This Row],[Total RN Hours (w/ Admin, DON)]]/Nurse[[#This Row],[MDS Census]]</calculatedColumnFormula>
    </tableColumn>
    <tableColumn id="36" xr3:uid="{C39AFDF3-5B6B-4BDC-A648-AB41A16F0989}" name="Total RN Care Staff HPRD (excl. Admin/DON)" dataDxfId="126">
      <calculatedColumnFormula>Nurse[[#This Row],[RN Hours (excl. Admin, DON)]]/Nurse[[#This Row],[MDS Census]]</calculatedColumnFormula>
    </tableColumn>
    <tableColumn id="35" xr3:uid="{1D794E53-F14E-4523-A86F-DC8FC3F314D0}" name="Total Nurse Staff Hours" dataDxfId="125">
      <calculatedColumnFormula>SUM(Nurse[[#This Row],[RN Hours (excl. Admin, DON)]],Nurse[[#This Row],[RN Admin Hours]],Nurse[[#This Row],[RN DON Hours]],Nurse[[#This Row],[LPN Hours (excl. Admin)]],Nurse[[#This Row],[LPN Admin Hours]],Nurse[[#This Row],[CNA Hours]],Nurse[[#This Row],[NA TR Hours]],Nurse[[#This Row],[Med Aide/Tech Hours]])</calculatedColumnFormula>
    </tableColumn>
    <tableColumn id="34" xr3:uid="{FCFA4BAB-65EA-488E-A43A-288D88D2ED47}" name="Total Direct Care Staff Hours" dataDxfId="124">
      <calculatedColumnFormula>SUM(Nurse[[#This Row],[RN Hours (excl. Admin, DON)]],Nurse[[#This Row],[LPN Hours (excl. Admin)]],Nurse[[#This Row],[CNA Hours]],Nurse[[#This Row],[NA TR Hours]],Nurse[[#This Row],[Med Aide/Tech Hours]])</calculatedColumnFormula>
    </tableColumn>
    <tableColumn id="38" xr3:uid="{5E8F283D-4BB1-4279-BF29-F78CF5A9BD13}" name="Total RN Hours (w/ Admin, DON)" dataDxfId="123">
      <calculatedColumnFormula>SUM(Nurse[[#This Row],[RN Hours (excl. Admin, DON)]],Nurse[[#This Row],[RN Admin Hours]],Nurse[[#This Row],[RN DON Hours]])</calculatedColumnFormula>
    </tableColumn>
    <tableColumn id="7" xr3:uid="{6FB0F2C7-1324-45EA-A016-9C74CA8221F4}" name="RN Hours (excl. Admin, DON)" dataDxfId="122"/>
    <tableColumn id="10" xr3:uid="{CEC5F2B0-E6C5-4616-B4FC-11B945448B5B}" name="RN Admin Hours" dataDxfId="121"/>
    <tableColumn id="13" xr3:uid="{D4F1A2C6-A8F4-4C64-8C45-278B59247FC6}" name="RN DON Hours" dataDxfId="120"/>
    <tableColumn id="11" xr3:uid="{4BC98E4C-0F0C-4D9F-A60A-FF0254E25D18}" name="Total LPN Hours (w/ Admin)" dataDxfId="119">
      <calculatedColumnFormula>SUM(Nurse[[#This Row],[LPN Hours (excl. Admin)]],Nurse[[#This Row],[LPN Admin Hours]])</calculatedColumnFormula>
    </tableColumn>
    <tableColumn id="16" xr3:uid="{9B8CACE7-F835-48AE-9DC8-73B0289AF2DA}" name="LPN Hours (excl. Admin)" dataDxfId="118"/>
    <tableColumn id="19" xr3:uid="{E92DC4E5-C297-4819-9E94-37A771835A5F}" name="LPN Admin Hours" dataDxfId="117"/>
    <tableColumn id="8" xr3:uid="{B9F0D17E-BF89-4DFB-941E-BC2A938B8922}" name="Total CNA, NA TR, Med Aide/Tech Hours" dataDxfId="116">
      <calculatedColumnFormula>SUM(Nurse[[#This Row],[CNA Hours]],Nurse[[#This Row],[NA TR Hours]],Nurse[[#This Row],[Med Aide/Tech Hours]])</calculatedColumnFormula>
    </tableColumn>
    <tableColumn id="22" xr3:uid="{61D5BF67-7A32-4658-B0C3-4C9B5623F363}" name="CNA Hours" dataDxfId="115"/>
    <tableColumn id="25" xr3:uid="{B90C96E9-0162-4FF0-AAC3-4EE342D90163}" name="NA TR Hours" dataDxfId="114"/>
    <tableColumn id="28" xr3:uid="{6C1D2B88-EE47-4797-972E-F8379C90BB8A}" name="Med Aide/Tech Hours" dataDxfId="113"/>
    <tableColumn id="39" xr3:uid="{B76610AD-BCD2-4CD0-AC06-5687026F41BA}" name="Total Contract Hours" dataDxfId="112">
      <calculatedColumnFormula>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calculatedColumnFormula>
    </tableColumn>
    <tableColumn id="9" xr3:uid="{21438A84-B56E-4023-8DF8-160D98DDC35F}" name="RN Hours Contract (excl. Admin, DON)" dataDxfId="111"/>
    <tableColumn id="12" xr3:uid="{880163BD-7A81-4471-BBA1-01C0C2454725}" name="RN Admin Hours Contract" dataDxfId="110"/>
    <tableColumn id="15" xr3:uid="{6F133DCF-6A0A-45EE-931A-83420A8DD420}" name="RN DON Hours Contract" dataDxfId="109"/>
    <tableColumn id="18" xr3:uid="{5A9C9CA4-73C7-4486-8610-EACF879B4F85}" name="LPN Hours Contract (excl. Admin)" dataDxfId="108"/>
    <tableColumn id="21" xr3:uid="{5CEAD67B-5860-4423-A19F-D537144F5325}" name="LPN Admin Hours Contract" dataDxfId="107"/>
    <tableColumn id="24" xr3:uid="{D84BEE57-6A72-4D2F-AF61-9273FBB14117}" name="CNA Hours Contract" dataDxfId="106"/>
    <tableColumn id="27" xr3:uid="{B99C43B0-B8EC-40DF-B9E4-59BFFEB13F96}" name="NA TR Hours Contract" dataDxfId="105"/>
    <tableColumn id="30" xr3:uid="{EA0B4F12-3180-463C-B906-D382F72A849C}" name="Med Aide/Tech Hours Contract" dataDxfId="104"/>
    <tableColumn id="5" xr3:uid="{B5C09BC6-E92F-45FE-9C51-29B1DD99C4B1}" name="Provider Number"/>
    <tableColumn id="14" xr3:uid="{85552D46-1F1E-4861-A4F5-644CB0218C0C}" name="CMS Region Number" dataDxfId="103"/>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394824B-C0BD-445F-B7FD-9A657106F5A8}" name="Nurse4" displayName="Nurse4" ref="A1:AN357" totalsRowShown="0" headerRowDxfId="102">
  <autoFilter ref="A1:AN357" xr:uid="{F6C3CB19-CE12-4B14-8BE9-BE2DA56924F3}"/>
  <sortState xmlns:xlrd2="http://schemas.microsoft.com/office/spreadsheetml/2017/richdata2" ref="A2:AN357">
    <sortCondition ref="A1:A357"/>
  </sortState>
  <tableColumns count="40">
    <tableColumn id="1" xr3:uid="{13A67EC4-0523-455E-A96C-F90180074E2E}" name="State"/>
    <tableColumn id="2" xr3:uid="{DB573ACD-2371-42DB-8BD9-CAF2AC904CC6}" name="Provider"/>
    <tableColumn id="3" xr3:uid="{F7DFC857-D96B-4F01-9AA7-B35497AE53EF}" name="City"/>
    <tableColumn id="4" xr3:uid="{22660A94-8818-4ED2-B518-0ADC6306689A}" name="County"/>
    <tableColumn id="6" xr3:uid="{1E5B5380-F1C3-4336-AEAA-5AC251AA2BF3}" name="MDS Census" dataDxfId="101"/>
    <tableColumn id="35" xr3:uid="{55302CCB-E8A9-49F9-9607-F65551813ADA}" name="Total Nurse Staff Hours" dataDxfId="100"/>
    <tableColumn id="39" xr3:uid="{106C13B6-6DD8-4D75-AF3A-2993C5C29276}" name="Total Nurse Staff Contract Hours" dataDxfId="99"/>
    <tableColumn id="20" xr3:uid="{311D90A9-C08F-4630-B10C-FB77356FC495}" name="Percent Total Nurse Contract" dataDxfId="98" dataCellStyle="Percent"/>
    <tableColumn id="34" xr3:uid="{78834767-D745-469C-9AB5-6DE220ADD5C6}" name="Total Direct Care Staff Hours" dataDxfId="97"/>
    <tableColumn id="17" xr3:uid="{57CBD5D0-B445-4EE4-88AD-A48641629096}" name="Total Direct Care Staff Contract Hours" dataDxfId="96"/>
    <tableColumn id="23" xr3:uid="{855F0F2D-9CC2-4CC8-84F1-CFEDBEC48C13}" name="Percent Total Direct Care Contract" dataDxfId="95" dataCellStyle="Percent"/>
    <tableColumn id="38" xr3:uid="{4154799A-B318-4B18-8871-3DB549022955}" name="Total RN Hours (w/ Admin, DON)" dataDxfId="94"/>
    <tableColumn id="29" xr3:uid="{361F57EA-237B-4C43-A770-7001E22B53FF}" name="Total RN Hours Contract (w/ Admin, DON)" dataDxfId="93"/>
    <tableColumn id="26" xr3:uid="{CF51B660-4201-4956-852E-92550AFF31E5}" name="Percent Total RN Contract (w/ Admin, DON)" dataDxfId="92" dataCellStyle="Percent"/>
    <tableColumn id="7" xr3:uid="{C4901783-CC77-40EC-A306-827A4F3E6592}" name="RN Hours (excl. Admin, DON)" dataDxfId="91"/>
    <tableColumn id="9" xr3:uid="{C696FE22-C1D3-4049-9125-8EB7FA30B372}" name="RN Hours Contract (excl. Admin, DON)" dataDxfId="90"/>
    <tableColumn id="31" xr3:uid="{63C0141E-84BD-45CD-B671-7DDE0AA744DC}" name="Percent RN Contract (excl. Admin, DON)" dataCellStyle="Percent"/>
    <tableColumn id="10" xr3:uid="{F07BB098-C49C-4BD7-BCB9-225381A8297C}" name="RN Admin Hours" dataDxfId="89"/>
    <tableColumn id="12" xr3:uid="{59D56FF7-6C85-4837-A7D5-6C3087B78DF1}" name="RN Admin Hours Contract" dataDxfId="88"/>
    <tableColumn id="32" xr3:uid="{64B5375C-B1AC-45D9-BE7F-752EDDCF4691}" name="Percent RN Admin Contract" dataDxfId="87" dataCellStyle="Percent"/>
    <tableColumn id="13" xr3:uid="{A27207CB-DA98-45F0-A726-9096EA6ACBAA}" name="RN DON Hours" dataDxfId="86"/>
    <tableColumn id="15" xr3:uid="{B3DB7766-296C-472D-9DBC-C8302F38F6BB}" name="RN DON Hours Contract" dataDxfId="85"/>
    <tableColumn id="33" xr3:uid="{943A884D-22AF-46A3-83DB-3AC61A7D6FD2}" name="Percent RN DON Contract" dataDxfId="84" dataCellStyle="Percent"/>
    <tableColumn id="16" xr3:uid="{94F35A65-83A4-43AE-BF05-D1B777638B3A}" name="LPN Hours (excl. Admin)" dataDxfId="83"/>
    <tableColumn id="18" xr3:uid="{A98471B5-7850-4E4C-9BF0-8927559C4FA0}" name="LPN Hours Contract (excl. Admin)" dataDxfId="82"/>
    <tableColumn id="40" xr3:uid="{F64C88D9-EC6A-47D5-B57D-6B816557A6F6}" name="Percent LPN Contract (excl. Admin)" dataDxfId="81" dataCellStyle="Percent"/>
    <tableColumn id="19" xr3:uid="{BD45F57D-D8D9-4E73-8EFA-792F611572C8}" name="LPN Admin Hours" dataDxfId="80"/>
    <tableColumn id="21" xr3:uid="{BEF1EAEA-1775-471F-8BD3-B76092FFC206}" name="LPN Admin Hours Contract" dataDxfId="79"/>
    <tableColumn id="44" xr3:uid="{03C967BB-664D-448F-87D7-8D2BCD526E17}" name="Percent LPN Admin  Contract" dataDxfId="78" dataCellStyle="Percent"/>
    <tableColumn id="22" xr3:uid="{EA4759AA-E596-4AAB-A0BD-6CF60CAC5C75}" name="CNA Hours" dataDxfId="77"/>
    <tableColumn id="24" xr3:uid="{6F5B5CEE-2FAC-4575-9D77-471F1F21CCCB}" name="CNA Hours Contract" dataDxfId="76"/>
    <tableColumn id="41" xr3:uid="{B86587A9-8FD8-4F09-8991-CBBD360D2E4D}" name="Percent CNA Contract" dataDxfId="75" dataCellStyle="Percent"/>
    <tableColumn id="25" xr3:uid="{64380B0F-7C89-4D10-84F4-1D9312D71ACA}" name="NA TR Hours" dataDxfId="74"/>
    <tableColumn id="27" xr3:uid="{DE8BA77F-B4BD-4647-A0FD-4826C36DD47F}" name="NA TR Hours Contract" dataDxfId="73"/>
    <tableColumn id="42" xr3:uid="{799B86B5-6D48-48F6-8BF2-822740CA295C}" name="Percent NA TR Contract" dataDxfId="72" dataCellStyle="Percent"/>
    <tableColumn id="28" xr3:uid="{2543E6F9-8230-4F53-8898-0A406D99D917}" name="Med Aide/Tech Hours" dataDxfId="71"/>
    <tableColumn id="30" xr3:uid="{608192F2-C273-45A4-A441-691F7BC348B9}" name="Med Aide/Tech Hours Contract" dataDxfId="70"/>
    <tableColumn id="43" xr3:uid="{2C4D323D-8916-4D12-8E50-411ACCA98F60}" name="Percent Med Aide/Tech Contract" dataDxfId="69" dataCellStyle="Percent"/>
    <tableColumn id="5" xr3:uid="{D92786D7-7F57-4D5B-A292-9D03B132554C}" name="Provider Number"/>
    <tableColumn id="14" xr3:uid="{552F3604-8659-4629-BE1B-3F1992A78488}" name="CMS Region Number" dataDxfId="68"/>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E60691-D19F-47D5-92F8-86626EA5D711}" name="NonNurse" displayName="NonNurse" ref="A1:AI357" totalsRowShown="0" headerRowDxfId="67">
  <autoFilter ref="A1:AI357" xr:uid="{0BC5ADF1-15D4-4F74-902E-CBC634AC45F1}"/>
  <tableColumns count="35">
    <tableColumn id="1" xr3:uid="{0F12BC52-B3AA-4BF7-9EDE-4F9C09E177C5}" name="State"/>
    <tableColumn id="3" xr3:uid="{B71A558F-765A-41A0-8FCE-B349752EED00}" name="Provider"/>
    <tableColumn id="4" xr3:uid="{B4548C26-0CE5-40C5-ACA5-1572405C7868}" name="City"/>
    <tableColumn id="5" xr3:uid="{0218A081-587D-4B49-825D-A96DE84597D6}" name="County"/>
    <tableColumn id="6" xr3:uid="{B92FE217-C35C-4D6B-ABD7-84F3C8F8AFDB}" name="MDS Census" dataDxfId="66"/>
    <tableColumn id="7" xr3:uid="{BD95940C-C221-4B99-BBB8-74391991921F}" name="Admin Hours" dataDxfId="65"/>
    <tableColumn id="30" xr3:uid="{8461E98C-D639-4221-8E17-F9B4B3647F32}" name="Medical Director Hours" dataDxfId="64"/>
    <tableColumn id="8" xr3:uid="{00E1BF50-741E-4A60-A994-C90792999CD2}" name="Pharmacist Hours" dataDxfId="63"/>
    <tableColumn id="10" xr3:uid="{7B0BBB81-0CC1-42FC-A508-5508488631F3}" name="Dietician Hours" dataDxfId="62"/>
    <tableColumn id="28" xr3:uid="{043ACAEB-46E9-4A86-91C3-77EB269AEECE}" name="Physician Assistant Hours" dataDxfId="61"/>
    <tableColumn id="29" xr3:uid="{90A4D72B-A49B-4672-A6F2-DC9D3F6A9BB1}" name="Nurse Practictioner Hours" dataDxfId="60"/>
    <tableColumn id="20" xr3:uid="{74E9C96F-B346-4818-B22D-A331E4E6DABC}" name="Speech/Language Pathologist Hours" dataDxfId="59"/>
    <tableColumn id="17" xr3:uid="{3B6EEDBE-F31F-4B03-A8F0-C25085CEC7BE}" name="Qualified Social Work Staff Hours" dataDxfId="58"/>
    <tableColumn id="15" xr3:uid="{38961E3C-E7F5-45FE-A67F-34D2032AAF8A}" name="Other Social Work Staff Hours" dataDxfId="57"/>
    <tableColumn id="34" xr3:uid="{27A5BF9A-9301-4D14-AE3E-206F06DA8F04}" name="HPRD: Total Social Work " dataDxfId="56">
      <calculatedColumnFormula>SUM(NonNurse[[#This Row],[Qualified Social Work Staff Hours]],NonNurse[[#This Row],[Other Social Work Staff Hours]])/NonNurse[[#This Row],[MDS Census]]</calculatedColumnFormula>
    </tableColumn>
    <tableColumn id="18" xr3:uid="{9E1F9A34-52BE-4BC9-B37F-686201756750}" name="Qualified Activities Professional Hours" dataDxfId="55"/>
    <tableColumn id="16" xr3:uid="{E72B4DA8-3E28-4578-817C-657F0E01F93F}" name="Other Activities Professional Hours" dataDxfId="54"/>
    <tableColumn id="33" xr3:uid="{35F9FD62-C56F-41E8-A0CD-EDAC63F16CC0}" name="HPRD: Combined Activities" dataDxfId="53">
      <calculatedColumnFormula>SUM(NonNurse[[#This Row],[Qualified Activities Professional Hours]],NonNurse[[#This Row],[Other Activities Professional Hours]])/NonNurse[[#This Row],[MDS Census]]</calculatedColumnFormula>
    </tableColumn>
    <tableColumn id="12" xr3:uid="{D586ED6C-7AE4-4AEA-A5C4-50C5076602B3}" name="Occupational Therapist Hours" dataDxfId="52"/>
    <tableColumn id="13" xr3:uid="{4368312D-2F90-47AF-AD9F-34984CB7B822}" name="OT Assistant Hours" dataDxfId="51"/>
    <tableColumn id="22" xr3:uid="{8F630B6E-DBEA-4328-9617-3C12DA15BE28}" name="OT Aide Hours" dataDxfId="50"/>
    <tableColumn id="35" xr3:uid="{39751B72-98B1-43BD-89C4-998FD0067706}" name="HPRD: OT (incl. Assistant &amp; Aide)" dataDxfId="49">
      <calculatedColumnFormula>SUM(NonNurse[[#This Row],[Occupational Therapist Hours]],NonNurse[[#This Row],[OT Assistant Hours]],NonNurse[[#This Row],[OT Aide Hours]])/NonNurse[[#This Row],[MDS Census]]</calculatedColumnFormula>
    </tableColumn>
    <tableColumn id="23" xr3:uid="{DCB5AD99-0106-443B-BC1E-830A890472F1}" name="Physical Therapist (PT) Hours" dataDxfId="48"/>
    <tableColumn id="24" xr3:uid="{58005970-EBD6-41AE-8008-569B17636ECC}" name="PT Assistant Hours" dataDxfId="47"/>
    <tableColumn id="25" xr3:uid="{8317FABC-F95D-4DF4-B783-C4B8F90B8ECA}" name="PT Aide Hours" dataDxfId="46"/>
    <tableColumn id="36" xr3:uid="{8665471F-9013-4B2E-A476-019664F3C7BD}" name="HPRD: PT (incl. Assistant &amp; Aide)" dataDxfId="45">
      <calculatedColumnFormula>SUM(NonNurse[[#This Row],[Physical Therapist (PT) Hours]],NonNurse[[#This Row],[PT Assistant Hours]],NonNurse[[#This Row],[PT Aide Hours]])/NonNurse[[#This Row],[MDS Census]]</calculatedColumnFormula>
    </tableColumn>
    <tableColumn id="14" xr3:uid="{7AB9C742-B57E-4AD4-9F84-AE98D624F5E3}" name="Mental Health Service Worker Hours" dataDxfId="44"/>
    <tableColumn id="21" xr3:uid="{A992897D-0DDD-418E-9FF4-57265BA4FA2C}" name="Therapeutic Recreation Specialist" dataDxfId="43"/>
    <tableColumn id="9" xr3:uid="{B7494098-906B-4E0D-9EA3-071C39EABD00}" name="Clinical Nurse Specialist Hours" dataDxfId="42"/>
    <tableColumn id="11" xr3:uid="{58B1AA82-1409-446B-9BD4-8BD08A38A1F8}" name="Feeding Assistant Hours" dataDxfId="41"/>
    <tableColumn id="26" xr3:uid="{60A2A0AA-F19B-4327-886A-987D54156EBF}" name="Respiratory Therapist Hours" dataDxfId="40"/>
    <tableColumn id="27" xr3:uid="{AF405DC4-72CE-4DAA-91BE-324703CC58C3}" name="Respiratory Therapy Technician Hours" dataDxfId="39"/>
    <tableColumn id="31" xr3:uid="{FB63CF9B-AD5B-4785-8AA6-6AD50F80B6DB}" name="Other Physician Hours" dataDxfId="38"/>
    <tableColumn id="2" xr3:uid="{4D9BE29A-C963-49A0-ABD1-14BAFE20D482}" name="Provider Number" dataDxfId="37"/>
    <tableColumn id="32" xr3:uid="{1B1EC3C1-EDDF-483D-925C-14B2A9C67EEE}" name="CMS Region" dataDxfId="36"/>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08214DE-20E7-4E70-AAD8-D255129D11A6}" name="Summary" displayName="Summary" ref="B2:D9" totalsRowShown="0" headerRowDxfId="35" dataDxfId="34" tableBorderDxfId="33">
  <autoFilter ref="B2:D9" xr:uid="{1ED771D8-DBF2-4B5C-9F7D-A59FBB047463}"/>
  <tableColumns count="3">
    <tableColumn id="1" xr3:uid="{389FCC74-B19C-42C8-A797-541AED419FD6}" name="State - Q4 2021" dataDxfId="32"/>
    <tableColumn id="4" xr3:uid="{A1FC1EC7-BECF-4352-9E98-F30E602936E4}" name="State" dataDxfId="31" dataCellStyle="Normal 2 2"/>
    <tableColumn id="2" xr3:uid="{6E5DDEB8-E792-43CB-89B4-3D17BF007707}" name="US" dataDxfId="30"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729BCE2-2710-4726-8A6F-843530635045}" name="CMSRegion" displayName="CMSRegion" ref="F2:K12" totalsRowShown="0" headerRowDxfId="29" dataDxfId="28">
  <autoFilter ref="F2:K12" xr:uid="{8DA5A7B1-12B2-4B6A-ACD1-897DD9C7A713}"/>
  <tableColumns count="6">
    <tableColumn id="1" xr3:uid="{C4B2AFCC-C97E-427D-A776-CF0C68A21B89}" name="CMS Region Number" dataDxfId="27"/>
    <tableColumn id="2" xr3:uid="{6784502D-7798-448F-ABB0-7D32B0B162ED}" name="Total Census" dataDxfId="26"/>
    <tableColumn id="7" xr3:uid="{53D36865-BFC8-4C8F-8E83-9AB3C6375F12}" name="Total Nurse Staff HPRD" dataDxfId="25"/>
    <tableColumn id="3" xr3:uid="{78DA99B6-7FC4-48F2-A7C8-A46E7E7208DE}" name="Rank: Total Nurse Staff HPRD" dataDxfId="24"/>
    <tableColumn id="5" xr3:uid="{D5A6D0F6-8C7D-416A-8D85-9B32D25B4117}" name="RN Staff HPRD" dataDxfId="23"/>
    <tableColumn id="6" xr3:uid="{F37F0119-6BD5-49B2-9564-EF8E4AF2BEED}" name="Rank: RN Staff HPRD" dataDxfId="22"/>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E9E22A4-292C-4DC1-8EA9-657C68796676}" name="State" displayName="State" ref="M2:R53" totalsRowShown="0" headerRowDxfId="21" dataDxfId="20">
  <autoFilter ref="M2:R53" xr:uid="{3A6DC66B-51AF-4021-A205-FEA1BCFE532F}"/>
  <tableColumns count="6">
    <tableColumn id="1" xr3:uid="{EEA98220-FFEC-4727-8723-CA1E2B95700E}" name="State" dataDxfId="19"/>
    <tableColumn id="2" xr3:uid="{AA32D520-AD43-45CA-A09E-E53C2C32180E}" name="Total Census" dataDxfId="18"/>
    <tableColumn id="4" xr3:uid="{4CC75842-DB65-4ECE-9742-18FB3BFA70D8}" name="Total Nurse Staff HPRD" dataDxfId="17"/>
    <tableColumn id="3" xr3:uid="{62840C6B-BB5D-4D05-BAC5-8752B63E9D4A}" name="Rank: Total Nurse Staff HPRD" dataDxfId="16"/>
    <tableColumn id="5" xr3:uid="{2185FABF-8CF7-4A4F-A71A-64D7A99D66F4}" name="RN Staff HPRD" dataDxfId="15"/>
    <tableColumn id="6" xr3:uid="{336D1A50-259D-4271-B7CE-6731960CC1D0}" name="Rank: RN Staff HPRD"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4760526-8F3B-4AF3-BF87-4544646ACA13}" name="Category" displayName="Category" ref="T2:W15" totalsRowShown="0" headerRowDxfId="13" dataDxfId="12">
  <autoFilter ref="T2:W15" xr:uid="{565E5F01-F55D-4423-8221-FE9537902289}"/>
  <tableColumns count="4">
    <tableColumn id="1" xr3:uid="{4CF67214-B6B4-44C5-BED3-E5FCF3DEB729}" name="Staffing Category" dataDxfId="11"/>
    <tableColumn id="2" xr3:uid="{06FE2815-E20F-4977-9799-F54A4807A89E}" name="State Total" dataDxfId="10"/>
    <tableColumn id="3" xr3:uid="{74A0C03F-D35E-408A-A32A-6723D2A7D7D2}" name="Percentage of Total" dataDxfId="9">
      <calculatedColumnFormula>Category[[#This Row],[State Total]]/U1</calculatedColumnFormula>
    </tableColumn>
    <tableColumn id="4" xr3:uid="{8A5E63B7-2630-4421-85E8-50FF967597D3}"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0FE4DD6-7A4C-4C08-9B89-302ECBC0DDE0}" name="ContractSummary" displayName="ContractSummary" ref="T18:U29" totalsRowShown="0" headerRowDxfId="7" dataDxfId="6">
  <autoFilter ref="T18:U29" xr:uid="{611C2622-9CCC-48CE-821F-F51D1E505E95}"/>
  <tableColumns count="2">
    <tableColumn id="1" xr3:uid="{FD73FAC6-C8DB-4EB6-A0F2-BA38F1F558E9}" name="Contract Hours" dataDxfId="5"/>
    <tableColumn id="2" xr3:uid="{56909294-0243-4228-882D-91848E82081F}"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17FE30-1241-40B1-B595-37BFDDF6E424}" name="CategorySummary" displayName="CategorySummary" ref="T33:U37" totalsRowShown="0" headerRowDxfId="3" dataDxfId="2">
  <autoFilter ref="T33:U37" xr:uid="{03106FE6-CCEA-42AA-9F14-64FFC94AC8E0}"/>
  <tableColumns count="2">
    <tableColumn id="1" xr3:uid="{87C50067-5BA9-4358-9AB4-D6A46A1F811E}" name="Staffing Category" dataDxfId="1"/>
    <tableColumn id="4" xr3:uid="{40FCB9CB-82C3-471B-8009-D33FB82B3EE5}"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E7F0B-8ABE-4A54-8C58-44796D2FEF8E}">
  <sheetPr>
    <outlinePr summaryRight="0"/>
  </sheetPr>
  <dimension ref="A1:AH548"/>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6" customWidth="1"/>
    <col min="34" max="34" width="15.7109375" style="5"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 customFormat="1" ht="189.95" customHeight="1" x14ac:dyDescent="0.25">
      <c r="A1" s="2" t="s">
        <v>604</v>
      </c>
      <c r="B1" s="2" t="s">
        <v>606</v>
      </c>
      <c r="C1" s="2" t="s">
        <v>607</v>
      </c>
      <c r="D1" s="2" t="s">
        <v>608</v>
      </c>
      <c r="E1" s="2" t="s">
        <v>609</v>
      </c>
      <c r="F1" s="2" t="s">
        <v>610</v>
      </c>
      <c r="G1" s="2" t="s">
        <v>611</v>
      </c>
      <c r="H1" s="2" t="s">
        <v>612</v>
      </c>
      <c r="I1" s="2" t="s">
        <v>613</v>
      </c>
      <c r="J1" s="2" t="s">
        <v>614</v>
      </c>
      <c r="K1" s="2" t="s">
        <v>615</v>
      </c>
      <c r="L1" s="2" t="s">
        <v>616</v>
      </c>
      <c r="M1" s="2" t="s">
        <v>617</v>
      </c>
      <c r="N1" s="2" t="s">
        <v>618</v>
      </c>
      <c r="O1" s="2" t="s">
        <v>619</v>
      </c>
      <c r="P1" s="2" t="s">
        <v>620</v>
      </c>
      <c r="Q1" s="2" t="s">
        <v>621</v>
      </c>
      <c r="R1" s="2" t="s">
        <v>622</v>
      </c>
      <c r="S1" s="2" t="s">
        <v>623</v>
      </c>
      <c r="T1" s="2" t="s">
        <v>624</v>
      </c>
      <c r="U1" s="2" t="s">
        <v>625</v>
      </c>
      <c r="V1" s="2" t="s">
        <v>626</v>
      </c>
      <c r="W1" s="2" t="s">
        <v>627</v>
      </c>
      <c r="X1" s="2" t="s">
        <v>628</v>
      </c>
      <c r="Y1" s="2" t="s">
        <v>629</v>
      </c>
      <c r="Z1" s="2" t="s">
        <v>630</v>
      </c>
      <c r="AA1" s="2" t="s">
        <v>631</v>
      </c>
      <c r="AB1" s="2" t="s">
        <v>632</v>
      </c>
      <c r="AC1" s="2" t="s">
        <v>633</v>
      </c>
      <c r="AD1" s="2" t="s">
        <v>634</v>
      </c>
      <c r="AE1" s="2" t="s">
        <v>635</v>
      </c>
      <c r="AF1" s="2" t="s">
        <v>636</v>
      </c>
      <c r="AG1" s="3" t="s">
        <v>637</v>
      </c>
    </row>
    <row r="2" spans="1:34" x14ac:dyDescent="0.25">
      <c r="A2" t="s">
        <v>379</v>
      </c>
      <c r="B2" t="s">
        <v>183</v>
      </c>
      <c r="C2" t="s">
        <v>453</v>
      </c>
      <c r="D2" t="s">
        <v>410</v>
      </c>
      <c r="E2" s="4">
        <v>117.8804347826087</v>
      </c>
      <c r="F2" s="4">
        <f>Nurse[[#This Row],[Total Nurse Staff Hours]]/Nurse[[#This Row],[MDS Census]]</f>
        <v>3.9380663900414934</v>
      </c>
      <c r="G2" s="4">
        <f>Nurse[[#This Row],[Total Direct Care Staff Hours]]/Nurse[[#This Row],[MDS Census]]</f>
        <v>3.7622000922083911</v>
      </c>
      <c r="H2" s="4">
        <f>Nurse[[#This Row],[Total RN Hours (w/ Admin, DON)]]/Nurse[[#This Row],[MDS Census]]</f>
        <v>0.8148944213923468</v>
      </c>
      <c r="I2" s="4">
        <f>Nurse[[#This Row],[RN Hours (excl. Admin, DON)]]/Nurse[[#This Row],[MDS Census]]</f>
        <v>0.63902812355924399</v>
      </c>
      <c r="J2" s="4">
        <f>SUM(Nurse[[#This Row],[RN Hours (excl. Admin, DON)]],Nurse[[#This Row],[RN Admin Hours]],Nurse[[#This Row],[RN DON Hours]],Nurse[[#This Row],[LPN Hours (excl. Admin)]],Nurse[[#This Row],[LPN Admin Hours]],Nurse[[#This Row],[CNA Hours]],Nurse[[#This Row],[NA TR Hours]],Nurse[[#This Row],[Med Aide/Tech Hours]])</f>
        <v>464.22097826086957</v>
      </c>
      <c r="K2" s="4">
        <f>SUM(Nurse[[#This Row],[RN Hours (excl. Admin, DON)]],Nurse[[#This Row],[LPN Hours (excl. Admin)]],Nurse[[#This Row],[CNA Hours]],Nurse[[#This Row],[NA TR Hours]],Nurse[[#This Row],[Med Aide/Tech Hours]])</f>
        <v>443.48978260869569</v>
      </c>
      <c r="L2" s="4">
        <f>SUM(Nurse[[#This Row],[RN Hours (excl. Admin, DON)]],Nurse[[#This Row],[RN Admin Hours]],Nurse[[#This Row],[RN DON Hours]])</f>
        <v>96.06010869565219</v>
      </c>
      <c r="M2" s="4">
        <v>75.328913043478281</v>
      </c>
      <c r="N2" s="4">
        <v>15.339891304347823</v>
      </c>
      <c r="O2" s="4">
        <v>5.3913043478260869</v>
      </c>
      <c r="P2" s="4">
        <f>SUM(Nurse[[#This Row],[LPN Hours (excl. Admin)]],Nurse[[#This Row],[LPN Admin Hours]])</f>
        <v>100.26173913043475</v>
      </c>
      <c r="Q2" s="4">
        <v>100.26173913043475</v>
      </c>
      <c r="R2" s="4">
        <v>0</v>
      </c>
      <c r="S2" s="4">
        <f>SUM(Nurse[[#This Row],[CNA Hours]],Nurse[[#This Row],[NA TR Hours]],Nurse[[#This Row],[Med Aide/Tech Hours]])</f>
        <v>267.89913043478265</v>
      </c>
      <c r="T2" s="4">
        <v>267.89913043478265</v>
      </c>
      <c r="U2" s="4">
        <v>0</v>
      </c>
      <c r="V2" s="4">
        <v>0</v>
      </c>
      <c r="W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 s="4">
        <v>0</v>
      </c>
      <c r="Y2" s="4">
        <v>0</v>
      </c>
      <c r="Z2" s="4">
        <v>0</v>
      </c>
      <c r="AA2" s="4">
        <v>0</v>
      </c>
      <c r="AB2" s="4">
        <v>0</v>
      </c>
      <c r="AC2" s="4">
        <v>0</v>
      </c>
      <c r="AD2" s="4">
        <v>0</v>
      </c>
      <c r="AE2" s="4">
        <v>0</v>
      </c>
      <c r="AF2" s="1">
        <v>225433</v>
      </c>
      <c r="AG2" s="1">
        <v>1</v>
      </c>
      <c r="AH2"/>
    </row>
    <row r="3" spans="1:34" x14ac:dyDescent="0.25">
      <c r="A3" t="s">
        <v>379</v>
      </c>
      <c r="B3" t="s">
        <v>90</v>
      </c>
      <c r="C3" t="s">
        <v>461</v>
      </c>
      <c r="D3" t="s">
        <v>415</v>
      </c>
      <c r="E3" s="4">
        <v>113.09782608695652</v>
      </c>
      <c r="F3" s="4">
        <f>Nurse[[#This Row],[Total Nurse Staff Hours]]/Nurse[[#This Row],[MDS Census]]</f>
        <v>3.8034944738106677</v>
      </c>
      <c r="G3" s="4">
        <f>Nurse[[#This Row],[Total Direct Care Staff Hours]]/Nurse[[#This Row],[MDS Census]]</f>
        <v>3.6074473810667946</v>
      </c>
      <c r="H3" s="4">
        <f>Nurse[[#This Row],[Total RN Hours (w/ Admin, DON)]]/Nurse[[#This Row],[MDS Census]]</f>
        <v>0.55520422873618458</v>
      </c>
      <c r="I3" s="4">
        <f>Nurse[[#This Row],[RN Hours (excl. Admin, DON)]]/Nurse[[#This Row],[MDS Census]]</f>
        <v>0.4424593945218645</v>
      </c>
      <c r="J3" s="4">
        <f>SUM(Nurse[[#This Row],[RN Hours (excl. Admin, DON)]],Nurse[[#This Row],[RN Admin Hours]],Nurse[[#This Row],[RN DON Hours]],Nurse[[#This Row],[LPN Hours (excl. Admin)]],Nurse[[#This Row],[LPN Admin Hours]],Nurse[[#This Row],[CNA Hours]],Nurse[[#This Row],[NA TR Hours]],Nurse[[#This Row],[Med Aide/Tech Hours]])</f>
        <v>430.16695652173911</v>
      </c>
      <c r="K3" s="4">
        <f>SUM(Nurse[[#This Row],[RN Hours (excl. Admin, DON)]],Nurse[[#This Row],[LPN Hours (excl. Admin)]],Nurse[[#This Row],[CNA Hours]],Nurse[[#This Row],[NA TR Hours]],Nurse[[#This Row],[Med Aide/Tech Hours]])</f>
        <v>407.9944565217391</v>
      </c>
      <c r="L3" s="4">
        <f>SUM(Nurse[[#This Row],[RN Hours (excl. Admin, DON)]],Nurse[[#This Row],[RN Admin Hours]],Nurse[[#This Row],[RN DON Hours]])</f>
        <v>62.792391304347824</v>
      </c>
      <c r="M3" s="4">
        <v>50.041195652173911</v>
      </c>
      <c r="N3" s="4">
        <v>7.6207608695652178</v>
      </c>
      <c r="O3" s="4">
        <v>5.1304347826086953</v>
      </c>
      <c r="P3" s="4">
        <f>SUM(Nurse[[#This Row],[LPN Hours (excl. Admin)]],Nurse[[#This Row],[LPN Admin Hours]])</f>
        <v>131.53815217391303</v>
      </c>
      <c r="Q3" s="4">
        <v>122.11684782608694</v>
      </c>
      <c r="R3" s="4">
        <v>9.4213043478260889</v>
      </c>
      <c r="S3" s="4">
        <f>SUM(Nurse[[#This Row],[CNA Hours]],Nurse[[#This Row],[NA TR Hours]],Nurse[[#This Row],[Med Aide/Tech Hours]])</f>
        <v>235.83641304347822</v>
      </c>
      <c r="T3" s="4">
        <v>233.5985869565217</v>
      </c>
      <c r="U3" s="4">
        <v>2.2378260869565221</v>
      </c>
      <c r="V3" s="4">
        <v>0</v>
      </c>
      <c r="W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47.088695652173904</v>
      </c>
      <c r="X3" s="4">
        <v>6.1261956521739132</v>
      </c>
      <c r="Y3" s="4">
        <v>0</v>
      </c>
      <c r="Z3" s="4">
        <v>0</v>
      </c>
      <c r="AA3" s="4">
        <v>40.620108695652164</v>
      </c>
      <c r="AB3" s="4">
        <v>0</v>
      </c>
      <c r="AC3" s="4">
        <v>0.34239130434782611</v>
      </c>
      <c r="AD3" s="4">
        <v>0</v>
      </c>
      <c r="AE3" s="4">
        <v>0</v>
      </c>
      <c r="AF3" s="1">
        <v>225294</v>
      </c>
      <c r="AG3" s="1">
        <v>1</v>
      </c>
      <c r="AH3"/>
    </row>
    <row r="4" spans="1:34" x14ac:dyDescent="0.25">
      <c r="A4" t="s">
        <v>379</v>
      </c>
      <c r="B4" t="s">
        <v>287</v>
      </c>
      <c r="C4" t="s">
        <v>581</v>
      </c>
      <c r="D4" t="s">
        <v>420</v>
      </c>
      <c r="E4" s="4">
        <v>39.065217391304351</v>
      </c>
      <c r="F4" s="4">
        <f>Nurse[[#This Row],[Total Nurse Staff Hours]]/Nurse[[#This Row],[MDS Census]]</f>
        <v>3.5740818030050083</v>
      </c>
      <c r="G4" s="4">
        <f>Nurse[[#This Row],[Total Direct Care Staff Hours]]/Nurse[[#This Row],[MDS Census]]</f>
        <v>3.2735809682804669</v>
      </c>
      <c r="H4" s="4">
        <f>Nurse[[#This Row],[Total RN Hours (w/ Admin, DON)]]/Nurse[[#This Row],[MDS Census]]</f>
        <v>0.46883695047301055</v>
      </c>
      <c r="I4" s="4">
        <f>Nurse[[#This Row],[RN Hours (excl. Admin, DON)]]/Nurse[[#This Row],[MDS Census]]</f>
        <v>0.28269337785197546</v>
      </c>
      <c r="J4" s="4">
        <f>SUM(Nurse[[#This Row],[RN Hours (excl. Admin, DON)]],Nurse[[#This Row],[RN Admin Hours]],Nurse[[#This Row],[RN DON Hours]],Nurse[[#This Row],[LPN Hours (excl. Admin)]],Nurse[[#This Row],[LPN Admin Hours]],Nurse[[#This Row],[CNA Hours]],Nurse[[#This Row],[NA TR Hours]],Nurse[[#This Row],[Med Aide/Tech Hours]])</f>
        <v>139.62228260869566</v>
      </c>
      <c r="K4" s="4">
        <f>SUM(Nurse[[#This Row],[RN Hours (excl. Admin, DON)]],Nurse[[#This Row],[LPN Hours (excl. Admin)]],Nurse[[#This Row],[CNA Hours]],Nurse[[#This Row],[NA TR Hours]],Nurse[[#This Row],[Med Aide/Tech Hours]])</f>
        <v>127.88315217391303</v>
      </c>
      <c r="L4" s="4">
        <f>SUM(Nurse[[#This Row],[RN Hours (excl. Admin, DON)]],Nurse[[#This Row],[RN Admin Hours]],Nurse[[#This Row],[RN DON Hours]])</f>
        <v>18.315217391304348</v>
      </c>
      <c r="M4" s="4">
        <v>11.043478260869565</v>
      </c>
      <c r="N4" s="4">
        <v>2.1413043478260869</v>
      </c>
      <c r="O4" s="4">
        <v>5.1304347826086953</v>
      </c>
      <c r="P4" s="4">
        <f>SUM(Nurse[[#This Row],[LPN Hours (excl. Admin)]],Nurse[[#This Row],[LPN Admin Hours]])</f>
        <v>37.192934782608695</v>
      </c>
      <c r="Q4" s="4">
        <v>32.725543478260867</v>
      </c>
      <c r="R4" s="4">
        <v>4.4673913043478262</v>
      </c>
      <c r="S4" s="4">
        <f>SUM(Nurse[[#This Row],[CNA Hours]],Nurse[[#This Row],[NA TR Hours]],Nurse[[#This Row],[Med Aide/Tech Hours]])</f>
        <v>84.114130434782609</v>
      </c>
      <c r="T4" s="4">
        <v>84.114130434782609</v>
      </c>
      <c r="U4" s="4">
        <v>0</v>
      </c>
      <c r="V4" s="4">
        <v>0</v>
      </c>
      <c r="W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14.211956521739131</v>
      </c>
      <c r="X4" s="4">
        <v>0</v>
      </c>
      <c r="Y4" s="4">
        <v>0</v>
      </c>
      <c r="Z4" s="4">
        <v>0</v>
      </c>
      <c r="AA4" s="4">
        <v>14.211956521739131</v>
      </c>
      <c r="AB4" s="4">
        <v>0</v>
      </c>
      <c r="AC4" s="4">
        <v>0</v>
      </c>
      <c r="AD4" s="4">
        <v>0</v>
      </c>
      <c r="AE4" s="4">
        <v>0</v>
      </c>
      <c r="AF4" s="1">
        <v>225637</v>
      </c>
      <c r="AG4" s="1">
        <v>1</v>
      </c>
      <c r="AH4"/>
    </row>
    <row r="5" spans="1:34" x14ac:dyDescent="0.25">
      <c r="A5" t="s">
        <v>379</v>
      </c>
      <c r="B5" t="s">
        <v>58</v>
      </c>
      <c r="C5" t="s">
        <v>495</v>
      </c>
      <c r="D5" t="s">
        <v>412</v>
      </c>
      <c r="E5" s="4">
        <v>113.6304347826087</v>
      </c>
      <c r="F5" s="4">
        <f>Nurse[[#This Row],[Total Nurse Staff Hours]]/Nurse[[#This Row],[MDS Census]]</f>
        <v>2.9969054907212542</v>
      </c>
      <c r="G5" s="4">
        <f>Nurse[[#This Row],[Total Direct Care Staff Hours]]/Nurse[[#This Row],[MDS Census]]</f>
        <v>2.6567246986799313</v>
      </c>
      <c r="H5" s="4">
        <f>Nurse[[#This Row],[Total RN Hours (w/ Admin, DON)]]/Nurse[[#This Row],[MDS Census]]</f>
        <v>0.45152094891907396</v>
      </c>
      <c r="I5" s="4">
        <f>Nurse[[#This Row],[RN Hours (excl. Admin, DON)]]/Nurse[[#This Row],[MDS Census]]</f>
        <v>0.198483833939162</v>
      </c>
      <c r="J5" s="4">
        <f>SUM(Nurse[[#This Row],[RN Hours (excl. Admin, DON)]],Nurse[[#This Row],[RN Admin Hours]],Nurse[[#This Row],[RN DON Hours]],Nurse[[#This Row],[LPN Hours (excl. Admin)]],Nurse[[#This Row],[LPN Admin Hours]],Nurse[[#This Row],[CNA Hours]],Nurse[[#This Row],[NA TR Hours]],Nurse[[#This Row],[Med Aide/Tech Hours]])</f>
        <v>340.53967391304343</v>
      </c>
      <c r="K5" s="4">
        <f>SUM(Nurse[[#This Row],[RN Hours (excl. Admin, DON)]],Nurse[[#This Row],[LPN Hours (excl. Admin)]],Nurse[[#This Row],[CNA Hours]],Nurse[[#This Row],[NA TR Hours]],Nurse[[#This Row],[Med Aide/Tech Hours]])</f>
        <v>301.88478260869567</v>
      </c>
      <c r="L5" s="4">
        <f>SUM(Nurse[[#This Row],[RN Hours (excl. Admin, DON)]],Nurse[[#This Row],[RN Admin Hours]],Nurse[[#This Row],[RN DON Hours]])</f>
        <v>51.306521739130432</v>
      </c>
      <c r="M5" s="4">
        <v>22.553804347826084</v>
      </c>
      <c r="N5" s="4">
        <v>28.752717391304348</v>
      </c>
      <c r="O5" s="4">
        <v>0</v>
      </c>
      <c r="P5" s="4">
        <f>SUM(Nurse[[#This Row],[LPN Hours (excl. Admin)]],Nurse[[#This Row],[LPN Admin Hours]])</f>
        <v>93.104891304347845</v>
      </c>
      <c r="Q5" s="4">
        <v>83.202717391304361</v>
      </c>
      <c r="R5" s="4">
        <v>9.9021739130434785</v>
      </c>
      <c r="S5" s="4">
        <f>SUM(Nurse[[#This Row],[CNA Hours]],Nurse[[#This Row],[NA TR Hours]],Nurse[[#This Row],[Med Aide/Tech Hours]])</f>
        <v>196.1282608695652</v>
      </c>
      <c r="T5" s="4">
        <v>196.1282608695652</v>
      </c>
      <c r="U5" s="4">
        <v>0</v>
      </c>
      <c r="V5" s="4">
        <v>0</v>
      </c>
      <c r="W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102.99347826086957</v>
      </c>
      <c r="X5" s="4">
        <v>7.9260869565217371</v>
      </c>
      <c r="Y5" s="4">
        <v>8.6956521739130432E-2</v>
      </c>
      <c r="Z5" s="4">
        <v>0</v>
      </c>
      <c r="AA5" s="4">
        <v>19.55869565217391</v>
      </c>
      <c r="AB5" s="4">
        <v>0</v>
      </c>
      <c r="AC5" s="4">
        <v>75.421739130434787</v>
      </c>
      <c r="AD5" s="4">
        <v>0</v>
      </c>
      <c r="AE5" s="4">
        <v>0</v>
      </c>
      <c r="AF5" s="1">
        <v>225248</v>
      </c>
      <c r="AG5" s="1">
        <v>1</v>
      </c>
      <c r="AH5"/>
    </row>
    <row r="6" spans="1:34" x14ac:dyDescent="0.25">
      <c r="A6" t="s">
        <v>379</v>
      </c>
      <c r="B6" t="s">
        <v>169</v>
      </c>
      <c r="C6" t="s">
        <v>542</v>
      </c>
      <c r="D6" t="s">
        <v>413</v>
      </c>
      <c r="E6" s="4">
        <v>123.01086956521739</v>
      </c>
      <c r="F6" s="4">
        <f>Nurse[[#This Row],[Total Nurse Staff Hours]]/Nurse[[#This Row],[MDS Census]]</f>
        <v>3.3932596977997704</v>
      </c>
      <c r="G6" s="4">
        <f>Nurse[[#This Row],[Total Direct Care Staff Hours]]/Nurse[[#This Row],[MDS Census]]</f>
        <v>3.2554139789696914</v>
      </c>
      <c r="H6" s="4">
        <f>Nurse[[#This Row],[Total RN Hours (w/ Admin, DON)]]/Nurse[[#This Row],[MDS Census]]</f>
        <v>0.75913227887249257</v>
      </c>
      <c r="I6" s="4">
        <f>Nurse[[#This Row],[RN Hours (excl. Admin, DON)]]/Nurse[[#This Row],[MDS Census]]</f>
        <v>0.66440752849695128</v>
      </c>
      <c r="J6" s="4">
        <f>SUM(Nurse[[#This Row],[RN Hours (excl. Admin, DON)]],Nurse[[#This Row],[RN Admin Hours]],Nurse[[#This Row],[RN DON Hours]],Nurse[[#This Row],[LPN Hours (excl. Admin)]],Nurse[[#This Row],[LPN Admin Hours]],Nurse[[#This Row],[CNA Hours]],Nurse[[#This Row],[NA TR Hours]],Nurse[[#This Row],[Med Aide/Tech Hours]])</f>
        <v>417.40782608695656</v>
      </c>
      <c r="K6" s="4">
        <f>SUM(Nurse[[#This Row],[RN Hours (excl. Admin, DON)]],Nurse[[#This Row],[LPN Hours (excl. Admin)]],Nurse[[#This Row],[CNA Hours]],Nurse[[#This Row],[NA TR Hours]],Nurse[[#This Row],[Med Aide/Tech Hours]])</f>
        <v>400.45130434782607</v>
      </c>
      <c r="L6" s="4">
        <f>SUM(Nurse[[#This Row],[RN Hours (excl. Admin, DON)]],Nurse[[#This Row],[RN Admin Hours]],Nurse[[#This Row],[RN DON Hours]])</f>
        <v>93.38152173913042</v>
      </c>
      <c r="M6" s="4">
        <v>81.729347826086936</v>
      </c>
      <c r="N6" s="4">
        <v>6.2608695652173916</v>
      </c>
      <c r="O6" s="4">
        <v>5.3913043478260869</v>
      </c>
      <c r="P6" s="4">
        <f>SUM(Nurse[[#This Row],[LPN Hours (excl. Admin)]],Nurse[[#This Row],[LPN Admin Hours]])</f>
        <v>96.911521739130436</v>
      </c>
      <c r="Q6" s="4">
        <v>91.607173913043482</v>
      </c>
      <c r="R6" s="4">
        <v>5.3043478260869561</v>
      </c>
      <c r="S6" s="4">
        <f>SUM(Nurse[[#This Row],[CNA Hours]],Nurse[[#This Row],[NA TR Hours]],Nurse[[#This Row],[Med Aide/Tech Hours]])</f>
        <v>227.11478260869566</v>
      </c>
      <c r="T6" s="4">
        <v>227.11478260869566</v>
      </c>
      <c r="U6" s="4">
        <v>0</v>
      </c>
      <c r="V6" s="4">
        <v>0</v>
      </c>
      <c r="W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18.818152173913045</v>
      </c>
      <c r="X6" s="4">
        <v>7.4331521739130446</v>
      </c>
      <c r="Y6" s="4">
        <v>0</v>
      </c>
      <c r="Z6" s="4">
        <v>0</v>
      </c>
      <c r="AA6" s="4">
        <v>2.3952173913043482</v>
      </c>
      <c r="AB6" s="4">
        <v>0</v>
      </c>
      <c r="AC6" s="4">
        <v>8.989782608695652</v>
      </c>
      <c r="AD6" s="4">
        <v>0</v>
      </c>
      <c r="AE6" s="4">
        <v>0</v>
      </c>
      <c r="AF6" s="1">
        <v>225413</v>
      </c>
      <c r="AG6" s="1">
        <v>1</v>
      </c>
      <c r="AH6"/>
    </row>
    <row r="7" spans="1:34" x14ac:dyDescent="0.25">
      <c r="A7" t="s">
        <v>379</v>
      </c>
      <c r="B7" t="s">
        <v>152</v>
      </c>
      <c r="C7" t="s">
        <v>6</v>
      </c>
      <c r="D7" t="s">
        <v>417</v>
      </c>
      <c r="E7" s="4">
        <v>123.64130434782609</v>
      </c>
      <c r="F7" s="4">
        <f>Nurse[[#This Row],[Total Nurse Staff Hours]]/Nurse[[#This Row],[MDS Census]]</f>
        <v>3.6138048351648355</v>
      </c>
      <c r="G7" s="4">
        <f>Nurse[[#This Row],[Total Direct Care Staff Hours]]/Nurse[[#This Row],[MDS Census]]</f>
        <v>3.2136509890109894</v>
      </c>
      <c r="H7" s="4">
        <f>Nurse[[#This Row],[Total RN Hours (w/ Admin, DON)]]/Nurse[[#This Row],[MDS Census]]</f>
        <v>0.50995604395604388</v>
      </c>
      <c r="I7" s="4">
        <f>Nurse[[#This Row],[RN Hours (excl. Admin, DON)]]/Nurse[[#This Row],[MDS Census]]</f>
        <v>0.26017582417582413</v>
      </c>
      <c r="J7" s="4">
        <f>SUM(Nurse[[#This Row],[RN Hours (excl. Admin, DON)]],Nurse[[#This Row],[RN Admin Hours]],Nurse[[#This Row],[RN DON Hours]],Nurse[[#This Row],[LPN Hours (excl. Admin)]],Nurse[[#This Row],[LPN Admin Hours]],Nurse[[#This Row],[CNA Hours]],Nurse[[#This Row],[NA TR Hours]],Nurse[[#This Row],[Med Aide/Tech Hours]])</f>
        <v>446.81554347826096</v>
      </c>
      <c r="K7" s="4">
        <f>SUM(Nurse[[#This Row],[RN Hours (excl. Admin, DON)]],Nurse[[#This Row],[LPN Hours (excl. Admin)]],Nurse[[#This Row],[CNA Hours]],Nurse[[#This Row],[NA TR Hours]],Nurse[[#This Row],[Med Aide/Tech Hours]])</f>
        <v>397.34000000000009</v>
      </c>
      <c r="L7" s="4">
        <f>SUM(Nurse[[#This Row],[RN Hours (excl. Admin, DON)]],Nurse[[#This Row],[RN Admin Hours]],Nurse[[#This Row],[RN DON Hours]])</f>
        <v>63.051630434782609</v>
      </c>
      <c r="M7" s="4">
        <v>32.168478260869563</v>
      </c>
      <c r="N7" s="4">
        <v>26.361413043478262</v>
      </c>
      <c r="O7" s="4">
        <v>4.5217391304347823</v>
      </c>
      <c r="P7" s="4">
        <f>SUM(Nurse[[#This Row],[LPN Hours (excl. Admin)]],Nurse[[#This Row],[LPN Admin Hours]])</f>
        <v>130.10576086956522</v>
      </c>
      <c r="Q7" s="4">
        <v>111.51336956521739</v>
      </c>
      <c r="R7" s="4">
        <v>18.592391304347824</v>
      </c>
      <c r="S7" s="4">
        <f>SUM(Nurse[[#This Row],[CNA Hours]],Nurse[[#This Row],[NA TR Hours]],Nurse[[#This Row],[Med Aide/Tech Hours]])</f>
        <v>253.65815217391312</v>
      </c>
      <c r="T7" s="4">
        <v>230.63913043478269</v>
      </c>
      <c r="U7" s="4">
        <v>23.019021739130434</v>
      </c>
      <c r="V7" s="4">
        <v>0</v>
      </c>
      <c r="W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22.478586956521745</v>
      </c>
      <c r="X7" s="4">
        <v>0</v>
      </c>
      <c r="Y7" s="4">
        <v>1.5733695652173914</v>
      </c>
      <c r="Z7" s="4">
        <v>0</v>
      </c>
      <c r="AA7" s="4">
        <v>3.4861956521739126</v>
      </c>
      <c r="AB7" s="4">
        <v>0</v>
      </c>
      <c r="AC7" s="4">
        <v>17.419021739130443</v>
      </c>
      <c r="AD7" s="4">
        <v>0</v>
      </c>
      <c r="AE7" s="4">
        <v>0</v>
      </c>
      <c r="AF7" s="1">
        <v>225387</v>
      </c>
      <c r="AG7" s="1">
        <v>1</v>
      </c>
      <c r="AH7"/>
    </row>
    <row r="8" spans="1:34" x14ac:dyDescent="0.25">
      <c r="A8" t="s">
        <v>379</v>
      </c>
      <c r="B8" t="s">
        <v>128</v>
      </c>
      <c r="C8" t="s">
        <v>526</v>
      </c>
      <c r="D8" t="s">
        <v>415</v>
      </c>
      <c r="E8" s="4">
        <v>35.119565217391305</v>
      </c>
      <c r="F8" s="4">
        <f>Nurse[[#This Row],[Total Nurse Staff Hours]]/Nurse[[#This Row],[MDS Census]]</f>
        <v>3.7666914268028466</v>
      </c>
      <c r="G8" s="4">
        <f>Nurse[[#This Row],[Total Direct Care Staff Hours]]/Nurse[[#This Row],[MDS Census]]</f>
        <v>3.323794490869699</v>
      </c>
      <c r="H8" s="4">
        <f>Nurse[[#This Row],[Total RN Hours (w/ Admin, DON)]]/Nurse[[#This Row],[MDS Census]]</f>
        <v>0.67121634168987931</v>
      </c>
      <c r="I8" s="4">
        <f>Nurse[[#This Row],[RN Hours (excl. Admin, DON)]]/Nurse[[#This Row],[MDS Census]]</f>
        <v>0.22831940575673168</v>
      </c>
      <c r="J8" s="4">
        <f>SUM(Nurse[[#This Row],[RN Hours (excl. Admin, DON)]],Nurse[[#This Row],[RN Admin Hours]],Nurse[[#This Row],[RN DON Hours]],Nurse[[#This Row],[LPN Hours (excl. Admin)]],Nurse[[#This Row],[LPN Admin Hours]],Nurse[[#This Row],[CNA Hours]],Nurse[[#This Row],[NA TR Hours]],Nurse[[#This Row],[Med Aide/Tech Hours]])</f>
        <v>132.28456521739128</v>
      </c>
      <c r="K8" s="4">
        <f>SUM(Nurse[[#This Row],[RN Hours (excl. Admin, DON)]],Nurse[[#This Row],[LPN Hours (excl. Admin)]],Nurse[[#This Row],[CNA Hours]],Nurse[[#This Row],[NA TR Hours]],Nurse[[#This Row],[Med Aide/Tech Hours]])</f>
        <v>116.73021739130432</v>
      </c>
      <c r="L8" s="4">
        <f>SUM(Nurse[[#This Row],[RN Hours (excl. Admin, DON)]],Nurse[[#This Row],[RN Admin Hours]],Nurse[[#This Row],[RN DON Hours]])</f>
        <v>23.572826086956521</v>
      </c>
      <c r="M8" s="4">
        <v>8.0184782608695659</v>
      </c>
      <c r="N8" s="4">
        <v>13.380434782608695</v>
      </c>
      <c r="O8" s="4">
        <v>2.1739130434782608</v>
      </c>
      <c r="P8" s="4">
        <f>SUM(Nurse[[#This Row],[LPN Hours (excl. Admin)]],Nurse[[#This Row],[LPN Admin Hours]])</f>
        <v>30.685760869565208</v>
      </c>
      <c r="Q8" s="4">
        <v>30.685760869565208</v>
      </c>
      <c r="R8" s="4">
        <v>0</v>
      </c>
      <c r="S8" s="4">
        <f>SUM(Nurse[[#This Row],[CNA Hours]],Nurse[[#This Row],[NA TR Hours]],Nurse[[#This Row],[Med Aide/Tech Hours]])</f>
        <v>78.02597826086955</v>
      </c>
      <c r="T8" s="4">
        <v>78.02597826086955</v>
      </c>
      <c r="U8" s="4">
        <v>0</v>
      </c>
      <c r="V8" s="4">
        <v>0</v>
      </c>
      <c r="W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 s="4">
        <v>0</v>
      </c>
      <c r="Y8" s="4">
        <v>0</v>
      </c>
      <c r="Z8" s="4">
        <v>0</v>
      </c>
      <c r="AA8" s="4">
        <v>0</v>
      </c>
      <c r="AB8" s="4">
        <v>0</v>
      </c>
      <c r="AC8" s="4">
        <v>0</v>
      </c>
      <c r="AD8" s="4">
        <v>0</v>
      </c>
      <c r="AE8" s="4">
        <v>0</v>
      </c>
      <c r="AF8" s="1">
        <v>225344</v>
      </c>
      <c r="AG8" s="1">
        <v>1</v>
      </c>
      <c r="AH8"/>
    </row>
    <row r="9" spans="1:34" x14ac:dyDescent="0.25">
      <c r="A9" t="s">
        <v>379</v>
      </c>
      <c r="B9" t="s">
        <v>153</v>
      </c>
      <c r="C9" t="s">
        <v>536</v>
      </c>
      <c r="D9" t="s">
        <v>412</v>
      </c>
      <c r="E9" s="4">
        <v>71.934782608695656</v>
      </c>
      <c r="F9" s="4">
        <f>Nurse[[#This Row],[Total Nurse Staff Hours]]/Nurse[[#This Row],[MDS Census]]</f>
        <v>3.5524070716228455</v>
      </c>
      <c r="G9" s="4">
        <f>Nurse[[#This Row],[Total Direct Care Staff Hours]]/Nurse[[#This Row],[MDS Census]]</f>
        <v>3.0013342399516461</v>
      </c>
      <c r="H9" s="4">
        <f>Nurse[[#This Row],[Total RN Hours (w/ Admin, DON)]]/Nurse[[#This Row],[MDS Census]]</f>
        <v>0.99112118464792953</v>
      </c>
      <c r="I9" s="4">
        <f>Nurse[[#This Row],[RN Hours (excl. Admin, DON)]]/Nurse[[#This Row],[MDS Census]]</f>
        <v>0.47993955877908717</v>
      </c>
      <c r="J9" s="4">
        <f>SUM(Nurse[[#This Row],[RN Hours (excl. Admin, DON)]],Nurse[[#This Row],[RN Admin Hours]],Nurse[[#This Row],[RN DON Hours]],Nurse[[#This Row],[LPN Hours (excl. Admin)]],Nurse[[#This Row],[LPN Admin Hours]],Nurse[[#This Row],[CNA Hours]],Nurse[[#This Row],[NA TR Hours]],Nurse[[#This Row],[Med Aide/Tech Hours]])</f>
        <v>255.54163043478252</v>
      </c>
      <c r="K9" s="4">
        <f>SUM(Nurse[[#This Row],[RN Hours (excl. Admin, DON)]],Nurse[[#This Row],[LPN Hours (excl. Admin)]],Nurse[[#This Row],[CNA Hours]],Nurse[[#This Row],[NA TR Hours]],Nurse[[#This Row],[Med Aide/Tech Hours]])</f>
        <v>215.90032608695645</v>
      </c>
      <c r="L9" s="4">
        <f>SUM(Nurse[[#This Row],[RN Hours (excl. Admin, DON)]],Nurse[[#This Row],[RN Admin Hours]],Nurse[[#This Row],[RN DON Hours]])</f>
        <v>71.296086956521719</v>
      </c>
      <c r="M9" s="4">
        <v>34.524347826086945</v>
      </c>
      <c r="N9" s="4">
        <v>31.206521739130434</v>
      </c>
      <c r="O9" s="4">
        <v>5.5652173913043477</v>
      </c>
      <c r="P9" s="4">
        <f>SUM(Nurse[[#This Row],[LPN Hours (excl. Admin)]],Nurse[[#This Row],[LPN Admin Hours]])</f>
        <v>47.672717391304339</v>
      </c>
      <c r="Q9" s="4">
        <v>44.803152173913034</v>
      </c>
      <c r="R9" s="4">
        <v>2.8695652173913042</v>
      </c>
      <c r="S9" s="4">
        <f>SUM(Nurse[[#This Row],[CNA Hours]],Nurse[[#This Row],[NA TR Hours]],Nurse[[#This Row],[Med Aide/Tech Hours]])</f>
        <v>136.57282608695647</v>
      </c>
      <c r="T9" s="4">
        <v>114.53249999999994</v>
      </c>
      <c r="U9" s="4">
        <v>22.040326086956519</v>
      </c>
      <c r="V9" s="4">
        <v>0</v>
      </c>
      <c r="W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 s="4">
        <v>0</v>
      </c>
      <c r="Y9" s="4">
        <v>0</v>
      </c>
      <c r="Z9" s="4">
        <v>0</v>
      </c>
      <c r="AA9" s="4">
        <v>0</v>
      </c>
      <c r="AB9" s="4">
        <v>0</v>
      </c>
      <c r="AC9" s="4">
        <v>0</v>
      </c>
      <c r="AD9" s="4">
        <v>0</v>
      </c>
      <c r="AE9" s="4">
        <v>0</v>
      </c>
      <c r="AF9" s="1">
        <v>225388</v>
      </c>
      <c r="AG9" s="1">
        <v>1</v>
      </c>
      <c r="AH9"/>
    </row>
    <row r="10" spans="1:34" x14ac:dyDescent="0.25">
      <c r="A10" t="s">
        <v>379</v>
      </c>
      <c r="B10" t="s">
        <v>347</v>
      </c>
      <c r="C10" t="s">
        <v>472</v>
      </c>
      <c r="D10" t="s">
        <v>416</v>
      </c>
      <c r="E10" s="4">
        <v>85.423913043478265</v>
      </c>
      <c r="F10" s="4">
        <f>Nurse[[#This Row],[Total Nurse Staff Hours]]/Nurse[[#This Row],[MDS Census]]</f>
        <v>4.2268940068711043</v>
      </c>
      <c r="G10" s="4">
        <f>Nurse[[#This Row],[Total Direct Care Staff Hours]]/Nurse[[#This Row],[MDS Census]]</f>
        <v>3.5935475251304245</v>
      </c>
      <c r="H10" s="4">
        <f>Nurse[[#This Row],[Total RN Hours (w/ Admin, DON)]]/Nurse[[#This Row],[MDS Census]]</f>
        <v>0.69988293676040203</v>
      </c>
      <c r="I10" s="4">
        <f>Nurse[[#This Row],[RN Hours (excl. Admin, DON)]]/Nurse[[#This Row],[MDS Census]]</f>
        <v>0.50163888535437084</v>
      </c>
      <c r="J10" s="4">
        <f>SUM(Nurse[[#This Row],[RN Hours (excl. Admin, DON)]],Nurse[[#This Row],[RN Admin Hours]],Nurse[[#This Row],[RN DON Hours]],Nurse[[#This Row],[LPN Hours (excl. Admin)]],Nurse[[#This Row],[LPN Admin Hours]],Nurse[[#This Row],[CNA Hours]],Nurse[[#This Row],[NA TR Hours]],Nurse[[#This Row],[Med Aide/Tech Hours]])</f>
        <v>361.07782608695663</v>
      </c>
      <c r="K10" s="4">
        <f>SUM(Nurse[[#This Row],[RN Hours (excl. Admin, DON)]],Nurse[[#This Row],[LPN Hours (excl. Admin)]],Nurse[[#This Row],[CNA Hours]],Nurse[[#This Row],[NA TR Hours]],Nurse[[#This Row],[Med Aide/Tech Hours]])</f>
        <v>306.97489130434792</v>
      </c>
      <c r="L10" s="4">
        <f>SUM(Nurse[[#This Row],[RN Hours (excl. Admin, DON)]],Nurse[[#This Row],[RN Admin Hours]],Nurse[[#This Row],[RN DON Hours]])</f>
        <v>59.786739130434782</v>
      </c>
      <c r="M10" s="4">
        <v>42.851956521739133</v>
      </c>
      <c r="N10" s="4">
        <v>11.630434782608695</v>
      </c>
      <c r="O10" s="4">
        <v>5.3043478260869561</v>
      </c>
      <c r="P10" s="4">
        <f>SUM(Nurse[[#This Row],[LPN Hours (excl. Admin)]],Nurse[[#This Row],[LPN Admin Hours]])</f>
        <v>96.526847826086964</v>
      </c>
      <c r="Q10" s="4">
        <v>59.358695652173921</v>
      </c>
      <c r="R10" s="4">
        <v>37.168152173913043</v>
      </c>
      <c r="S10" s="4">
        <f>SUM(Nurse[[#This Row],[CNA Hours]],Nurse[[#This Row],[NA TR Hours]],Nurse[[#This Row],[Med Aide/Tech Hours]])</f>
        <v>204.76423913043487</v>
      </c>
      <c r="T10" s="4">
        <v>204.76423913043487</v>
      </c>
      <c r="U10" s="4">
        <v>0</v>
      </c>
      <c r="V10" s="4">
        <v>0</v>
      </c>
      <c r="W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 s="4">
        <v>0</v>
      </c>
      <c r="Y10" s="4">
        <v>0</v>
      </c>
      <c r="Z10" s="4">
        <v>0</v>
      </c>
      <c r="AA10" s="4">
        <v>0</v>
      </c>
      <c r="AB10" s="4">
        <v>0</v>
      </c>
      <c r="AC10" s="4">
        <v>0</v>
      </c>
      <c r="AD10" s="4">
        <v>0</v>
      </c>
      <c r="AE10" s="4">
        <v>0</v>
      </c>
      <c r="AF10" s="1">
        <v>225769</v>
      </c>
      <c r="AG10" s="1">
        <v>1</v>
      </c>
      <c r="AH10"/>
    </row>
    <row r="11" spans="1:34" x14ac:dyDescent="0.25">
      <c r="A11" t="s">
        <v>379</v>
      </c>
      <c r="B11" t="s">
        <v>159</v>
      </c>
      <c r="C11" t="s">
        <v>538</v>
      </c>
      <c r="D11" t="s">
        <v>415</v>
      </c>
      <c r="E11" s="4">
        <v>51.445652173913047</v>
      </c>
      <c r="F11" s="4">
        <f>Nurse[[#This Row],[Total Nurse Staff Hours]]/Nurse[[#This Row],[MDS Census]]</f>
        <v>3.4119437988590735</v>
      </c>
      <c r="G11" s="4">
        <f>Nurse[[#This Row],[Total Direct Care Staff Hours]]/Nurse[[#This Row],[MDS Census]]</f>
        <v>3.0634777096978656</v>
      </c>
      <c r="H11" s="4">
        <f>Nurse[[#This Row],[Total RN Hours (w/ Admin, DON)]]/Nurse[[#This Row],[MDS Census]]</f>
        <v>0.73493133319247828</v>
      </c>
      <c r="I11" s="4">
        <f>Nurse[[#This Row],[RN Hours (excl. Admin, DON)]]/Nurse[[#This Row],[MDS Census]]</f>
        <v>0.49243186139869016</v>
      </c>
      <c r="J11" s="4">
        <f>SUM(Nurse[[#This Row],[RN Hours (excl. Admin, DON)]],Nurse[[#This Row],[RN Admin Hours]],Nurse[[#This Row],[RN DON Hours]],Nurse[[#This Row],[LPN Hours (excl. Admin)]],Nurse[[#This Row],[LPN Admin Hours]],Nurse[[#This Row],[CNA Hours]],Nurse[[#This Row],[NA TR Hours]],Nurse[[#This Row],[Med Aide/Tech Hours]])</f>
        <v>175.52967391304344</v>
      </c>
      <c r="K11" s="4">
        <f>SUM(Nurse[[#This Row],[RN Hours (excl. Admin, DON)]],Nurse[[#This Row],[LPN Hours (excl. Admin)]],Nurse[[#This Row],[CNA Hours]],Nurse[[#This Row],[NA TR Hours]],Nurse[[#This Row],[Med Aide/Tech Hours]])</f>
        <v>157.60260869565215</v>
      </c>
      <c r="L11" s="4">
        <f>SUM(Nurse[[#This Row],[RN Hours (excl. Admin, DON)]],Nurse[[#This Row],[RN Admin Hours]],Nurse[[#This Row],[RN DON Hours]])</f>
        <v>37.809021739130436</v>
      </c>
      <c r="M11" s="4">
        <v>25.333478260869573</v>
      </c>
      <c r="N11" s="4">
        <v>7.0516304347826084</v>
      </c>
      <c r="O11" s="4">
        <v>5.4239130434782608</v>
      </c>
      <c r="P11" s="4">
        <f>SUM(Nurse[[#This Row],[LPN Hours (excl. Admin)]],Nurse[[#This Row],[LPN Admin Hours]])</f>
        <v>33.468586956521733</v>
      </c>
      <c r="Q11" s="4">
        <v>28.017065217391302</v>
      </c>
      <c r="R11" s="4">
        <v>5.4515217391304338</v>
      </c>
      <c r="S11" s="4">
        <f>SUM(Nurse[[#This Row],[CNA Hours]],Nurse[[#This Row],[NA TR Hours]],Nurse[[#This Row],[Med Aide/Tech Hours]])</f>
        <v>104.25206521739128</v>
      </c>
      <c r="T11" s="4">
        <v>104.25206521739128</v>
      </c>
      <c r="U11" s="4">
        <v>0</v>
      </c>
      <c r="V11" s="4">
        <v>0</v>
      </c>
      <c r="W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 s="4">
        <v>0</v>
      </c>
      <c r="Y11" s="4">
        <v>0</v>
      </c>
      <c r="Z11" s="4">
        <v>0</v>
      </c>
      <c r="AA11" s="4">
        <v>0</v>
      </c>
      <c r="AB11" s="4">
        <v>0</v>
      </c>
      <c r="AC11" s="4">
        <v>0</v>
      </c>
      <c r="AD11" s="4">
        <v>0</v>
      </c>
      <c r="AE11" s="4">
        <v>0</v>
      </c>
      <c r="AF11" s="1">
        <v>225398</v>
      </c>
      <c r="AG11" s="1">
        <v>1</v>
      </c>
      <c r="AH11"/>
    </row>
    <row r="12" spans="1:34" x14ac:dyDescent="0.25">
      <c r="A12" t="s">
        <v>379</v>
      </c>
      <c r="B12" t="s">
        <v>283</v>
      </c>
      <c r="C12" t="s">
        <v>439</v>
      </c>
      <c r="D12" t="s">
        <v>410</v>
      </c>
      <c r="E12" s="4">
        <v>31.695652173913043</v>
      </c>
      <c r="F12" s="4">
        <f>Nurse[[#This Row],[Total Nurse Staff Hours]]/Nurse[[#This Row],[MDS Census]]</f>
        <v>3.9563511659807964</v>
      </c>
      <c r="G12" s="4">
        <f>Nurse[[#This Row],[Total Direct Care Staff Hours]]/Nurse[[#This Row],[MDS Census]]</f>
        <v>3.6037860082304536</v>
      </c>
      <c r="H12" s="4">
        <f>Nurse[[#This Row],[Total RN Hours (w/ Admin, DON)]]/Nurse[[#This Row],[MDS Census]]</f>
        <v>0.53368312757201641</v>
      </c>
      <c r="I12" s="4">
        <f>Nurse[[#This Row],[RN Hours (excl. Admin, DON)]]/Nurse[[#This Row],[MDS Census]]</f>
        <v>0.18111796982167352</v>
      </c>
      <c r="J12" s="4">
        <f>SUM(Nurse[[#This Row],[RN Hours (excl. Admin, DON)]],Nurse[[#This Row],[RN Admin Hours]],Nurse[[#This Row],[RN DON Hours]],Nurse[[#This Row],[LPN Hours (excl. Admin)]],Nurse[[#This Row],[LPN Admin Hours]],Nurse[[#This Row],[CNA Hours]],Nurse[[#This Row],[NA TR Hours]],Nurse[[#This Row],[Med Aide/Tech Hours]])</f>
        <v>125.39913043478263</v>
      </c>
      <c r="K12" s="4">
        <f>SUM(Nurse[[#This Row],[RN Hours (excl. Admin, DON)]],Nurse[[#This Row],[LPN Hours (excl. Admin)]],Nurse[[#This Row],[CNA Hours]],Nurse[[#This Row],[NA TR Hours]],Nurse[[#This Row],[Med Aide/Tech Hours]])</f>
        <v>114.22434782608698</v>
      </c>
      <c r="L12" s="4">
        <f>SUM(Nurse[[#This Row],[RN Hours (excl. Admin, DON)]],Nurse[[#This Row],[RN Admin Hours]],Nurse[[#This Row],[RN DON Hours]])</f>
        <v>16.915434782608695</v>
      </c>
      <c r="M12" s="4">
        <v>5.7406521739130429</v>
      </c>
      <c r="N12" s="4">
        <v>7.3813043478260862</v>
      </c>
      <c r="O12" s="4">
        <v>3.7934782608695654</v>
      </c>
      <c r="P12" s="4">
        <f>SUM(Nurse[[#This Row],[LPN Hours (excl. Admin)]],Nurse[[#This Row],[LPN Admin Hours]])</f>
        <v>41.044130434782616</v>
      </c>
      <c r="Q12" s="4">
        <v>41.044130434782616</v>
      </c>
      <c r="R12" s="4">
        <v>0</v>
      </c>
      <c r="S12" s="4">
        <f>SUM(Nurse[[#This Row],[CNA Hours]],Nurse[[#This Row],[NA TR Hours]],Nurse[[#This Row],[Med Aide/Tech Hours]])</f>
        <v>67.439565217391319</v>
      </c>
      <c r="T12" s="4">
        <v>67.439565217391319</v>
      </c>
      <c r="U12" s="4">
        <v>0</v>
      </c>
      <c r="V12" s="4">
        <v>0</v>
      </c>
      <c r="W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 s="4">
        <v>0</v>
      </c>
      <c r="Y12" s="4">
        <v>0</v>
      </c>
      <c r="Z12" s="4">
        <v>0</v>
      </c>
      <c r="AA12" s="4">
        <v>0</v>
      </c>
      <c r="AB12" s="4">
        <v>0</v>
      </c>
      <c r="AC12" s="4">
        <v>0</v>
      </c>
      <c r="AD12" s="4">
        <v>0</v>
      </c>
      <c r="AE12" s="4">
        <v>0</v>
      </c>
      <c r="AF12" s="1">
        <v>225619</v>
      </c>
      <c r="AG12" s="1">
        <v>1</v>
      </c>
      <c r="AH12"/>
    </row>
    <row r="13" spans="1:34" x14ac:dyDescent="0.25">
      <c r="A13" t="s">
        <v>379</v>
      </c>
      <c r="B13" t="s">
        <v>307</v>
      </c>
      <c r="C13" t="s">
        <v>442</v>
      </c>
      <c r="D13" t="s">
        <v>416</v>
      </c>
      <c r="E13" s="4">
        <v>135.2608695652174</v>
      </c>
      <c r="F13" s="4">
        <f>Nurse[[#This Row],[Total Nurse Staff Hours]]/Nurse[[#This Row],[MDS Census]]</f>
        <v>3.8419101575056258</v>
      </c>
      <c r="G13" s="4">
        <f>Nurse[[#This Row],[Total Direct Care Staff Hours]]/Nurse[[#This Row],[MDS Census]]</f>
        <v>3.4383003857280623</v>
      </c>
      <c r="H13" s="4">
        <f>Nurse[[#This Row],[Total RN Hours (w/ Admin, DON)]]/Nurse[[#This Row],[MDS Census]]</f>
        <v>0.61044117647058826</v>
      </c>
      <c r="I13" s="4">
        <f>Nurse[[#This Row],[RN Hours (excl. Admin, DON)]]/Nurse[[#This Row],[MDS Census]]</f>
        <v>0.37799823207971717</v>
      </c>
      <c r="J13" s="4">
        <f>SUM(Nurse[[#This Row],[RN Hours (excl. Admin, DON)]],Nurse[[#This Row],[RN Admin Hours]],Nurse[[#This Row],[RN DON Hours]],Nurse[[#This Row],[LPN Hours (excl. Admin)]],Nurse[[#This Row],[LPN Admin Hours]],Nurse[[#This Row],[CNA Hours]],Nurse[[#This Row],[NA TR Hours]],Nurse[[#This Row],[Med Aide/Tech Hours]])</f>
        <v>519.6601086956523</v>
      </c>
      <c r="K13" s="4">
        <f>SUM(Nurse[[#This Row],[RN Hours (excl. Admin, DON)]],Nurse[[#This Row],[LPN Hours (excl. Admin)]],Nurse[[#This Row],[CNA Hours]],Nurse[[#This Row],[NA TR Hours]],Nurse[[#This Row],[Med Aide/Tech Hours]])</f>
        <v>465.06750000000011</v>
      </c>
      <c r="L13" s="4">
        <f>SUM(Nurse[[#This Row],[RN Hours (excl. Admin, DON)]],Nurse[[#This Row],[RN Admin Hours]],Nurse[[#This Row],[RN DON Hours]])</f>
        <v>82.568804347826102</v>
      </c>
      <c r="M13" s="4">
        <v>51.128369565217405</v>
      </c>
      <c r="N13" s="4">
        <v>26.396956521739131</v>
      </c>
      <c r="O13" s="4">
        <v>5.0434782608695654</v>
      </c>
      <c r="P13" s="4">
        <f>SUM(Nurse[[#This Row],[LPN Hours (excl. Admin)]],Nurse[[#This Row],[LPN Admin Hours]])</f>
        <v>137.39293478260873</v>
      </c>
      <c r="Q13" s="4">
        <v>114.24076086956525</v>
      </c>
      <c r="R13" s="4">
        <v>23.152173913043477</v>
      </c>
      <c r="S13" s="4">
        <f>SUM(Nurse[[#This Row],[CNA Hours]],Nurse[[#This Row],[NA TR Hours]],Nurse[[#This Row],[Med Aide/Tech Hours]])</f>
        <v>299.69836956521743</v>
      </c>
      <c r="T13" s="4">
        <v>294.40032608695657</v>
      </c>
      <c r="U13" s="4">
        <v>5.2980434782608681</v>
      </c>
      <c r="V13" s="4">
        <v>0</v>
      </c>
      <c r="W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 s="4">
        <v>0</v>
      </c>
      <c r="Y13" s="4">
        <v>0</v>
      </c>
      <c r="Z13" s="4">
        <v>0</v>
      </c>
      <c r="AA13" s="4">
        <v>0</v>
      </c>
      <c r="AB13" s="4">
        <v>0</v>
      </c>
      <c r="AC13" s="4">
        <v>0</v>
      </c>
      <c r="AD13" s="4">
        <v>0</v>
      </c>
      <c r="AE13" s="4">
        <v>0</v>
      </c>
      <c r="AF13" s="1">
        <v>225680</v>
      </c>
      <c r="AG13" s="1">
        <v>1</v>
      </c>
      <c r="AH13"/>
    </row>
    <row r="14" spans="1:34" x14ac:dyDescent="0.25">
      <c r="A14" t="s">
        <v>379</v>
      </c>
      <c r="B14" t="s">
        <v>293</v>
      </c>
      <c r="C14" t="s">
        <v>463</v>
      </c>
      <c r="D14" t="s">
        <v>415</v>
      </c>
      <c r="E14" s="4">
        <v>110.48913043478261</v>
      </c>
      <c r="F14" s="4">
        <f>Nurse[[#This Row],[Total Nurse Staff Hours]]/Nurse[[#This Row],[MDS Census]]</f>
        <v>3.3859370388588279</v>
      </c>
      <c r="G14" s="4">
        <f>Nurse[[#This Row],[Total Direct Care Staff Hours]]/Nurse[[#This Row],[MDS Census]]</f>
        <v>3.031979340875552</v>
      </c>
      <c r="H14" s="4">
        <f>Nurse[[#This Row],[Total RN Hours (w/ Admin, DON)]]/Nurse[[#This Row],[MDS Census]]</f>
        <v>0.6420964092474174</v>
      </c>
      <c r="I14" s="4">
        <f>Nurse[[#This Row],[RN Hours (excl. Admin, DON)]]/Nurse[[#This Row],[MDS Census]]</f>
        <v>0.50956517461878981</v>
      </c>
      <c r="J14" s="4">
        <f>SUM(Nurse[[#This Row],[RN Hours (excl. Admin, DON)]],Nurse[[#This Row],[RN Admin Hours]],Nurse[[#This Row],[RN DON Hours]],Nurse[[#This Row],[LPN Hours (excl. Admin)]],Nurse[[#This Row],[LPN Admin Hours]],Nurse[[#This Row],[CNA Hours]],Nurse[[#This Row],[NA TR Hours]],Nurse[[#This Row],[Med Aide/Tech Hours]])</f>
        <v>374.10923913043462</v>
      </c>
      <c r="K14" s="4">
        <f>SUM(Nurse[[#This Row],[RN Hours (excl. Admin, DON)]],Nurse[[#This Row],[LPN Hours (excl. Admin)]],Nurse[[#This Row],[CNA Hours]],Nurse[[#This Row],[NA TR Hours]],Nurse[[#This Row],[Med Aide/Tech Hours]])</f>
        <v>335.00076086956506</v>
      </c>
      <c r="L14" s="4">
        <f>SUM(Nurse[[#This Row],[RN Hours (excl. Admin, DON)]],Nurse[[#This Row],[RN Admin Hours]],Nurse[[#This Row],[RN DON Hours]])</f>
        <v>70.944673913043459</v>
      </c>
      <c r="M14" s="4">
        <v>56.301413043478249</v>
      </c>
      <c r="N14" s="4">
        <v>10.643260869565216</v>
      </c>
      <c r="O14" s="4">
        <v>4</v>
      </c>
      <c r="P14" s="4">
        <f>SUM(Nurse[[#This Row],[LPN Hours (excl. Admin)]],Nurse[[#This Row],[LPN Admin Hours]])</f>
        <v>93.104239130434792</v>
      </c>
      <c r="Q14" s="4">
        <v>68.639021739130442</v>
      </c>
      <c r="R14" s="4">
        <v>24.46521739130435</v>
      </c>
      <c r="S14" s="4">
        <f>SUM(Nurse[[#This Row],[CNA Hours]],Nurse[[#This Row],[NA TR Hours]],Nurse[[#This Row],[Med Aide/Tech Hours]])</f>
        <v>210.06032608695639</v>
      </c>
      <c r="T14" s="4">
        <v>206.1831521739129</v>
      </c>
      <c r="U14" s="4">
        <v>3.8771739130434786</v>
      </c>
      <c r="V14" s="4">
        <v>0</v>
      </c>
      <c r="W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 s="4">
        <v>0</v>
      </c>
      <c r="Y14" s="4">
        <v>0</v>
      </c>
      <c r="Z14" s="4">
        <v>0</v>
      </c>
      <c r="AA14" s="4">
        <v>0</v>
      </c>
      <c r="AB14" s="4">
        <v>0</v>
      </c>
      <c r="AC14" s="4">
        <v>0</v>
      </c>
      <c r="AD14" s="4">
        <v>0</v>
      </c>
      <c r="AE14" s="4">
        <v>0</v>
      </c>
      <c r="AF14" s="1">
        <v>225651</v>
      </c>
      <c r="AG14" s="1">
        <v>1</v>
      </c>
      <c r="AH14"/>
    </row>
    <row r="15" spans="1:34" x14ac:dyDescent="0.25">
      <c r="A15" t="s">
        <v>379</v>
      </c>
      <c r="B15" t="s">
        <v>65</v>
      </c>
      <c r="C15" t="s">
        <v>488</v>
      </c>
      <c r="D15" t="s">
        <v>411</v>
      </c>
      <c r="E15" s="4">
        <v>105.72826086956522</v>
      </c>
      <c r="F15" s="4">
        <f>Nurse[[#This Row],[Total Nurse Staff Hours]]/Nurse[[#This Row],[MDS Census]]</f>
        <v>3.8358363318597717</v>
      </c>
      <c r="G15" s="4">
        <f>Nurse[[#This Row],[Total Direct Care Staff Hours]]/Nurse[[#This Row],[MDS Census]]</f>
        <v>3.384774339467461</v>
      </c>
      <c r="H15" s="4">
        <f>Nurse[[#This Row],[Total RN Hours (w/ Admin, DON)]]/Nurse[[#This Row],[MDS Census]]</f>
        <v>0.60475480620951994</v>
      </c>
      <c r="I15" s="4">
        <f>Nurse[[#This Row],[RN Hours (excl. Admin, DON)]]/Nurse[[#This Row],[MDS Census]]</f>
        <v>0.35622802508481549</v>
      </c>
      <c r="J15" s="4">
        <f>SUM(Nurse[[#This Row],[RN Hours (excl. Admin, DON)]],Nurse[[#This Row],[RN Admin Hours]],Nurse[[#This Row],[RN DON Hours]],Nurse[[#This Row],[LPN Hours (excl. Admin)]],Nurse[[#This Row],[LPN Admin Hours]],Nurse[[#This Row],[CNA Hours]],Nurse[[#This Row],[NA TR Hours]],Nurse[[#This Row],[Med Aide/Tech Hours]])</f>
        <v>405.55630434782609</v>
      </c>
      <c r="K15" s="4">
        <f>SUM(Nurse[[#This Row],[RN Hours (excl. Admin, DON)]],Nurse[[#This Row],[LPN Hours (excl. Admin)]],Nurse[[#This Row],[CNA Hours]],Nurse[[#This Row],[NA TR Hours]],Nurse[[#This Row],[Med Aide/Tech Hours]])</f>
        <v>357.86630434782603</v>
      </c>
      <c r="L15" s="4">
        <f>SUM(Nurse[[#This Row],[RN Hours (excl. Admin, DON)]],Nurse[[#This Row],[RN Admin Hours]],Nurse[[#This Row],[RN DON Hours]])</f>
        <v>63.939673913043478</v>
      </c>
      <c r="M15" s="4">
        <v>37.663369565217394</v>
      </c>
      <c r="N15" s="4">
        <v>22.363260869565217</v>
      </c>
      <c r="O15" s="4">
        <v>3.9130434782608696</v>
      </c>
      <c r="P15" s="4">
        <f>SUM(Nurse[[#This Row],[LPN Hours (excl. Admin)]],Nurse[[#This Row],[LPN Admin Hours]])</f>
        <v>112.60184782608695</v>
      </c>
      <c r="Q15" s="4">
        <v>91.188152173913039</v>
      </c>
      <c r="R15" s="4">
        <v>21.41369565217391</v>
      </c>
      <c r="S15" s="4">
        <f>SUM(Nurse[[#This Row],[CNA Hours]],Nurse[[#This Row],[NA TR Hours]],Nurse[[#This Row],[Med Aide/Tech Hours]])</f>
        <v>229.01478260869561</v>
      </c>
      <c r="T15" s="4">
        <v>229.01478260869561</v>
      </c>
      <c r="U15" s="4">
        <v>0</v>
      </c>
      <c r="V15" s="4">
        <v>0</v>
      </c>
      <c r="W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 s="4">
        <v>0</v>
      </c>
      <c r="Y15" s="4">
        <v>0</v>
      </c>
      <c r="Z15" s="4">
        <v>0</v>
      </c>
      <c r="AA15" s="4">
        <v>0</v>
      </c>
      <c r="AB15" s="4">
        <v>0</v>
      </c>
      <c r="AC15" s="4">
        <v>0</v>
      </c>
      <c r="AD15" s="4">
        <v>0</v>
      </c>
      <c r="AE15" s="4">
        <v>0</v>
      </c>
      <c r="AF15" s="1">
        <v>225259</v>
      </c>
      <c r="AG15" s="1">
        <v>1</v>
      </c>
      <c r="AH15"/>
    </row>
    <row r="16" spans="1:34" x14ac:dyDescent="0.25">
      <c r="A16" t="s">
        <v>379</v>
      </c>
      <c r="B16" t="s">
        <v>176</v>
      </c>
      <c r="C16" t="s">
        <v>544</v>
      </c>
      <c r="D16" t="s">
        <v>410</v>
      </c>
      <c r="E16" s="4">
        <v>105.97826086956522</v>
      </c>
      <c r="F16" s="4">
        <f>Nurse[[#This Row],[Total Nurse Staff Hours]]/Nurse[[#This Row],[MDS Census]]</f>
        <v>3.2875897435897441</v>
      </c>
      <c r="G16" s="4">
        <f>Nurse[[#This Row],[Total Direct Care Staff Hours]]/Nurse[[#This Row],[MDS Census]]</f>
        <v>3.0334994871794878</v>
      </c>
      <c r="H16" s="4">
        <f>Nurse[[#This Row],[Total RN Hours (w/ Admin, DON)]]/Nurse[[#This Row],[MDS Census]]</f>
        <v>0.49382461538461542</v>
      </c>
      <c r="I16" s="4">
        <f>Nurse[[#This Row],[RN Hours (excl. Admin, DON)]]/Nurse[[#This Row],[MDS Census]]</f>
        <v>0.32285025641025644</v>
      </c>
      <c r="J16" s="4">
        <f>SUM(Nurse[[#This Row],[RN Hours (excl. Admin, DON)]],Nurse[[#This Row],[RN Admin Hours]],Nurse[[#This Row],[RN DON Hours]],Nurse[[#This Row],[LPN Hours (excl. Admin)]],Nurse[[#This Row],[LPN Admin Hours]],Nurse[[#This Row],[CNA Hours]],Nurse[[#This Row],[NA TR Hours]],Nurse[[#This Row],[Med Aide/Tech Hours]])</f>
        <v>348.41304347826093</v>
      </c>
      <c r="K16" s="4">
        <f>SUM(Nurse[[#This Row],[RN Hours (excl. Admin, DON)]],Nurse[[#This Row],[LPN Hours (excl. Admin)]],Nurse[[#This Row],[CNA Hours]],Nurse[[#This Row],[NA TR Hours]],Nurse[[#This Row],[Med Aide/Tech Hours]])</f>
        <v>321.48500000000007</v>
      </c>
      <c r="L16" s="4">
        <f>SUM(Nurse[[#This Row],[RN Hours (excl. Admin, DON)]],Nurse[[#This Row],[RN Admin Hours]],Nurse[[#This Row],[RN DON Hours]])</f>
        <v>52.334673913043481</v>
      </c>
      <c r="M16" s="4">
        <v>34.215108695652177</v>
      </c>
      <c r="N16" s="4">
        <v>13.25</v>
      </c>
      <c r="O16" s="4">
        <v>4.8695652173913047</v>
      </c>
      <c r="P16" s="4">
        <f>SUM(Nurse[[#This Row],[LPN Hours (excl. Admin)]],Nurse[[#This Row],[LPN Admin Hours]])</f>
        <v>113.86902173913047</v>
      </c>
      <c r="Q16" s="4">
        <v>105.06054347826091</v>
      </c>
      <c r="R16" s="4">
        <v>8.8084782608695633</v>
      </c>
      <c r="S16" s="4">
        <f>SUM(Nurse[[#This Row],[CNA Hours]],Nurse[[#This Row],[NA TR Hours]],Nurse[[#This Row],[Med Aide/Tech Hours]])</f>
        <v>182.20934782608697</v>
      </c>
      <c r="T16" s="4">
        <v>139.23923913043478</v>
      </c>
      <c r="U16" s="4">
        <v>42.970108695652186</v>
      </c>
      <c r="V16" s="4">
        <v>0</v>
      </c>
      <c r="W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26.733478260869575</v>
      </c>
      <c r="X16" s="4">
        <v>3.3002173913043467</v>
      </c>
      <c r="Y16" s="4">
        <v>0</v>
      </c>
      <c r="Z16" s="4">
        <v>0</v>
      </c>
      <c r="AA16" s="4">
        <v>11.067282608695654</v>
      </c>
      <c r="AB16" s="4">
        <v>0</v>
      </c>
      <c r="AC16" s="4">
        <v>12.365978260869571</v>
      </c>
      <c r="AD16" s="4">
        <v>0</v>
      </c>
      <c r="AE16" s="4">
        <v>0</v>
      </c>
      <c r="AF16" s="1">
        <v>225421</v>
      </c>
      <c r="AG16" s="1">
        <v>1</v>
      </c>
      <c r="AH16"/>
    </row>
    <row r="17" spans="1:34" x14ac:dyDescent="0.25">
      <c r="A17" t="s">
        <v>379</v>
      </c>
      <c r="B17" t="s">
        <v>172</v>
      </c>
      <c r="C17" t="s">
        <v>469</v>
      </c>
      <c r="D17" t="s">
        <v>413</v>
      </c>
      <c r="E17" s="4">
        <v>46.836956521739133</v>
      </c>
      <c r="F17" s="4">
        <f>Nurse[[#This Row],[Total Nurse Staff Hours]]/Nurse[[#This Row],[MDS Census]]</f>
        <v>5.0256161522394986</v>
      </c>
      <c r="G17" s="4">
        <f>Nurse[[#This Row],[Total Direct Care Staff Hours]]/Nurse[[#This Row],[MDS Census]]</f>
        <v>4.7109816662798796</v>
      </c>
      <c r="H17" s="4">
        <f>Nurse[[#This Row],[Total RN Hours (w/ Admin, DON)]]/Nurse[[#This Row],[MDS Census]]</f>
        <v>1.9348201438848927</v>
      </c>
      <c r="I17" s="4">
        <f>Nurse[[#This Row],[RN Hours (excl. Admin, DON)]]/Nurse[[#This Row],[MDS Census]]</f>
        <v>1.6201856579252734</v>
      </c>
      <c r="J17" s="4">
        <f>SUM(Nurse[[#This Row],[RN Hours (excl. Admin, DON)]],Nurse[[#This Row],[RN Admin Hours]],Nurse[[#This Row],[RN DON Hours]],Nurse[[#This Row],[LPN Hours (excl. Admin)]],Nurse[[#This Row],[LPN Admin Hours]],Nurse[[#This Row],[CNA Hours]],Nurse[[#This Row],[NA TR Hours]],Nurse[[#This Row],[Med Aide/Tech Hours]])</f>
        <v>235.3845652173913</v>
      </c>
      <c r="K17" s="4">
        <f>SUM(Nurse[[#This Row],[RN Hours (excl. Admin, DON)]],Nurse[[#This Row],[LPN Hours (excl. Admin)]],Nurse[[#This Row],[CNA Hours]],Nurse[[#This Row],[NA TR Hours]],Nurse[[#This Row],[Med Aide/Tech Hours]])</f>
        <v>220.64804347826089</v>
      </c>
      <c r="L17" s="4">
        <f>SUM(Nurse[[#This Row],[RN Hours (excl. Admin, DON)]],Nurse[[#This Row],[RN Admin Hours]],Nurse[[#This Row],[RN DON Hours]])</f>
        <v>90.621086956521765</v>
      </c>
      <c r="M17" s="4">
        <v>75.884565217391341</v>
      </c>
      <c r="N17" s="4">
        <v>9.866956521739132</v>
      </c>
      <c r="O17" s="4">
        <v>4.8695652173913047</v>
      </c>
      <c r="P17" s="4">
        <f>SUM(Nurse[[#This Row],[LPN Hours (excl. Admin)]],Nurse[[#This Row],[LPN Admin Hours]])</f>
        <v>12.495760869565213</v>
      </c>
      <c r="Q17" s="4">
        <v>12.495760869565213</v>
      </c>
      <c r="R17" s="4">
        <v>0</v>
      </c>
      <c r="S17" s="4">
        <f>SUM(Nurse[[#This Row],[CNA Hours]],Nurse[[#This Row],[NA TR Hours]],Nurse[[#This Row],[Med Aide/Tech Hours]])</f>
        <v>132.26771739130433</v>
      </c>
      <c r="T17" s="4">
        <v>132.26771739130433</v>
      </c>
      <c r="U17" s="4">
        <v>0</v>
      </c>
      <c r="V17" s="4">
        <v>0</v>
      </c>
      <c r="W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40.209782608695654</v>
      </c>
      <c r="X17" s="4">
        <v>16.099673913043478</v>
      </c>
      <c r="Y17" s="4">
        <v>0.39130434782608697</v>
      </c>
      <c r="Z17" s="4">
        <v>0</v>
      </c>
      <c r="AA17" s="4">
        <v>4.9347826086956523</v>
      </c>
      <c r="AB17" s="4">
        <v>0</v>
      </c>
      <c r="AC17" s="4">
        <v>18.784021739130438</v>
      </c>
      <c r="AD17" s="4">
        <v>0</v>
      </c>
      <c r="AE17" s="4">
        <v>0</v>
      </c>
      <c r="AF17" s="1">
        <v>225417</v>
      </c>
      <c r="AG17" s="1">
        <v>1</v>
      </c>
      <c r="AH17"/>
    </row>
    <row r="18" spans="1:34" x14ac:dyDescent="0.25">
      <c r="A18" t="s">
        <v>379</v>
      </c>
      <c r="B18" t="s">
        <v>56</v>
      </c>
      <c r="C18" t="s">
        <v>493</v>
      </c>
      <c r="D18" t="s">
        <v>417</v>
      </c>
      <c r="E18" s="4">
        <v>54.271739130434781</v>
      </c>
      <c r="F18" s="4">
        <f>Nurse[[#This Row],[Total Nurse Staff Hours]]/Nurse[[#This Row],[MDS Census]]</f>
        <v>3.7108952533546962</v>
      </c>
      <c r="G18" s="4">
        <f>Nurse[[#This Row],[Total Direct Care Staff Hours]]/Nurse[[#This Row],[MDS Census]]</f>
        <v>3.4383336671339872</v>
      </c>
      <c r="H18" s="4">
        <f>Nurse[[#This Row],[Total RN Hours (w/ Admin, DON)]]/Nurse[[#This Row],[MDS Census]]</f>
        <v>0.57420388543961554</v>
      </c>
      <c r="I18" s="4">
        <f>Nurse[[#This Row],[RN Hours (excl. Admin, DON)]]/Nurse[[#This Row],[MDS Census]]</f>
        <v>0.35790106148608059</v>
      </c>
      <c r="J18" s="4">
        <f>SUM(Nurse[[#This Row],[RN Hours (excl. Admin, DON)]],Nurse[[#This Row],[RN Admin Hours]],Nurse[[#This Row],[RN DON Hours]],Nurse[[#This Row],[LPN Hours (excl. Admin)]],Nurse[[#This Row],[LPN Admin Hours]],Nurse[[#This Row],[CNA Hours]],Nurse[[#This Row],[NA TR Hours]],Nurse[[#This Row],[Med Aide/Tech Hours]])</f>
        <v>201.39673913043475</v>
      </c>
      <c r="K18" s="4">
        <f>SUM(Nurse[[#This Row],[RN Hours (excl. Admin, DON)]],Nurse[[#This Row],[LPN Hours (excl. Admin)]],Nurse[[#This Row],[CNA Hours]],Nurse[[#This Row],[NA TR Hours]],Nurse[[#This Row],[Med Aide/Tech Hours]])</f>
        <v>186.60434782608692</v>
      </c>
      <c r="L18" s="4">
        <f>SUM(Nurse[[#This Row],[RN Hours (excl. Admin, DON)]],Nurse[[#This Row],[RN Admin Hours]],Nurse[[#This Row],[RN DON Hours]])</f>
        <v>31.163043478260875</v>
      </c>
      <c r="M18" s="4">
        <v>19.423913043478265</v>
      </c>
      <c r="N18" s="4">
        <v>6.4347826086956523</v>
      </c>
      <c r="O18" s="4">
        <v>5.3043478260869561</v>
      </c>
      <c r="P18" s="4">
        <f>SUM(Nurse[[#This Row],[LPN Hours (excl. Admin)]],Nurse[[#This Row],[LPN Admin Hours]])</f>
        <v>54.043478260869534</v>
      </c>
      <c r="Q18" s="4">
        <v>50.990217391304313</v>
      </c>
      <c r="R18" s="4">
        <v>3.0532608695652179</v>
      </c>
      <c r="S18" s="4">
        <f>SUM(Nurse[[#This Row],[CNA Hours]],Nurse[[#This Row],[NA TR Hours]],Nurse[[#This Row],[Med Aide/Tech Hours]])</f>
        <v>116.19021739130434</v>
      </c>
      <c r="T18" s="4">
        <v>116.19021739130434</v>
      </c>
      <c r="U18" s="4">
        <v>0</v>
      </c>
      <c r="V18" s="4">
        <v>0</v>
      </c>
      <c r="W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33.966304347826089</v>
      </c>
      <c r="X18" s="4">
        <v>3.6478260869565227</v>
      </c>
      <c r="Y18" s="4">
        <v>0</v>
      </c>
      <c r="Z18" s="4">
        <v>0</v>
      </c>
      <c r="AA18" s="4">
        <v>20.351086956521733</v>
      </c>
      <c r="AB18" s="4">
        <v>0</v>
      </c>
      <c r="AC18" s="4">
        <v>9.9673913043478315</v>
      </c>
      <c r="AD18" s="4">
        <v>0</v>
      </c>
      <c r="AE18" s="4">
        <v>0</v>
      </c>
      <c r="AF18" s="1">
        <v>225239</v>
      </c>
      <c r="AG18" s="1">
        <v>1</v>
      </c>
      <c r="AH18"/>
    </row>
    <row r="19" spans="1:34" x14ac:dyDescent="0.25">
      <c r="A19" t="s">
        <v>379</v>
      </c>
      <c r="B19" t="s">
        <v>331</v>
      </c>
      <c r="C19" t="s">
        <v>487</v>
      </c>
      <c r="D19" t="s">
        <v>415</v>
      </c>
      <c r="E19" s="4">
        <v>47.271739130434781</v>
      </c>
      <c r="F19" s="4">
        <f>Nurse[[#This Row],[Total Nurse Staff Hours]]/Nurse[[#This Row],[MDS Census]]</f>
        <v>2.9375948493906643</v>
      </c>
      <c r="G19" s="4">
        <f>Nurse[[#This Row],[Total Direct Care Staff Hours]]/Nurse[[#This Row],[MDS Census]]</f>
        <v>2.7991722234996548</v>
      </c>
      <c r="H19" s="4">
        <f>Nurse[[#This Row],[Total RN Hours (w/ Admin, DON)]]/Nurse[[#This Row],[MDS Census]]</f>
        <v>0.43200735801333623</v>
      </c>
      <c r="I19" s="4">
        <f>Nurse[[#This Row],[RN Hours (excl. Admin, DON)]]/Nurse[[#This Row],[MDS Census]]</f>
        <v>0.3308346746378476</v>
      </c>
      <c r="J19" s="4">
        <f>SUM(Nurse[[#This Row],[RN Hours (excl. Admin, DON)]],Nurse[[#This Row],[RN Admin Hours]],Nurse[[#This Row],[RN DON Hours]],Nurse[[#This Row],[LPN Hours (excl. Admin)]],Nurse[[#This Row],[LPN Admin Hours]],Nurse[[#This Row],[CNA Hours]],Nurse[[#This Row],[NA TR Hours]],Nurse[[#This Row],[Med Aide/Tech Hours]])</f>
        <v>138.86521739130433</v>
      </c>
      <c r="K19" s="4">
        <f>SUM(Nurse[[#This Row],[RN Hours (excl. Admin, DON)]],Nurse[[#This Row],[LPN Hours (excl. Admin)]],Nurse[[#This Row],[CNA Hours]],Nurse[[#This Row],[NA TR Hours]],Nurse[[#This Row],[Med Aide/Tech Hours]])</f>
        <v>132.32173913043476</v>
      </c>
      <c r="L19" s="4">
        <f>SUM(Nurse[[#This Row],[RN Hours (excl. Admin, DON)]],Nurse[[#This Row],[RN Admin Hours]],Nurse[[#This Row],[RN DON Hours]])</f>
        <v>20.421739130434773</v>
      </c>
      <c r="M19" s="4">
        <v>15.639130434782601</v>
      </c>
      <c r="N19" s="4">
        <v>0</v>
      </c>
      <c r="O19" s="4">
        <v>4.7826086956521738</v>
      </c>
      <c r="P19" s="4">
        <f>SUM(Nurse[[#This Row],[LPN Hours (excl. Admin)]],Nurse[[#This Row],[LPN Admin Hours]])</f>
        <v>31.247826086956522</v>
      </c>
      <c r="Q19" s="4">
        <v>29.486956521739131</v>
      </c>
      <c r="R19" s="4">
        <v>1.7608695652173914</v>
      </c>
      <c r="S19" s="4">
        <f>SUM(Nurse[[#This Row],[CNA Hours]],Nurse[[#This Row],[NA TR Hours]],Nurse[[#This Row],[Med Aide/Tech Hours]])</f>
        <v>87.195652173913032</v>
      </c>
      <c r="T19" s="4">
        <v>87.195652173913032</v>
      </c>
      <c r="U19" s="4">
        <v>0</v>
      </c>
      <c r="V19" s="4">
        <v>0</v>
      </c>
      <c r="W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43.954347826086988</v>
      </c>
      <c r="X19" s="4">
        <v>6.2695652173913041</v>
      </c>
      <c r="Y19" s="4">
        <v>0</v>
      </c>
      <c r="Z19" s="4">
        <v>0</v>
      </c>
      <c r="AA19" s="4">
        <v>0.8489130434782608</v>
      </c>
      <c r="AB19" s="4">
        <v>0</v>
      </c>
      <c r="AC19" s="4">
        <v>36.835869565217422</v>
      </c>
      <c r="AD19" s="4">
        <v>0</v>
      </c>
      <c r="AE19" s="4">
        <v>0</v>
      </c>
      <c r="AF19" s="1">
        <v>225743</v>
      </c>
      <c r="AG19" s="1">
        <v>1</v>
      </c>
      <c r="AH19"/>
    </row>
    <row r="20" spans="1:34" x14ac:dyDescent="0.25">
      <c r="A20" t="s">
        <v>379</v>
      </c>
      <c r="B20" t="s">
        <v>81</v>
      </c>
      <c r="C20" t="s">
        <v>506</v>
      </c>
      <c r="D20" t="s">
        <v>411</v>
      </c>
      <c r="E20" s="4">
        <v>102.01086956521739</v>
      </c>
      <c r="F20" s="4">
        <f>Nurse[[#This Row],[Total Nurse Staff Hours]]/Nurse[[#This Row],[MDS Census]]</f>
        <v>3.5597815663292485</v>
      </c>
      <c r="G20" s="4">
        <f>Nurse[[#This Row],[Total Direct Care Staff Hours]]/Nurse[[#This Row],[MDS Census]]</f>
        <v>3.1582631859350028</v>
      </c>
      <c r="H20" s="4">
        <f>Nurse[[#This Row],[Total RN Hours (w/ Admin, DON)]]/Nurse[[#This Row],[MDS Census]]</f>
        <v>0.77840170484816196</v>
      </c>
      <c r="I20" s="4">
        <f>Nurse[[#This Row],[RN Hours (excl. Admin, DON)]]/Nurse[[#This Row],[MDS Census]]</f>
        <v>0.54515716568993078</v>
      </c>
      <c r="J20" s="4">
        <f>SUM(Nurse[[#This Row],[RN Hours (excl. Admin, DON)]],Nurse[[#This Row],[RN Admin Hours]],Nurse[[#This Row],[RN DON Hours]],Nurse[[#This Row],[LPN Hours (excl. Admin)]],Nurse[[#This Row],[LPN Admin Hours]],Nurse[[#This Row],[CNA Hours]],Nurse[[#This Row],[NA TR Hours]],Nurse[[#This Row],[Med Aide/Tech Hours]])</f>
        <v>363.13641304347823</v>
      </c>
      <c r="K20" s="4">
        <f>SUM(Nurse[[#This Row],[RN Hours (excl. Admin, DON)]],Nurse[[#This Row],[LPN Hours (excl. Admin)]],Nurse[[#This Row],[CNA Hours]],Nurse[[#This Row],[NA TR Hours]],Nurse[[#This Row],[Med Aide/Tech Hours]])</f>
        <v>322.17717391304348</v>
      </c>
      <c r="L20" s="4">
        <f>SUM(Nurse[[#This Row],[RN Hours (excl. Admin, DON)]],Nurse[[#This Row],[RN Admin Hours]],Nurse[[#This Row],[RN DON Hours]])</f>
        <v>79.405434782608694</v>
      </c>
      <c r="M20" s="4">
        <v>55.611956521739131</v>
      </c>
      <c r="N20" s="4">
        <v>18.576086956521738</v>
      </c>
      <c r="O20" s="4">
        <v>5.2173913043478262</v>
      </c>
      <c r="P20" s="4">
        <f>SUM(Nurse[[#This Row],[LPN Hours (excl. Admin)]],Nurse[[#This Row],[LPN Admin Hours]])</f>
        <v>86.290760869565219</v>
      </c>
      <c r="Q20" s="4">
        <v>69.125</v>
      </c>
      <c r="R20" s="4">
        <v>17.165760869565219</v>
      </c>
      <c r="S20" s="4">
        <f>SUM(Nurse[[#This Row],[CNA Hours]],Nurse[[#This Row],[NA TR Hours]],Nurse[[#This Row],[Med Aide/Tech Hours]])</f>
        <v>197.44021739130434</v>
      </c>
      <c r="T20" s="4">
        <v>194.77989130434781</v>
      </c>
      <c r="U20" s="4">
        <v>2.660326086956522</v>
      </c>
      <c r="V20" s="4">
        <v>0</v>
      </c>
      <c r="W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17.538586956521737</v>
      </c>
      <c r="X20" s="4">
        <v>6.6418478260869565</v>
      </c>
      <c r="Y20" s="4">
        <v>0</v>
      </c>
      <c r="Z20" s="4">
        <v>0</v>
      </c>
      <c r="AA20" s="4">
        <v>8.5679347826086953</v>
      </c>
      <c r="AB20" s="4">
        <v>0</v>
      </c>
      <c r="AC20" s="4">
        <v>2.3288043478260869</v>
      </c>
      <c r="AD20" s="4">
        <v>0</v>
      </c>
      <c r="AE20" s="4">
        <v>0</v>
      </c>
      <c r="AF20" s="1">
        <v>225279</v>
      </c>
      <c r="AG20" s="1">
        <v>1</v>
      </c>
      <c r="AH20"/>
    </row>
    <row r="21" spans="1:34" x14ac:dyDescent="0.25">
      <c r="A21" t="s">
        <v>379</v>
      </c>
      <c r="B21" t="s">
        <v>313</v>
      </c>
      <c r="C21" t="s">
        <v>488</v>
      </c>
      <c r="D21" t="s">
        <v>411</v>
      </c>
      <c r="E21" s="4">
        <v>125.80434782608695</v>
      </c>
      <c r="F21" s="4">
        <f>Nurse[[#This Row],[Total Nurse Staff Hours]]/Nurse[[#This Row],[MDS Census]]</f>
        <v>3.1098263348885435</v>
      </c>
      <c r="G21" s="4">
        <f>Nurse[[#This Row],[Total Direct Care Staff Hours]]/Nurse[[#This Row],[MDS Census]]</f>
        <v>2.8759616381544846</v>
      </c>
      <c r="H21" s="4">
        <f>Nurse[[#This Row],[Total RN Hours (w/ Admin, DON)]]/Nurse[[#This Row],[MDS Census]]</f>
        <v>0.58782616208743743</v>
      </c>
      <c r="I21" s="4">
        <f>Nurse[[#This Row],[RN Hours (excl. Admin, DON)]]/Nurse[[#This Row],[MDS Census]]</f>
        <v>0.43403317781233802</v>
      </c>
      <c r="J21" s="4">
        <f>SUM(Nurse[[#This Row],[RN Hours (excl. Admin, DON)]],Nurse[[#This Row],[RN Admin Hours]],Nurse[[#This Row],[RN DON Hours]],Nurse[[#This Row],[LPN Hours (excl. Admin)]],Nurse[[#This Row],[LPN Admin Hours]],Nurse[[#This Row],[CNA Hours]],Nurse[[#This Row],[NA TR Hours]],Nurse[[#This Row],[Med Aide/Tech Hours]])</f>
        <v>391.22967391304348</v>
      </c>
      <c r="K21" s="4">
        <f>SUM(Nurse[[#This Row],[RN Hours (excl. Admin, DON)]],Nurse[[#This Row],[LPN Hours (excl. Admin)]],Nurse[[#This Row],[CNA Hours]],Nurse[[#This Row],[NA TR Hours]],Nurse[[#This Row],[Med Aide/Tech Hours]])</f>
        <v>361.80847826086961</v>
      </c>
      <c r="L21" s="4">
        <f>SUM(Nurse[[#This Row],[RN Hours (excl. Admin, DON)]],Nurse[[#This Row],[RN Admin Hours]],Nurse[[#This Row],[RN DON Hours]])</f>
        <v>73.951086956521749</v>
      </c>
      <c r="M21" s="4">
        <v>54.603260869565219</v>
      </c>
      <c r="N21" s="4">
        <v>14.391304347826088</v>
      </c>
      <c r="O21" s="4">
        <v>4.9565217391304346</v>
      </c>
      <c r="P21" s="4">
        <f>SUM(Nurse[[#This Row],[LPN Hours (excl. Admin)]],Nurse[[#This Row],[LPN Admin Hours]])</f>
        <v>96.888586956521735</v>
      </c>
      <c r="Q21" s="4">
        <v>86.815217391304344</v>
      </c>
      <c r="R21" s="4">
        <v>10.073369565217391</v>
      </c>
      <c r="S21" s="4">
        <f>SUM(Nurse[[#This Row],[CNA Hours]],Nurse[[#This Row],[NA TR Hours]],Nurse[[#This Row],[Med Aide/Tech Hours]])</f>
        <v>220.39000000000001</v>
      </c>
      <c r="T21" s="4">
        <v>220.39000000000001</v>
      </c>
      <c r="U21" s="4">
        <v>0</v>
      </c>
      <c r="V21" s="4">
        <v>0</v>
      </c>
      <c r="W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0.16445652173913042</v>
      </c>
      <c r="X21" s="4">
        <v>0</v>
      </c>
      <c r="Y21" s="4">
        <v>0</v>
      </c>
      <c r="Z21" s="4">
        <v>0</v>
      </c>
      <c r="AA21" s="4">
        <v>0</v>
      </c>
      <c r="AB21" s="4">
        <v>0</v>
      </c>
      <c r="AC21" s="4">
        <v>0.16445652173913042</v>
      </c>
      <c r="AD21" s="4">
        <v>0</v>
      </c>
      <c r="AE21" s="4">
        <v>0</v>
      </c>
      <c r="AF21" s="1">
        <v>225690</v>
      </c>
      <c r="AG21" s="1">
        <v>1</v>
      </c>
      <c r="AH21"/>
    </row>
    <row r="22" spans="1:34" x14ac:dyDescent="0.25">
      <c r="A22" t="s">
        <v>379</v>
      </c>
      <c r="B22" t="s">
        <v>77</v>
      </c>
      <c r="C22" t="s">
        <v>505</v>
      </c>
      <c r="D22" t="s">
        <v>410</v>
      </c>
      <c r="E22" s="4">
        <v>121.8804347826087</v>
      </c>
      <c r="F22" s="4">
        <f>Nurse[[#This Row],[Total Nurse Staff Hours]]/Nurse[[#This Row],[MDS Census]]</f>
        <v>3.9617042718273425</v>
      </c>
      <c r="G22" s="4">
        <f>Nurse[[#This Row],[Total Direct Care Staff Hours]]/Nurse[[#This Row],[MDS Census]]</f>
        <v>3.6928948541871041</v>
      </c>
      <c r="H22" s="4">
        <f>Nurse[[#This Row],[Total RN Hours (w/ Admin, DON)]]/Nurse[[#This Row],[MDS Census]]</f>
        <v>0.93253009899224126</v>
      </c>
      <c r="I22" s="4">
        <f>Nurse[[#This Row],[RN Hours (excl. Admin, DON)]]/Nurse[[#This Row],[MDS Census]]</f>
        <v>0.66372068135200213</v>
      </c>
      <c r="J22" s="4">
        <f>SUM(Nurse[[#This Row],[RN Hours (excl. Admin, DON)]],Nurse[[#This Row],[RN Admin Hours]],Nurse[[#This Row],[RN DON Hours]],Nurse[[#This Row],[LPN Hours (excl. Admin)]],Nurse[[#This Row],[LPN Admin Hours]],Nurse[[#This Row],[CNA Hours]],Nurse[[#This Row],[NA TR Hours]],Nurse[[#This Row],[Med Aide/Tech Hours]])</f>
        <v>482.85423913043473</v>
      </c>
      <c r="K22" s="4">
        <f>SUM(Nurse[[#This Row],[RN Hours (excl. Admin, DON)]],Nurse[[#This Row],[LPN Hours (excl. Admin)]],Nurse[[#This Row],[CNA Hours]],Nurse[[#This Row],[NA TR Hours]],Nurse[[#This Row],[Med Aide/Tech Hours]])</f>
        <v>450.09163043478259</v>
      </c>
      <c r="L22" s="4">
        <f>SUM(Nurse[[#This Row],[RN Hours (excl. Admin, DON)]],Nurse[[#This Row],[RN Admin Hours]],Nurse[[#This Row],[RN DON Hours]])</f>
        <v>113.65717391304349</v>
      </c>
      <c r="M22" s="4">
        <v>80.894565217391303</v>
      </c>
      <c r="N22" s="4">
        <v>26.588695652173922</v>
      </c>
      <c r="O22" s="4">
        <v>6.1739130434782608</v>
      </c>
      <c r="P22" s="4">
        <f>SUM(Nurse[[#This Row],[LPN Hours (excl. Admin)]],Nurse[[#This Row],[LPN Admin Hours]])</f>
        <v>91.662173913043503</v>
      </c>
      <c r="Q22" s="4">
        <v>91.662173913043503</v>
      </c>
      <c r="R22" s="4">
        <v>0</v>
      </c>
      <c r="S22" s="4">
        <f>SUM(Nurse[[#This Row],[CNA Hours]],Nurse[[#This Row],[NA TR Hours]],Nurse[[#This Row],[Med Aide/Tech Hours]])</f>
        <v>277.53489130434775</v>
      </c>
      <c r="T22" s="4">
        <v>277.53489130434775</v>
      </c>
      <c r="U22" s="4">
        <v>0</v>
      </c>
      <c r="V22" s="4">
        <v>0</v>
      </c>
      <c r="W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29.2</v>
      </c>
      <c r="X22" s="4">
        <v>3.6271739130434781</v>
      </c>
      <c r="Y22" s="4">
        <v>0</v>
      </c>
      <c r="Z22" s="4">
        <v>0</v>
      </c>
      <c r="AA22" s="4">
        <v>21.842391304347824</v>
      </c>
      <c r="AB22" s="4">
        <v>0</v>
      </c>
      <c r="AC22" s="4">
        <v>3.7304347826086954</v>
      </c>
      <c r="AD22" s="4">
        <v>0</v>
      </c>
      <c r="AE22" s="4">
        <v>0</v>
      </c>
      <c r="AF22" s="1">
        <v>225272</v>
      </c>
      <c r="AG22" s="1">
        <v>1</v>
      </c>
      <c r="AH22"/>
    </row>
    <row r="23" spans="1:34" x14ac:dyDescent="0.25">
      <c r="A23" t="s">
        <v>379</v>
      </c>
      <c r="B23" t="s">
        <v>264</v>
      </c>
      <c r="C23" t="s">
        <v>461</v>
      </c>
      <c r="D23" t="s">
        <v>415</v>
      </c>
      <c r="E23" s="4">
        <v>77.739130434782609</v>
      </c>
      <c r="F23" s="4">
        <f>Nurse[[#This Row],[Total Nurse Staff Hours]]/Nurse[[#This Row],[MDS Census]]</f>
        <v>3.832948825503355</v>
      </c>
      <c r="G23" s="4">
        <f>Nurse[[#This Row],[Total Direct Care Staff Hours]]/Nurse[[#This Row],[MDS Census]]</f>
        <v>3.5031459731543624</v>
      </c>
      <c r="H23" s="4">
        <f>Nurse[[#This Row],[Total RN Hours (w/ Admin, DON)]]/Nurse[[#This Row],[MDS Census]]</f>
        <v>0.77558724832214765</v>
      </c>
      <c r="I23" s="4">
        <f>Nurse[[#This Row],[RN Hours (excl. Admin, DON)]]/Nurse[[#This Row],[MDS Census]]</f>
        <v>0.44578439597315439</v>
      </c>
      <c r="J23" s="4">
        <f>SUM(Nurse[[#This Row],[RN Hours (excl. Admin, DON)]],Nurse[[#This Row],[RN Admin Hours]],Nurse[[#This Row],[RN DON Hours]],Nurse[[#This Row],[LPN Hours (excl. Admin)]],Nurse[[#This Row],[LPN Admin Hours]],Nurse[[#This Row],[CNA Hours]],Nurse[[#This Row],[NA TR Hours]],Nurse[[#This Row],[Med Aide/Tech Hours]])</f>
        <v>297.97010869565213</v>
      </c>
      <c r="K23" s="4">
        <f>SUM(Nurse[[#This Row],[RN Hours (excl. Admin, DON)]],Nurse[[#This Row],[LPN Hours (excl. Admin)]],Nurse[[#This Row],[CNA Hours]],Nurse[[#This Row],[NA TR Hours]],Nurse[[#This Row],[Med Aide/Tech Hours]])</f>
        <v>272.33152173913044</v>
      </c>
      <c r="L23" s="4">
        <f>SUM(Nurse[[#This Row],[RN Hours (excl. Admin, DON)]],Nurse[[#This Row],[RN Admin Hours]],Nurse[[#This Row],[RN DON Hours]])</f>
        <v>60.293478260869563</v>
      </c>
      <c r="M23" s="4">
        <v>34.654891304347828</v>
      </c>
      <c r="N23" s="4">
        <v>19.355978260869566</v>
      </c>
      <c r="O23" s="4">
        <v>6.2826086956521738</v>
      </c>
      <c r="P23" s="4">
        <f>SUM(Nurse[[#This Row],[LPN Hours (excl. Admin)]],Nurse[[#This Row],[LPN Admin Hours]])</f>
        <v>59.005434782608695</v>
      </c>
      <c r="Q23" s="4">
        <v>59.005434782608695</v>
      </c>
      <c r="R23" s="4">
        <v>0</v>
      </c>
      <c r="S23" s="4">
        <f>SUM(Nurse[[#This Row],[CNA Hours]],Nurse[[#This Row],[NA TR Hours]],Nurse[[#This Row],[Med Aide/Tech Hours]])</f>
        <v>178.67119565217391</v>
      </c>
      <c r="T23" s="4">
        <v>178.67119565217391</v>
      </c>
      <c r="U23" s="4">
        <v>0</v>
      </c>
      <c r="V23" s="4">
        <v>0</v>
      </c>
      <c r="W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11.304347826086957</v>
      </c>
      <c r="X23" s="4">
        <v>3.9130434782608696</v>
      </c>
      <c r="Y23" s="4">
        <v>0</v>
      </c>
      <c r="Z23" s="4">
        <v>0</v>
      </c>
      <c r="AA23" s="4">
        <v>3.2282608695652173</v>
      </c>
      <c r="AB23" s="4">
        <v>0</v>
      </c>
      <c r="AC23" s="4">
        <v>4.1630434782608692</v>
      </c>
      <c r="AD23" s="4">
        <v>0</v>
      </c>
      <c r="AE23" s="4">
        <v>0</v>
      </c>
      <c r="AF23" s="1">
        <v>225558</v>
      </c>
      <c r="AG23" s="1">
        <v>1</v>
      </c>
      <c r="AH23"/>
    </row>
    <row r="24" spans="1:34" x14ac:dyDescent="0.25">
      <c r="A24" t="s">
        <v>379</v>
      </c>
      <c r="B24" t="s">
        <v>181</v>
      </c>
      <c r="C24" t="s">
        <v>546</v>
      </c>
      <c r="D24" t="s">
        <v>410</v>
      </c>
      <c r="E24" s="4">
        <v>86.239130434782609</v>
      </c>
      <c r="F24" s="4">
        <f>Nurse[[#This Row],[Total Nurse Staff Hours]]/Nurse[[#This Row],[MDS Census]]</f>
        <v>2.9538152256112937</v>
      </c>
      <c r="G24" s="4">
        <f>Nurse[[#This Row],[Total Direct Care Staff Hours]]/Nurse[[#This Row],[MDS Census]]</f>
        <v>2.7622346861608271</v>
      </c>
      <c r="H24" s="4">
        <f>Nurse[[#This Row],[Total RN Hours (w/ Admin, DON)]]/Nurse[[#This Row],[MDS Census]]</f>
        <v>0.44668137131333502</v>
      </c>
      <c r="I24" s="4">
        <f>Nurse[[#This Row],[RN Hours (excl. Admin, DON)]]/Nurse[[#This Row],[MDS Census]]</f>
        <v>0.30249180741114196</v>
      </c>
      <c r="J24" s="4">
        <f>SUM(Nurse[[#This Row],[RN Hours (excl. Admin, DON)]],Nurse[[#This Row],[RN Admin Hours]],Nurse[[#This Row],[RN DON Hours]],Nurse[[#This Row],[LPN Hours (excl. Admin)]],Nurse[[#This Row],[LPN Admin Hours]],Nurse[[#This Row],[CNA Hours]],Nurse[[#This Row],[NA TR Hours]],Nurse[[#This Row],[Med Aide/Tech Hours]])</f>
        <v>254.73445652173916</v>
      </c>
      <c r="K24" s="4">
        <f>SUM(Nurse[[#This Row],[RN Hours (excl. Admin, DON)]],Nurse[[#This Row],[LPN Hours (excl. Admin)]],Nurse[[#This Row],[CNA Hours]],Nurse[[#This Row],[NA TR Hours]],Nurse[[#This Row],[Med Aide/Tech Hours]])</f>
        <v>238.21271739130438</v>
      </c>
      <c r="L24" s="4">
        <f>SUM(Nurse[[#This Row],[RN Hours (excl. Admin, DON)]],Nurse[[#This Row],[RN Admin Hours]],Nurse[[#This Row],[RN DON Hours]])</f>
        <v>38.521413043478262</v>
      </c>
      <c r="M24" s="4">
        <v>26.086630434782613</v>
      </c>
      <c r="N24" s="4">
        <v>6.8695652173913047</v>
      </c>
      <c r="O24" s="4">
        <v>5.5652173913043477</v>
      </c>
      <c r="P24" s="4">
        <f>SUM(Nurse[[#This Row],[LPN Hours (excl. Admin)]],Nurse[[#This Row],[LPN Admin Hours]])</f>
        <v>90.276956521739123</v>
      </c>
      <c r="Q24" s="4">
        <v>86.19</v>
      </c>
      <c r="R24" s="4">
        <v>4.0869565217391308</v>
      </c>
      <c r="S24" s="4">
        <f>SUM(Nurse[[#This Row],[CNA Hours]],Nurse[[#This Row],[NA TR Hours]],Nurse[[#This Row],[Med Aide/Tech Hours]])</f>
        <v>125.93608695652176</v>
      </c>
      <c r="T24" s="4">
        <v>125.93608695652176</v>
      </c>
      <c r="U24" s="4">
        <v>0</v>
      </c>
      <c r="V24" s="4">
        <v>0</v>
      </c>
      <c r="W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5.0822826086956514</v>
      </c>
      <c r="X24" s="4">
        <v>0.32032608695652171</v>
      </c>
      <c r="Y24" s="4">
        <v>0</v>
      </c>
      <c r="Z24" s="4">
        <v>0</v>
      </c>
      <c r="AA24" s="4">
        <v>2.5432608695652168</v>
      </c>
      <c r="AB24" s="4">
        <v>0</v>
      </c>
      <c r="AC24" s="4">
        <v>2.218695652173913</v>
      </c>
      <c r="AD24" s="4">
        <v>0</v>
      </c>
      <c r="AE24" s="4">
        <v>0</v>
      </c>
      <c r="AF24" s="1">
        <v>225431</v>
      </c>
      <c r="AG24" s="1">
        <v>1</v>
      </c>
      <c r="AH24"/>
    </row>
    <row r="25" spans="1:34" x14ac:dyDescent="0.25">
      <c r="A25" t="s">
        <v>379</v>
      </c>
      <c r="B25" t="s">
        <v>320</v>
      </c>
      <c r="C25" t="s">
        <v>567</v>
      </c>
      <c r="D25" t="s">
        <v>410</v>
      </c>
      <c r="E25" s="4">
        <v>26.543478260869566</v>
      </c>
      <c r="F25" s="4">
        <f>Nurse[[#This Row],[Total Nurse Staff Hours]]/Nurse[[#This Row],[MDS Census]]</f>
        <v>3.361384111384111</v>
      </c>
      <c r="G25" s="4">
        <f>Nurse[[#This Row],[Total Direct Care Staff Hours]]/Nurse[[#This Row],[MDS Census]]</f>
        <v>3.0567158067158067</v>
      </c>
      <c r="H25" s="4">
        <f>Nurse[[#This Row],[Total RN Hours (w/ Admin, DON)]]/Nurse[[#This Row],[MDS Census]]</f>
        <v>0.608108108108108</v>
      </c>
      <c r="I25" s="4">
        <f>Nurse[[#This Row],[RN Hours (excl. Admin, DON)]]/Nurse[[#This Row],[MDS Census]]</f>
        <v>0.30343980343980342</v>
      </c>
      <c r="J25" s="4">
        <f>SUM(Nurse[[#This Row],[RN Hours (excl. Admin, DON)]],Nurse[[#This Row],[RN Admin Hours]],Nurse[[#This Row],[RN DON Hours]],Nurse[[#This Row],[LPN Hours (excl. Admin)]],Nurse[[#This Row],[LPN Admin Hours]],Nurse[[#This Row],[CNA Hours]],Nurse[[#This Row],[NA TR Hours]],Nurse[[#This Row],[Med Aide/Tech Hours]])</f>
        <v>89.222826086956516</v>
      </c>
      <c r="K25" s="4">
        <f>SUM(Nurse[[#This Row],[RN Hours (excl. Admin, DON)]],Nurse[[#This Row],[LPN Hours (excl. Admin)]],Nurse[[#This Row],[CNA Hours]],Nurse[[#This Row],[NA TR Hours]],Nurse[[#This Row],[Med Aide/Tech Hours]])</f>
        <v>81.135869565217391</v>
      </c>
      <c r="L25" s="4">
        <f>SUM(Nurse[[#This Row],[RN Hours (excl. Admin, DON)]],Nurse[[#This Row],[RN Admin Hours]],Nurse[[#This Row],[RN DON Hours]])</f>
        <v>16.141304347826086</v>
      </c>
      <c r="M25" s="4">
        <v>8.054347826086957</v>
      </c>
      <c r="N25" s="4">
        <v>5.2173913043478262</v>
      </c>
      <c r="O25" s="4">
        <v>2.8695652173913042</v>
      </c>
      <c r="P25" s="4">
        <f>SUM(Nurse[[#This Row],[LPN Hours (excl. Admin)]],Nurse[[#This Row],[LPN Admin Hours]])</f>
        <v>23.048913043478262</v>
      </c>
      <c r="Q25" s="4">
        <v>23.048913043478262</v>
      </c>
      <c r="R25" s="4">
        <v>0</v>
      </c>
      <c r="S25" s="4">
        <f>SUM(Nurse[[#This Row],[CNA Hours]],Nurse[[#This Row],[NA TR Hours]],Nurse[[#This Row],[Med Aide/Tech Hours]])</f>
        <v>50.032608695652172</v>
      </c>
      <c r="T25" s="4">
        <v>50.032608695652172</v>
      </c>
      <c r="U25" s="4">
        <v>0</v>
      </c>
      <c r="V25" s="4">
        <v>0</v>
      </c>
      <c r="W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 s="4">
        <v>0</v>
      </c>
      <c r="Y25" s="4">
        <v>0</v>
      </c>
      <c r="Z25" s="4">
        <v>0</v>
      </c>
      <c r="AA25" s="4">
        <v>0</v>
      </c>
      <c r="AB25" s="4">
        <v>0</v>
      </c>
      <c r="AC25" s="4">
        <v>0</v>
      </c>
      <c r="AD25" s="4">
        <v>0</v>
      </c>
      <c r="AE25" s="4">
        <v>0</v>
      </c>
      <c r="AF25" s="1">
        <v>225710</v>
      </c>
      <c r="AG25" s="1">
        <v>1</v>
      </c>
      <c r="AH25"/>
    </row>
    <row r="26" spans="1:34" x14ac:dyDescent="0.25">
      <c r="A26" t="s">
        <v>379</v>
      </c>
      <c r="B26" t="s">
        <v>67</v>
      </c>
      <c r="C26" t="s">
        <v>500</v>
      </c>
      <c r="D26" t="s">
        <v>414</v>
      </c>
      <c r="E26" s="4">
        <v>103.67391304347827</v>
      </c>
      <c r="F26" s="4">
        <f>Nurse[[#This Row],[Total Nurse Staff Hours]]/Nurse[[#This Row],[MDS Census]]</f>
        <v>3.8554204235688818</v>
      </c>
      <c r="G26" s="4">
        <f>Nurse[[#This Row],[Total Direct Care Staff Hours]]/Nurse[[#This Row],[MDS Census]]</f>
        <v>3.5980551478297333</v>
      </c>
      <c r="H26" s="4">
        <f>Nurse[[#This Row],[Total RN Hours (w/ Admin, DON)]]/Nurse[[#This Row],[MDS Census]]</f>
        <v>0.26061543300482282</v>
      </c>
      <c r="I26" s="4">
        <f>Nurse[[#This Row],[RN Hours (excl. Admin, DON)]]/Nurse[[#This Row],[MDS Census]]</f>
        <v>0.11336234011323128</v>
      </c>
      <c r="J26" s="4">
        <f>SUM(Nurse[[#This Row],[RN Hours (excl. Admin, DON)]],Nurse[[#This Row],[RN Admin Hours]],Nurse[[#This Row],[RN DON Hours]],Nurse[[#This Row],[LPN Hours (excl. Admin)]],Nurse[[#This Row],[LPN Admin Hours]],Nurse[[#This Row],[CNA Hours]],Nurse[[#This Row],[NA TR Hours]],Nurse[[#This Row],[Med Aide/Tech Hours]])</f>
        <v>399.70652173913038</v>
      </c>
      <c r="K26" s="4">
        <f>SUM(Nurse[[#This Row],[RN Hours (excl. Admin, DON)]],Nurse[[#This Row],[LPN Hours (excl. Admin)]],Nurse[[#This Row],[CNA Hours]],Nurse[[#This Row],[NA TR Hours]],Nurse[[#This Row],[Med Aide/Tech Hours]])</f>
        <v>373.02445652173913</v>
      </c>
      <c r="L26" s="4">
        <f>SUM(Nurse[[#This Row],[RN Hours (excl. Admin, DON)]],Nurse[[#This Row],[RN Admin Hours]],Nurse[[#This Row],[RN DON Hours]])</f>
        <v>27.019021739130437</v>
      </c>
      <c r="M26" s="4">
        <v>11.752717391304348</v>
      </c>
      <c r="N26" s="4">
        <v>15.266304347826088</v>
      </c>
      <c r="O26" s="4">
        <v>0</v>
      </c>
      <c r="P26" s="4">
        <f>SUM(Nurse[[#This Row],[LPN Hours (excl. Admin)]],Nurse[[#This Row],[LPN Admin Hours]])</f>
        <v>134.26358695652172</v>
      </c>
      <c r="Q26" s="4">
        <v>122.84782608695652</v>
      </c>
      <c r="R26" s="4">
        <v>11.415760869565217</v>
      </c>
      <c r="S26" s="4">
        <f>SUM(Nurse[[#This Row],[CNA Hours]],Nurse[[#This Row],[NA TR Hours]],Nurse[[#This Row],[Med Aide/Tech Hours]])</f>
        <v>238.42391304347825</v>
      </c>
      <c r="T26" s="4">
        <v>238.42391304347825</v>
      </c>
      <c r="U26" s="4">
        <v>0</v>
      </c>
      <c r="V26" s="4">
        <v>0</v>
      </c>
      <c r="W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52.711956521739133</v>
      </c>
      <c r="X26" s="4">
        <v>3.1956521739130435</v>
      </c>
      <c r="Y26" s="4">
        <v>0</v>
      </c>
      <c r="Z26" s="4">
        <v>0</v>
      </c>
      <c r="AA26" s="4">
        <v>18.788043478260871</v>
      </c>
      <c r="AB26" s="4">
        <v>0</v>
      </c>
      <c r="AC26" s="4">
        <v>30.728260869565219</v>
      </c>
      <c r="AD26" s="4">
        <v>0</v>
      </c>
      <c r="AE26" s="4">
        <v>0</v>
      </c>
      <c r="AF26" s="1">
        <v>225262</v>
      </c>
      <c r="AG26" s="1">
        <v>1</v>
      </c>
      <c r="AH26"/>
    </row>
    <row r="27" spans="1:34" x14ac:dyDescent="0.25">
      <c r="A27" t="s">
        <v>379</v>
      </c>
      <c r="B27" t="s">
        <v>45</v>
      </c>
      <c r="C27" t="s">
        <v>468</v>
      </c>
      <c r="D27" t="s">
        <v>412</v>
      </c>
      <c r="E27" s="4">
        <v>134.22826086956522</v>
      </c>
      <c r="F27" s="4">
        <f>Nurse[[#This Row],[Total Nurse Staff Hours]]/Nurse[[#This Row],[MDS Census]]</f>
        <v>3.3118471131265688</v>
      </c>
      <c r="G27" s="4">
        <f>Nurse[[#This Row],[Total Direct Care Staff Hours]]/Nurse[[#This Row],[MDS Census]]</f>
        <v>3.1411450319863956</v>
      </c>
      <c r="H27" s="4">
        <f>Nurse[[#This Row],[Total RN Hours (w/ Admin, DON)]]/Nurse[[#This Row],[MDS Census]]</f>
        <v>0.57255648230625966</v>
      </c>
      <c r="I27" s="4">
        <f>Nurse[[#This Row],[RN Hours (excl. Admin, DON)]]/Nurse[[#This Row],[MDS Census]]</f>
        <v>0.50259130293950927</v>
      </c>
      <c r="J27" s="4">
        <f>SUM(Nurse[[#This Row],[RN Hours (excl. Admin, DON)]],Nurse[[#This Row],[RN Admin Hours]],Nurse[[#This Row],[RN DON Hours]],Nurse[[#This Row],[LPN Hours (excl. Admin)]],Nurse[[#This Row],[LPN Admin Hours]],Nurse[[#This Row],[CNA Hours]],Nurse[[#This Row],[NA TR Hours]],Nurse[[#This Row],[Med Aide/Tech Hours]])</f>
        <v>444.54347826086956</v>
      </c>
      <c r="K27" s="4">
        <f>SUM(Nurse[[#This Row],[RN Hours (excl. Admin, DON)]],Nurse[[#This Row],[LPN Hours (excl. Admin)]],Nurse[[#This Row],[CNA Hours]],Nurse[[#This Row],[NA TR Hours]],Nurse[[#This Row],[Med Aide/Tech Hours]])</f>
        <v>421.63043478260869</v>
      </c>
      <c r="L27" s="4">
        <f>SUM(Nurse[[#This Row],[RN Hours (excl. Admin, DON)]],Nurse[[#This Row],[RN Admin Hours]],Nurse[[#This Row],[RN DON Hours]])</f>
        <v>76.853260869565219</v>
      </c>
      <c r="M27" s="4">
        <v>67.461956521739125</v>
      </c>
      <c r="N27" s="4">
        <v>8</v>
      </c>
      <c r="O27" s="4">
        <v>1.3913043478260869</v>
      </c>
      <c r="P27" s="4">
        <f>SUM(Nurse[[#This Row],[LPN Hours (excl. Admin)]],Nurse[[#This Row],[LPN Admin Hours]])</f>
        <v>124.89402173913044</v>
      </c>
      <c r="Q27" s="4">
        <v>111.37228260869566</v>
      </c>
      <c r="R27" s="4">
        <v>13.521739130434783</v>
      </c>
      <c r="S27" s="4">
        <f>SUM(Nurse[[#This Row],[CNA Hours]],Nurse[[#This Row],[NA TR Hours]],Nurse[[#This Row],[Med Aide/Tech Hours]])</f>
        <v>242.79619565217391</v>
      </c>
      <c r="T27" s="4">
        <v>242.79619565217391</v>
      </c>
      <c r="U27" s="4">
        <v>0</v>
      </c>
      <c r="V27" s="4">
        <v>0</v>
      </c>
      <c r="W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20.826086956521742</v>
      </c>
      <c r="X27" s="4">
        <v>1.9130434782608696</v>
      </c>
      <c r="Y27" s="4">
        <v>0</v>
      </c>
      <c r="Z27" s="4">
        <v>0</v>
      </c>
      <c r="AA27" s="4">
        <v>5.2065217391304346</v>
      </c>
      <c r="AB27" s="4">
        <v>0</v>
      </c>
      <c r="AC27" s="4">
        <v>13.706521739130435</v>
      </c>
      <c r="AD27" s="4">
        <v>0</v>
      </c>
      <c r="AE27" s="4">
        <v>0</v>
      </c>
      <c r="AF27" s="1">
        <v>225219</v>
      </c>
      <c r="AG27" s="1">
        <v>1</v>
      </c>
      <c r="AH27"/>
    </row>
    <row r="28" spans="1:34" x14ac:dyDescent="0.25">
      <c r="A28" t="s">
        <v>379</v>
      </c>
      <c r="B28" t="s">
        <v>326</v>
      </c>
      <c r="C28" t="s">
        <v>565</v>
      </c>
      <c r="D28" t="s">
        <v>410</v>
      </c>
      <c r="E28" s="4">
        <v>48.684782608695649</v>
      </c>
      <c r="F28" s="4">
        <f>Nurse[[#This Row],[Total Nurse Staff Hours]]/Nurse[[#This Row],[MDS Census]]</f>
        <v>3.743040857334226</v>
      </c>
      <c r="G28" s="4">
        <f>Nurse[[#This Row],[Total Direct Care Staff Hours]]/Nurse[[#This Row],[MDS Census]]</f>
        <v>3.4671935699933014</v>
      </c>
      <c r="H28" s="4">
        <f>Nurse[[#This Row],[Total RN Hours (w/ Admin, DON)]]/Nurse[[#This Row],[MDS Census]]</f>
        <v>0.28269033266354099</v>
      </c>
      <c r="I28" s="4">
        <f>Nurse[[#This Row],[RN Hours (excl. Admin, DON)]]/Nurse[[#This Row],[MDS Census]]</f>
        <v>0.16193346729180619</v>
      </c>
      <c r="J28" s="4">
        <f>SUM(Nurse[[#This Row],[RN Hours (excl. Admin, DON)]],Nurse[[#This Row],[RN Admin Hours]],Nurse[[#This Row],[RN DON Hours]],Nurse[[#This Row],[LPN Hours (excl. Admin)]],Nurse[[#This Row],[LPN Admin Hours]],Nurse[[#This Row],[CNA Hours]],Nurse[[#This Row],[NA TR Hours]],Nurse[[#This Row],[Med Aide/Tech Hours]])</f>
        <v>182.22913043478258</v>
      </c>
      <c r="K28" s="4">
        <f>SUM(Nurse[[#This Row],[RN Hours (excl. Admin, DON)]],Nurse[[#This Row],[LPN Hours (excl. Admin)]],Nurse[[#This Row],[CNA Hours]],Nurse[[#This Row],[NA TR Hours]],Nurse[[#This Row],[Med Aide/Tech Hours]])</f>
        <v>168.79956521739126</v>
      </c>
      <c r="L28" s="4">
        <f>SUM(Nurse[[#This Row],[RN Hours (excl. Admin, DON)]],Nurse[[#This Row],[RN Admin Hours]],Nurse[[#This Row],[RN DON Hours]])</f>
        <v>13.762717391304347</v>
      </c>
      <c r="M28" s="4">
        <v>7.8836956521739117</v>
      </c>
      <c r="N28" s="4">
        <v>1.0094565217391305</v>
      </c>
      <c r="O28" s="4">
        <v>4.8695652173913047</v>
      </c>
      <c r="P28" s="4">
        <f>SUM(Nurse[[#This Row],[LPN Hours (excl. Admin)]],Nurse[[#This Row],[LPN Admin Hours]])</f>
        <v>66.164347826086953</v>
      </c>
      <c r="Q28" s="4">
        <v>58.61380434782609</v>
      </c>
      <c r="R28" s="4">
        <v>7.5505434782608694</v>
      </c>
      <c r="S28" s="4">
        <f>SUM(Nurse[[#This Row],[CNA Hours]],Nurse[[#This Row],[NA TR Hours]],Nurse[[#This Row],[Med Aide/Tech Hours]])</f>
        <v>102.30206521739127</v>
      </c>
      <c r="T28" s="4">
        <v>102.30206521739127</v>
      </c>
      <c r="U28" s="4">
        <v>0</v>
      </c>
      <c r="V28" s="4">
        <v>0</v>
      </c>
      <c r="W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40.271739130434781</v>
      </c>
      <c r="X28" s="4">
        <v>0</v>
      </c>
      <c r="Y28" s="4">
        <v>0</v>
      </c>
      <c r="Z28" s="4">
        <v>0</v>
      </c>
      <c r="AA28" s="4">
        <v>30.608695652173914</v>
      </c>
      <c r="AB28" s="4">
        <v>0</v>
      </c>
      <c r="AC28" s="4">
        <v>9.6630434782608692</v>
      </c>
      <c r="AD28" s="4">
        <v>0</v>
      </c>
      <c r="AE28" s="4">
        <v>0</v>
      </c>
      <c r="AF28" s="1">
        <v>225727</v>
      </c>
      <c r="AG28" s="1">
        <v>1</v>
      </c>
      <c r="AH28"/>
    </row>
    <row r="29" spans="1:34" x14ac:dyDescent="0.25">
      <c r="A29" t="s">
        <v>379</v>
      </c>
      <c r="B29" t="s">
        <v>234</v>
      </c>
      <c r="C29" t="s">
        <v>539</v>
      </c>
      <c r="D29" t="s">
        <v>412</v>
      </c>
      <c r="E29" s="4">
        <v>90.021739130434781</v>
      </c>
      <c r="F29" s="4">
        <f>Nurse[[#This Row],[Total Nurse Staff Hours]]/Nurse[[#This Row],[MDS Census]]</f>
        <v>3.5953344602752955</v>
      </c>
      <c r="G29" s="4">
        <f>Nurse[[#This Row],[Total Direct Care Staff Hours]]/Nurse[[#This Row],[MDS Census]]</f>
        <v>3.0268836029944457</v>
      </c>
      <c r="H29" s="4">
        <f>Nurse[[#This Row],[Total RN Hours (w/ Admin, DON)]]/Nurse[[#This Row],[MDS Census]]</f>
        <v>0.56414513402559774</v>
      </c>
      <c r="I29" s="4">
        <f>Nurse[[#This Row],[RN Hours (excl. Admin, DON)]]/Nurse[[#This Row],[MDS Census]]</f>
        <v>0.30666747162521135</v>
      </c>
      <c r="J29" s="4">
        <f>SUM(Nurse[[#This Row],[RN Hours (excl. Admin, DON)]],Nurse[[#This Row],[RN Admin Hours]],Nurse[[#This Row],[RN DON Hours]],Nurse[[#This Row],[LPN Hours (excl. Admin)]],Nurse[[#This Row],[LPN Admin Hours]],Nurse[[#This Row],[CNA Hours]],Nurse[[#This Row],[NA TR Hours]],Nurse[[#This Row],[Med Aide/Tech Hours]])</f>
        <v>323.6582608695652</v>
      </c>
      <c r="K29" s="4">
        <f>SUM(Nurse[[#This Row],[RN Hours (excl. Admin, DON)]],Nurse[[#This Row],[LPN Hours (excl. Admin)]],Nurse[[#This Row],[CNA Hours]],Nurse[[#This Row],[NA TR Hours]],Nurse[[#This Row],[Med Aide/Tech Hours]])</f>
        <v>272.48532608695649</v>
      </c>
      <c r="L29" s="4">
        <f>SUM(Nurse[[#This Row],[RN Hours (excl. Admin, DON)]],Nurse[[#This Row],[RN Admin Hours]],Nurse[[#This Row],[RN DON Hours]])</f>
        <v>50.78532608695653</v>
      </c>
      <c r="M29" s="4">
        <v>27.606739130434786</v>
      </c>
      <c r="N29" s="4">
        <v>18.395978260869569</v>
      </c>
      <c r="O29" s="4">
        <v>4.7826086956521738</v>
      </c>
      <c r="P29" s="4">
        <f>SUM(Nurse[[#This Row],[LPN Hours (excl. Admin)]],Nurse[[#This Row],[LPN Admin Hours]])</f>
        <v>84.231304347826068</v>
      </c>
      <c r="Q29" s="4">
        <v>56.23695652173911</v>
      </c>
      <c r="R29" s="4">
        <v>27.994347826086958</v>
      </c>
      <c r="S29" s="4">
        <f>SUM(Nurse[[#This Row],[CNA Hours]],Nurse[[#This Row],[NA TR Hours]],Nurse[[#This Row],[Med Aide/Tech Hours]])</f>
        <v>188.6416304347826</v>
      </c>
      <c r="T29" s="4">
        <v>188.6416304347826</v>
      </c>
      <c r="U29" s="4">
        <v>0</v>
      </c>
      <c r="V29" s="4">
        <v>0</v>
      </c>
      <c r="W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100.88576086956522</v>
      </c>
      <c r="X29" s="4">
        <v>12.692499999999997</v>
      </c>
      <c r="Y29" s="4">
        <v>0</v>
      </c>
      <c r="Z29" s="4">
        <v>0</v>
      </c>
      <c r="AA29" s="4">
        <v>7.2391304347826075</v>
      </c>
      <c r="AB29" s="4">
        <v>13.081521739130435</v>
      </c>
      <c r="AC29" s="4">
        <v>67.872608695652175</v>
      </c>
      <c r="AD29" s="4">
        <v>0</v>
      </c>
      <c r="AE29" s="4">
        <v>0</v>
      </c>
      <c r="AF29" s="1">
        <v>225513</v>
      </c>
      <c r="AG29" s="1">
        <v>1</v>
      </c>
      <c r="AH29"/>
    </row>
    <row r="30" spans="1:34" x14ac:dyDescent="0.25">
      <c r="A30" t="s">
        <v>379</v>
      </c>
      <c r="B30" t="s">
        <v>80</v>
      </c>
      <c r="C30" t="s">
        <v>494</v>
      </c>
      <c r="D30" t="s">
        <v>412</v>
      </c>
      <c r="E30" s="4">
        <v>137.79347826086956</v>
      </c>
      <c r="F30" s="4">
        <f>Nurse[[#This Row],[Total Nurse Staff Hours]]/Nurse[[#This Row],[MDS Census]]</f>
        <v>3.6153214482921827</v>
      </c>
      <c r="G30" s="4">
        <f>Nurse[[#This Row],[Total Direct Care Staff Hours]]/Nurse[[#This Row],[MDS Census]]</f>
        <v>3.2325392443007024</v>
      </c>
      <c r="H30" s="4">
        <f>Nurse[[#This Row],[Total RN Hours (w/ Admin, DON)]]/Nurse[[#This Row],[MDS Census]]</f>
        <v>0.66405932002839763</v>
      </c>
      <c r="I30" s="4">
        <f>Nurse[[#This Row],[RN Hours (excl. Admin, DON)]]/Nurse[[#This Row],[MDS Census]]</f>
        <v>0.41008677131813509</v>
      </c>
      <c r="J30" s="4">
        <f>SUM(Nurse[[#This Row],[RN Hours (excl. Admin, DON)]],Nurse[[#This Row],[RN Admin Hours]],Nurse[[#This Row],[RN DON Hours]],Nurse[[#This Row],[LPN Hours (excl. Admin)]],Nurse[[#This Row],[LPN Admin Hours]],Nurse[[#This Row],[CNA Hours]],Nurse[[#This Row],[NA TR Hours]],Nurse[[#This Row],[Med Aide/Tech Hours]])</f>
        <v>498.16771739130434</v>
      </c>
      <c r="K30" s="4">
        <f>SUM(Nurse[[#This Row],[RN Hours (excl. Admin, DON)]],Nurse[[#This Row],[LPN Hours (excl. Admin)]],Nurse[[#This Row],[CNA Hours]],Nurse[[#This Row],[NA TR Hours]],Nurse[[#This Row],[Med Aide/Tech Hours]])</f>
        <v>445.42282608695655</v>
      </c>
      <c r="L30" s="4">
        <f>SUM(Nurse[[#This Row],[RN Hours (excl. Admin, DON)]],Nurse[[#This Row],[RN Admin Hours]],Nurse[[#This Row],[RN DON Hours]])</f>
        <v>91.503043478260835</v>
      </c>
      <c r="M30" s="4">
        <v>56.507282608695633</v>
      </c>
      <c r="N30" s="4">
        <v>29.691413043478253</v>
      </c>
      <c r="O30" s="4">
        <v>5.3043478260869561</v>
      </c>
      <c r="P30" s="4">
        <f>SUM(Nurse[[#This Row],[LPN Hours (excl. Admin)]],Nurse[[#This Row],[LPN Admin Hours]])</f>
        <v>144.44282608695659</v>
      </c>
      <c r="Q30" s="4">
        <v>126.69369565217399</v>
      </c>
      <c r="R30" s="4">
        <v>17.749130434782611</v>
      </c>
      <c r="S30" s="4">
        <f>SUM(Nurse[[#This Row],[CNA Hours]],Nurse[[#This Row],[NA TR Hours]],Nurse[[#This Row],[Med Aide/Tech Hours]])</f>
        <v>262.2218478260869</v>
      </c>
      <c r="T30" s="4">
        <v>262.2218478260869</v>
      </c>
      <c r="U30" s="4">
        <v>0</v>
      </c>
      <c r="V30" s="4">
        <v>0</v>
      </c>
      <c r="W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76.117934782608714</v>
      </c>
      <c r="X30" s="4">
        <v>13.724239130434782</v>
      </c>
      <c r="Y30" s="4">
        <v>0</v>
      </c>
      <c r="Z30" s="4">
        <v>0</v>
      </c>
      <c r="AA30" s="4">
        <v>17.941304347826087</v>
      </c>
      <c r="AB30" s="4">
        <v>0.27445652173913043</v>
      </c>
      <c r="AC30" s="4">
        <v>44.177934782608716</v>
      </c>
      <c r="AD30" s="4">
        <v>0</v>
      </c>
      <c r="AE30" s="4">
        <v>0</v>
      </c>
      <c r="AF30" s="1">
        <v>225275</v>
      </c>
      <c r="AG30" s="1">
        <v>1</v>
      </c>
      <c r="AH30"/>
    </row>
    <row r="31" spans="1:34" x14ac:dyDescent="0.25">
      <c r="A31" t="s">
        <v>379</v>
      </c>
      <c r="B31" t="s">
        <v>174</v>
      </c>
      <c r="C31" t="s">
        <v>428</v>
      </c>
      <c r="D31" t="s">
        <v>410</v>
      </c>
      <c r="E31" s="4">
        <v>125.94565217391305</v>
      </c>
      <c r="F31" s="4">
        <f>Nurse[[#This Row],[Total Nurse Staff Hours]]/Nurse[[#This Row],[MDS Census]]</f>
        <v>4.4213989816173296</v>
      </c>
      <c r="G31" s="4">
        <f>Nurse[[#This Row],[Total Direct Care Staff Hours]]/Nurse[[#This Row],[MDS Census]]</f>
        <v>3.9023690342625352</v>
      </c>
      <c r="H31" s="4">
        <f>Nurse[[#This Row],[Total RN Hours (w/ Admin, DON)]]/Nurse[[#This Row],[MDS Census]]</f>
        <v>0.85050056097350479</v>
      </c>
      <c r="I31" s="4">
        <f>Nurse[[#This Row],[RN Hours (excl. Admin, DON)]]/Nurse[[#This Row],[MDS Census]]</f>
        <v>0.33147061361871061</v>
      </c>
      <c r="J31" s="4">
        <f>SUM(Nurse[[#This Row],[RN Hours (excl. Admin, DON)]],Nurse[[#This Row],[RN Admin Hours]],Nurse[[#This Row],[RN DON Hours]],Nurse[[#This Row],[LPN Hours (excl. Admin)]],Nurse[[#This Row],[LPN Admin Hours]],Nurse[[#This Row],[CNA Hours]],Nurse[[#This Row],[NA TR Hours]],Nurse[[#This Row],[Med Aide/Tech Hours]])</f>
        <v>556.85597826086951</v>
      </c>
      <c r="K31" s="4">
        <f>SUM(Nurse[[#This Row],[RN Hours (excl. Admin, DON)]],Nurse[[#This Row],[LPN Hours (excl. Admin)]],Nurse[[#This Row],[CNA Hours]],Nurse[[#This Row],[NA TR Hours]],Nurse[[#This Row],[Med Aide/Tech Hours]])</f>
        <v>491.48641304347825</v>
      </c>
      <c r="L31" s="4">
        <f>SUM(Nurse[[#This Row],[RN Hours (excl. Admin, DON)]],Nurse[[#This Row],[RN Admin Hours]],Nurse[[#This Row],[RN DON Hours]])</f>
        <v>107.11684782608695</v>
      </c>
      <c r="M31" s="4">
        <v>41.747282608695649</v>
      </c>
      <c r="N31" s="4">
        <v>57.529891304347828</v>
      </c>
      <c r="O31" s="4">
        <v>7.8396739130434785</v>
      </c>
      <c r="P31" s="4">
        <f>SUM(Nurse[[#This Row],[LPN Hours (excl. Admin)]],Nurse[[#This Row],[LPN Admin Hours]])</f>
        <v>72.304347826086953</v>
      </c>
      <c r="Q31" s="4">
        <v>72.304347826086953</v>
      </c>
      <c r="R31" s="4">
        <v>0</v>
      </c>
      <c r="S31" s="4">
        <f>SUM(Nurse[[#This Row],[CNA Hours]],Nurse[[#This Row],[NA TR Hours]],Nurse[[#This Row],[Med Aide/Tech Hours]])</f>
        <v>377.43478260869563</v>
      </c>
      <c r="T31" s="4">
        <v>377.43478260869563</v>
      </c>
      <c r="U31" s="4">
        <v>0</v>
      </c>
      <c r="V31" s="4">
        <v>0</v>
      </c>
      <c r="W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1" s="4">
        <v>0</v>
      </c>
      <c r="Y31" s="4">
        <v>0</v>
      </c>
      <c r="Z31" s="4">
        <v>0</v>
      </c>
      <c r="AA31" s="4">
        <v>0</v>
      </c>
      <c r="AB31" s="4">
        <v>0</v>
      </c>
      <c r="AC31" s="4">
        <v>0</v>
      </c>
      <c r="AD31" s="4">
        <v>0</v>
      </c>
      <c r="AE31" s="4">
        <v>0</v>
      </c>
      <c r="AF31" s="1">
        <v>225419</v>
      </c>
      <c r="AG31" s="1">
        <v>1</v>
      </c>
      <c r="AH31"/>
    </row>
    <row r="32" spans="1:34" x14ac:dyDescent="0.25">
      <c r="A32" t="s">
        <v>379</v>
      </c>
      <c r="B32" t="s">
        <v>221</v>
      </c>
      <c r="C32" t="s">
        <v>458</v>
      </c>
      <c r="D32" t="s">
        <v>410</v>
      </c>
      <c r="E32" s="4">
        <v>72.858695652173907</v>
      </c>
      <c r="F32" s="4">
        <f>Nurse[[#This Row],[Total Nurse Staff Hours]]/Nurse[[#This Row],[MDS Census]]</f>
        <v>3.0321497836789502</v>
      </c>
      <c r="G32" s="4">
        <f>Nurse[[#This Row],[Total Direct Care Staff Hours]]/Nurse[[#This Row],[MDS Census]]</f>
        <v>2.7633149336118157</v>
      </c>
      <c r="H32" s="4">
        <f>Nurse[[#This Row],[Total RN Hours (w/ Admin, DON)]]/Nurse[[#This Row],[MDS Census]]</f>
        <v>0.40642249738922875</v>
      </c>
      <c r="I32" s="4">
        <f>Nurse[[#This Row],[RN Hours (excl. Admin, DON)]]/Nurse[[#This Row],[MDS Census]]</f>
        <v>0.25033567059525591</v>
      </c>
      <c r="J32" s="4">
        <f>SUM(Nurse[[#This Row],[RN Hours (excl. Admin, DON)]],Nurse[[#This Row],[RN Admin Hours]],Nurse[[#This Row],[RN DON Hours]],Nurse[[#This Row],[LPN Hours (excl. Admin)]],Nurse[[#This Row],[LPN Admin Hours]],Nurse[[#This Row],[CNA Hours]],Nurse[[#This Row],[NA TR Hours]],Nurse[[#This Row],[Med Aide/Tech Hours]])</f>
        <v>220.91847826086956</v>
      </c>
      <c r="K32" s="4">
        <f>SUM(Nurse[[#This Row],[RN Hours (excl. Admin, DON)]],Nurse[[#This Row],[LPN Hours (excl. Admin)]],Nurse[[#This Row],[CNA Hours]],Nurse[[#This Row],[NA TR Hours]],Nurse[[#This Row],[Med Aide/Tech Hours]])</f>
        <v>201.33152173913044</v>
      </c>
      <c r="L32" s="4">
        <f>SUM(Nurse[[#This Row],[RN Hours (excl. Admin, DON)]],Nurse[[#This Row],[RN Admin Hours]],Nurse[[#This Row],[RN DON Hours]])</f>
        <v>29.611413043478262</v>
      </c>
      <c r="M32" s="4">
        <v>18.239130434782609</v>
      </c>
      <c r="N32" s="4">
        <v>11.372282608695652</v>
      </c>
      <c r="O32" s="4">
        <v>0</v>
      </c>
      <c r="P32" s="4">
        <f>SUM(Nurse[[#This Row],[LPN Hours (excl. Admin)]],Nurse[[#This Row],[LPN Admin Hours]])</f>
        <v>74.730978260869577</v>
      </c>
      <c r="Q32" s="4">
        <v>66.516304347826093</v>
      </c>
      <c r="R32" s="4">
        <v>8.2146739130434785</v>
      </c>
      <c r="S32" s="4">
        <f>SUM(Nurse[[#This Row],[CNA Hours]],Nurse[[#This Row],[NA TR Hours]],Nurse[[#This Row],[Med Aide/Tech Hours]])</f>
        <v>116.57608695652173</v>
      </c>
      <c r="T32" s="4">
        <v>116.57608695652173</v>
      </c>
      <c r="U32" s="4">
        <v>0</v>
      </c>
      <c r="V32" s="4">
        <v>0</v>
      </c>
      <c r="W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16.092391304347828</v>
      </c>
      <c r="X32" s="4">
        <v>0</v>
      </c>
      <c r="Y32" s="4">
        <v>0</v>
      </c>
      <c r="Z32" s="4">
        <v>0</v>
      </c>
      <c r="AA32" s="4">
        <v>4.8559782608695654</v>
      </c>
      <c r="AB32" s="4">
        <v>0</v>
      </c>
      <c r="AC32" s="4">
        <v>11.236413043478262</v>
      </c>
      <c r="AD32" s="4">
        <v>0</v>
      </c>
      <c r="AE32" s="4">
        <v>0</v>
      </c>
      <c r="AF32" s="1">
        <v>225489</v>
      </c>
      <c r="AG32" s="1">
        <v>1</v>
      </c>
      <c r="AH32"/>
    </row>
    <row r="33" spans="1:34" x14ac:dyDescent="0.25">
      <c r="A33" t="s">
        <v>379</v>
      </c>
      <c r="B33" t="s">
        <v>295</v>
      </c>
      <c r="C33" t="s">
        <v>469</v>
      </c>
      <c r="D33" t="s">
        <v>413</v>
      </c>
      <c r="E33" s="4">
        <v>80.032608695652172</v>
      </c>
      <c r="F33" s="4">
        <f>Nurse[[#This Row],[Total Nurse Staff Hours]]/Nurse[[#This Row],[MDS Census]]</f>
        <v>3.524980306940106</v>
      </c>
      <c r="G33" s="4">
        <f>Nurse[[#This Row],[Total Direct Care Staff Hours]]/Nurse[[#This Row],[MDS Census]]</f>
        <v>3.2150862420209161</v>
      </c>
      <c r="H33" s="4">
        <f>Nurse[[#This Row],[Total RN Hours (w/ Admin, DON)]]/Nurse[[#This Row],[MDS Census]]</f>
        <v>0.84686948254787442</v>
      </c>
      <c r="I33" s="4">
        <f>Nurse[[#This Row],[RN Hours (excl. Admin, DON)]]/Nurse[[#This Row],[MDS Census]]</f>
        <v>0.59140296074969445</v>
      </c>
      <c r="J33" s="4">
        <f>SUM(Nurse[[#This Row],[RN Hours (excl. Admin, DON)]],Nurse[[#This Row],[RN Admin Hours]],Nurse[[#This Row],[RN DON Hours]],Nurse[[#This Row],[LPN Hours (excl. Admin)]],Nurse[[#This Row],[LPN Admin Hours]],Nurse[[#This Row],[CNA Hours]],Nurse[[#This Row],[NA TR Hours]],Nurse[[#This Row],[Med Aide/Tech Hours]])</f>
        <v>282.1133695652174</v>
      </c>
      <c r="K33" s="4">
        <f>SUM(Nurse[[#This Row],[RN Hours (excl. Admin, DON)]],Nurse[[#This Row],[LPN Hours (excl. Admin)]],Nurse[[#This Row],[CNA Hours]],Nurse[[#This Row],[NA TR Hours]],Nurse[[#This Row],[Med Aide/Tech Hours]])</f>
        <v>257.31173913043483</v>
      </c>
      <c r="L33" s="4">
        <f>SUM(Nurse[[#This Row],[RN Hours (excl. Admin, DON)]],Nurse[[#This Row],[RN Admin Hours]],Nurse[[#This Row],[RN DON Hours]])</f>
        <v>67.77717391304347</v>
      </c>
      <c r="M33" s="4">
        <v>47.331521739130437</v>
      </c>
      <c r="N33" s="4">
        <v>17.076086956521738</v>
      </c>
      <c r="O33" s="4">
        <v>3.3695652173913042</v>
      </c>
      <c r="P33" s="4">
        <f>SUM(Nurse[[#This Row],[LPN Hours (excl. Admin)]],Nurse[[#This Row],[LPN Admin Hours]])</f>
        <v>57.83978260869565</v>
      </c>
      <c r="Q33" s="4">
        <v>53.483804347826087</v>
      </c>
      <c r="R33" s="4">
        <v>4.3559782608695654</v>
      </c>
      <c r="S33" s="4">
        <f>SUM(Nurse[[#This Row],[CNA Hours]],Nurse[[#This Row],[NA TR Hours]],Nurse[[#This Row],[Med Aide/Tech Hours]])</f>
        <v>156.49641304347827</v>
      </c>
      <c r="T33" s="4">
        <v>156.49641304347827</v>
      </c>
      <c r="U33" s="4">
        <v>0</v>
      </c>
      <c r="V33" s="4">
        <v>0</v>
      </c>
      <c r="W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3" s="4">
        <v>0</v>
      </c>
      <c r="Y33" s="4">
        <v>0</v>
      </c>
      <c r="Z33" s="4">
        <v>0</v>
      </c>
      <c r="AA33" s="4">
        <v>0</v>
      </c>
      <c r="AB33" s="4">
        <v>0</v>
      </c>
      <c r="AC33" s="4">
        <v>0</v>
      </c>
      <c r="AD33" s="4">
        <v>0</v>
      </c>
      <c r="AE33" s="4">
        <v>0</v>
      </c>
      <c r="AF33" s="1">
        <v>225654</v>
      </c>
      <c r="AG33" s="1">
        <v>1</v>
      </c>
      <c r="AH33"/>
    </row>
    <row r="34" spans="1:34" x14ac:dyDescent="0.25">
      <c r="A34" t="s">
        <v>379</v>
      </c>
      <c r="B34" t="s">
        <v>341</v>
      </c>
      <c r="C34" t="s">
        <v>452</v>
      </c>
      <c r="D34" t="s">
        <v>418</v>
      </c>
      <c r="E34" s="4">
        <v>44.445652173913047</v>
      </c>
      <c r="F34" s="4">
        <f>Nurse[[#This Row],[Total Nurse Staff Hours]]/Nurse[[#This Row],[MDS Census]]</f>
        <v>4.149413059427733</v>
      </c>
      <c r="G34" s="4">
        <f>Nurse[[#This Row],[Total Direct Care Staff Hours]]/Nurse[[#This Row],[MDS Census]]</f>
        <v>3.7988383467840547</v>
      </c>
      <c r="H34" s="4">
        <f>Nurse[[#This Row],[Total RN Hours (w/ Admin, DON)]]/Nurse[[#This Row],[MDS Census]]</f>
        <v>0.59794570799706526</v>
      </c>
      <c r="I34" s="4">
        <f>Nurse[[#This Row],[RN Hours (excl. Admin, DON)]]/Nurse[[#This Row],[MDS Census]]</f>
        <v>0.37931034482758619</v>
      </c>
      <c r="J34" s="4">
        <f>SUM(Nurse[[#This Row],[RN Hours (excl. Admin, DON)]],Nurse[[#This Row],[RN Admin Hours]],Nurse[[#This Row],[RN DON Hours]],Nurse[[#This Row],[LPN Hours (excl. Admin)]],Nurse[[#This Row],[LPN Admin Hours]],Nurse[[#This Row],[CNA Hours]],Nurse[[#This Row],[NA TR Hours]],Nurse[[#This Row],[Med Aide/Tech Hours]])</f>
        <v>184.4233695652174</v>
      </c>
      <c r="K34" s="4">
        <f>SUM(Nurse[[#This Row],[RN Hours (excl. Admin, DON)]],Nurse[[#This Row],[LPN Hours (excl. Admin)]],Nurse[[#This Row],[CNA Hours]],Nurse[[#This Row],[NA TR Hours]],Nurse[[#This Row],[Med Aide/Tech Hours]])</f>
        <v>168.84184782608696</v>
      </c>
      <c r="L34" s="4">
        <f>SUM(Nurse[[#This Row],[RN Hours (excl. Admin, DON)]],Nurse[[#This Row],[RN Admin Hours]],Nurse[[#This Row],[RN DON Hours]])</f>
        <v>26.576086956521738</v>
      </c>
      <c r="M34" s="4">
        <v>16.858695652173914</v>
      </c>
      <c r="N34" s="4">
        <v>4.5760869565217392</v>
      </c>
      <c r="O34" s="4">
        <v>5.1413043478260869</v>
      </c>
      <c r="P34" s="4">
        <f>SUM(Nurse[[#This Row],[LPN Hours (excl. Admin)]],Nurse[[#This Row],[LPN Admin Hours]])</f>
        <v>65.140760869565213</v>
      </c>
      <c r="Q34" s="4">
        <v>59.276630434782604</v>
      </c>
      <c r="R34" s="4">
        <v>5.8641304347826084</v>
      </c>
      <c r="S34" s="4">
        <f>SUM(Nurse[[#This Row],[CNA Hours]],Nurse[[#This Row],[NA TR Hours]],Nurse[[#This Row],[Med Aide/Tech Hours]])</f>
        <v>92.706521739130437</v>
      </c>
      <c r="T34" s="4">
        <v>92.706521739130437</v>
      </c>
      <c r="U34" s="4">
        <v>0</v>
      </c>
      <c r="V34" s="4">
        <v>0</v>
      </c>
      <c r="W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2.0516304347826089</v>
      </c>
      <c r="X34" s="4">
        <v>0</v>
      </c>
      <c r="Y34" s="4">
        <v>0</v>
      </c>
      <c r="Z34" s="4">
        <v>0</v>
      </c>
      <c r="AA34" s="4">
        <v>2.0516304347826089</v>
      </c>
      <c r="AB34" s="4">
        <v>0</v>
      </c>
      <c r="AC34" s="4">
        <v>0</v>
      </c>
      <c r="AD34" s="4">
        <v>0</v>
      </c>
      <c r="AE34" s="4">
        <v>0</v>
      </c>
      <c r="AF34" s="1">
        <v>225762</v>
      </c>
      <c r="AG34" s="1">
        <v>1</v>
      </c>
      <c r="AH34"/>
    </row>
    <row r="35" spans="1:34" x14ac:dyDescent="0.25">
      <c r="A35" t="s">
        <v>379</v>
      </c>
      <c r="B35" t="s">
        <v>349</v>
      </c>
      <c r="C35" t="s">
        <v>601</v>
      </c>
      <c r="D35" t="s">
        <v>418</v>
      </c>
      <c r="E35" s="4">
        <v>54.510869565217391</v>
      </c>
      <c r="F35" s="4">
        <f>Nurse[[#This Row],[Total Nurse Staff Hours]]/Nurse[[#This Row],[MDS Census]]</f>
        <v>2.3412761714855432</v>
      </c>
      <c r="G35" s="4">
        <f>Nurse[[#This Row],[Total Direct Care Staff Hours]]/Nurse[[#This Row],[MDS Census]]</f>
        <v>2.1528913260219342</v>
      </c>
      <c r="H35" s="4">
        <f>Nurse[[#This Row],[Total RN Hours (w/ Admin, DON)]]/Nurse[[#This Row],[MDS Census]]</f>
        <v>9.3369890329012967E-2</v>
      </c>
      <c r="I35" s="4">
        <f>Nurse[[#This Row],[RN Hours (excl. Admin, DON)]]/Nurse[[#This Row],[MDS Census]]</f>
        <v>0</v>
      </c>
      <c r="J35" s="4">
        <f>SUM(Nurse[[#This Row],[RN Hours (excl. Admin, DON)]],Nurse[[#This Row],[RN Admin Hours]],Nurse[[#This Row],[RN DON Hours]],Nurse[[#This Row],[LPN Hours (excl. Admin)]],Nurse[[#This Row],[LPN Admin Hours]],Nurse[[#This Row],[CNA Hours]],Nurse[[#This Row],[NA TR Hours]],Nurse[[#This Row],[Med Aide/Tech Hours]])</f>
        <v>127.625</v>
      </c>
      <c r="K35" s="4">
        <f>SUM(Nurse[[#This Row],[RN Hours (excl. Admin, DON)]],Nurse[[#This Row],[LPN Hours (excl. Admin)]],Nurse[[#This Row],[CNA Hours]],Nurse[[#This Row],[NA TR Hours]],Nurse[[#This Row],[Med Aide/Tech Hours]])</f>
        <v>117.35597826086956</v>
      </c>
      <c r="L35" s="4">
        <f>SUM(Nurse[[#This Row],[RN Hours (excl. Admin, DON)]],Nurse[[#This Row],[RN Admin Hours]],Nurse[[#This Row],[RN DON Hours]])</f>
        <v>5.0896739130434785</v>
      </c>
      <c r="M35" s="4">
        <v>0</v>
      </c>
      <c r="N35" s="4">
        <v>3.3668478260869565</v>
      </c>
      <c r="O35" s="4">
        <v>1.7228260869565217</v>
      </c>
      <c r="P35" s="4">
        <f>SUM(Nurse[[#This Row],[LPN Hours (excl. Admin)]],Nurse[[#This Row],[LPN Admin Hours]])</f>
        <v>42.918478260869563</v>
      </c>
      <c r="Q35" s="4">
        <v>37.739130434782609</v>
      </c>
      <c r="R35" s="4">
        <v>5.1793478260869561</v>
      </c>
      <c r="S35" s="4">
        <f>SUM(Nurse[[#This Row],[CNA Hours]],Nurse[[#This Row],[NA TR Hours]],Nurse[[#This Row],[Med Aide/Tech Hours]])</f>
        <v>79.616847826086953</v>
      </c>
      <c r="T35" s="4">
        <v>79.616847826086953</v>
      </c>
      <c r="U35" s="4">
        <v>0</v>
      </c>
      <c r="V35" s="4">
        <v>0</v>
      </c>
      <c r="W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20.679347826086957</v>
      </c>
      <c r="X35" s="4">
        <v>0</v>
      </c>
      <c r="Y35" s="4">
        <v>0</v>
      </c>
      <c r="Z35" s="4">
        <v>0</v>
      </c>
      <c r="AA35" s="4">
        <v>4.8913043478260872E-2</v>
      </c>
      <c r="AB35" s="4">
        <v>0</v>
      </c>
      <c r="AC35" s="4">
        <v>20.630434782608695</v>
      </c>
      <c r="AD35" s="4">
        <v>0</v>
      </c>
      <c r="AE35" s="4">
        <v>0</v>
      </c>
      <c r="AF35" s="1">
        <v>225771</v>
      </c>
      <c r="AG35" s="1">
        <v>1</v>
      </c>
      <c r="AH35"/>
    </row>
    <row r="36" spans="1:34" x14ac:dyDescent="0.25">
      <c r="A36" t="s">
        <v>379</v>
      </c>
      <c r="B36" t="s">
        <v>248</v>
      </c>
      <c r="C36" t="s">
        <v>480</v>
      </c>
      <c r="D36" t="s">
        <v>410</v>
      </c>
      <c r="E36" s="4">
        <v>87.739130434782609</v>
      </c>
      <c r="F36" s="4">
        <f>Nurse[[#This Row],[Total Nurse Staff Hours]]/Nurse[[#This Row],[MDS Census]]</f>
        <v>4.622718037661051</v>
      </c>
      <c r="G36" s="4">
        <f>Nurse[[#This Row],[Total Direct Care Staff Hours]]/Nurse[[#This Row],[MDS Census]]</f>
        <v>4.4179137760158573</v>
      </c>
      <c r="H36" s="4">
        <f>Nurse[[#This Row],[Total RN Hours (w/ Admin, DON)]]/Nurse[[#This Row],[MDS Census]]</f>
        <v>0.86858771060455897</v>
      </c>
      <c r="I36" s="4">
        <f>Nurse[[#This Row],[RN Hours (excl. Admin, DON)]]/Nurse[[#This Row],[MDS Census]]</f>
        <v>0.6637834489593657</v>
      </c>
      <c r="J36" s="4">
        <f>SUM(Nurse[[#This Row],[RN Hours (excl. Admin, DON)]],Nurse[[#This Row],[RN Admin Hours]],Nurse[[#This Row],[RN DON Hours]],Nurse[[#This Row],[LPN Hours (excl. Admin)]],Nurse[[#This Row],[LPN Admin Hours]],Nurse[[#This Row],[CNA Hours]],Nurse[[#This Row],[NA TR Hours]],Nurse[[#This Row],[Med Aide/Tech Hours]])</f>
        <v>405.59326086956526</v>
      </c>
      <c r="K36" s="4">
        <f>SUM(Nurse[[#This Row],[RN Hours (excl. Admin, DON)]],Nurse[[#This Row],[LPN Hours (excl. Admin)]],Nurse[[#This Row],[CNA Hours]],Nurse[[#This Row],[NA TR Hours]],Nurse[[#This Row],[Med Aide/Tech Hours]])</f>
        <v>387.6239130434783</v>
      </c>
      <c r="L36" s="4">
        <f>SUM(Nurse[[#This Row],[RN Hours (excl. Admin, DON)]],Nurse[[#This Row],[RN Admin Hours]],Nurse[[#This Row],[RN DON Hours]])</f>
        <v>76.209130434782608</v>
      </c>
      <c r="M36" s="4">
        <v>58.239782608695648</v>
      </c>
      <c r="N36" s="4">
        <v>12.40413043478261</v>
      </c>
      <c r="O36" s="4">
        <v>5.5652173913043477</v>
      </c>
      <c r="P36" s="4">
        <f>SUM(Nurse[[#This Row],[LPN Hours (excl. Admin)]],Nurse[[#This Row],[LPN Admin Hours]])</f>
        <v>87.799782608695651</v>
      </c>
      <c r="Q36" s="4">
        <v>87.799782608695651</v>
      </c>
      <c r="R36" s="4">
        <v>0</v>
      </c>
      <c r="S36" s="4">
        <f>SUM(Nurse[[#This Row],[CNA Hours]],Nurse[[#This Row],[NA TR Hours]],Nurse[[#This Row],[Med Aide/Tech Hours]])</f>
        <v>241.58434782608697</v>
      </c>
      <c r="T36" s="4">
        <v>241.58434782608697</v>
      </c>
      <c r="U36" s="4">
        <v>0</v>
      </c>
      <c r="V36" s="4">
        <v>0</v>
      </c>
      <c r="W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69.449673913043483</v>
      </c>
      <c r="X36" s="4">
        <v>7.6331521739130439</v>
      </c>
      <c r="Y36" s="4">
        <v>0</v>
      </c>
      <c r="Z36" s="4">
        <v>0</v>
      </c>
      <c r="AA36" s="4">
        <v>22.967391304347824</v>
      </c>
      <c r="AB36" s="4">
        <v>0</v>
      </c>
      <c r="AC36" s="4">
        <v>38.849130434782616</v>
      </c>
      <c r="AD36" s="4">
        <v>0</v>
      </c>
      <c r="AE36" s="4">
        <v>0</v>
      </c>
      <c r="AF36" s="1">
        <v>225535</v>
      </c>
      <c r="AG36" s="1">
        <v>1</v>
      </c>
      <c r="AH36"/>
    </row>
    <row r="37" spans="1:34" x14ac:dyDescent="0.25">
      <c r="A37" t="s">
        <v>379</v>
      </c>
      <c r="B37" t="s">
        <v>102</v>
      </c>
      <c r="C37" t="s">
        <v>515</v>
      </c>
      <c r="D37" t="s">
        <v>412</v>
      </c>
      <c r="E37" s="4">
        <v>109.26086956521739</v>
      </c>
      <c r="F37" s="4">
        <f>Nurse[[#This Row],[Total Nurse Staff Hours]]/Nurse[[#This Row],[MDS Census]]</f>
        <v>3.035465578989256</v>
      </c>
      <c r="G37" s="4">
        <f>Nurse[[#This Row],[Total Direct Care Staff Hours]]/Nurse[[#This Row],[MDS Census]]</f>
        <v>2.6208714683645047</v>
      </c>
      <c r="H37" s="4">
        <f>Nurse[[#This Row],[Total RN Hours (w/ Admin, DON)]]/Nurse[[#This Row],[MDS Census]]</f>
        <v>0.42028949462793475</v>
      </c>
      <c r="I37" s="4">
        <f>Nurse[[#This Row],[RN Hours (excl. Admin, DON)]]/Nurse[[#This Row],[MDS Census]]</f>
        <v>0.19436430561082371</v>
      </c>
      <c r="J37" s="4">
        <f>SUM(Nurse[[#This Row],[RN Hours (excl. Admin, DON)]],Nurse[[#This Row],[RN Admin Hours]],Nurse[[#This Row],[RN DON Hours]],Nurse[[#This Row],[LPN Hours (excl. Admin)]],Nurse[[#This Row],[LPN Admin Hours]],Nurse[[#This Row],[CNA Hours]],Nurse[[#This Row],[NA TR Hours]],Nurse[[#This Row],[Med Aide/Tech Hours]])</f>
        <v>331.65760869565219</v>
      </c>
      <c r="K37" s="4">
        <f>SUM(Nurse[[#This Row],[RN Hours (excl. Admin, DON)]],Nurse[[#This Row],[LPN Hours (excl. Admin)]],Nurse[[#This Row],[CNA Hours]],Nurse[[#This Row],[NA TR Hours]],Nurse[[#This Row],[Med Aide/Tech Hours]])</f>
        <v>286.35869565217394</v>
      </c>
      <c r="L37" s="4">
        <f>SUM(Nurse[[#This Row],[RN Hours (excl. Admin, DON)]],Nurse[[#This Row],[RN Admin Hours]],Nurse[[#This Row],[RN DON Hours]])</f>
        <v>45.921195652173914</v>
      </c>
      <c r="M37" s="4">
        <v>21.236413043478262</v>
      </c>
      <c r="N37" s="4">
        <v>24.163043478260871</v>
      </c>
      <c r="O37" s="4">
        <v>0.52173913043478259</v>
      </c>
      <c r="P37" s="4">
        <f>SUM(Nurse[[#This Row],[LPN Hours (excl. Admin)]],Nurse[[#This Row],[LPN Admin Hours]])</f>
        <v>117.94021739130434</v>
      </c>
      <c r="Q37" s="4">
        <v>97.326086956521735</v>
      </c>
      <c r="R37" s="4">
        <v>20.614130434782609</v>
      </c>
      <c r="S37" s="4">
        <f>SUM(Nurse[[#This Row],[CNA Hours]],Nurse[[#This Row],[NA TR Hours]],Nurse[[#This Row],[Med Aide/Tech Hours]])</f>
        <v>167.79619565217391</v>
      </c>
      <c r="T37" s="4">
        <v>157.79347826086956</v>
      </c>
      <c r="U37" s="4">
        <v>10.002717391304348</v>
      </c>
      <c r="V37" s="4">
        <v>0</v>
      </c>
      <c r="W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42.029891304347828</v>
      </c>
      <c r="X37" s="4">
        <v>4.6141304347826084</v>
      </c>
      <c r="Y37" s="4">
        <v>0</v>
      </c>
      <c r="Z37" s="4">
        <v>0</v>
      </c>
      <c r="AA37" s="4">
        <v>15.970108695652174</v>
      </c>
      <c r="AB37" s="4">
        <v>0</v>
      </c>
      <c r="AC37" s="4">
        <v>21.445652173913043</v>
      </c>
      <c r="AD37" s="4">
        <v>0</v>
      </c>
      <c r="AE37" s="4">
        <v>0</v>
      </c>
      <c r="AF37" s="1">
        <v>225312</v>
      </c>
      <c r="AG37" s="1">
        <v>1</v>
      </c>
      <c r="AH37"/>
    </row>
    <row r="38" spans="1:34" x14ac:dyDescent="0.25">
      <c r="A38" t="s">
        <v>379</v>
      </c>
      <c r="B38" t="s">
        <v>66</v>
      </c>
      <c r="C38" t="s">
        <v>434</v>
      </c>
      <c r="D38" t="s">
        <v>412</v>
      </c>
      <c r="E38" s="4">
        <v>64.619718309859152</v>
      </c>
      <c r="F38" s="4">
        <f>Nurse[[#This Row],[Total Nurse Staff Hours]]/Nurse[[#This Row],[MDS Census]]</f>
        <v>3.0001612903225801</v>
      </c>
      <c r="G38" s="4">
        <f>Nurse[[#This Row],[Total Direct Care Staff Hours]]/Nurse[[#This Row],[MDS Census]]</f>
        <v>2.8582715780296422</v>
      </c>
      <c r="H38" s="4">
        <f>Nurse[[#This Row],[Total RN Hours (w/ Admin, DON)]]/Nurse[[#This Row],[MDS Census]]</f>
        <v>0.27485832606800348</v>
      </c>
      <c r="I38" s="4">
        <f>Nurse[[#This Row],[RN Hours (excl. Admin, DON)]]/Nurse[[#This Row],[MDS Census]]</f>
        <v>0.13296861377506536</v>
      </c>
      <c r="J38" s="4">
        <f>SUM(Nurse[[#This Row],[RN Hours (excl. Admin, DON)]],Nurse[[#This Row],[RN Admin Hours]],Nurse[[#This Row],[RN DON Hours]],Nurse[[#This Row],[LPN Hours (excl. Admin)]],Nurse[[#This Row],[LPN Admin Hours]],Nurse[[#This Row],[CNA Hours]],Nurse[[#This Row],[NA TR Hours]],Nurse[[#This Row],[Med Aide/Tech Hours]])</f>
        <v>193.86957746478868</v>
      </c>
      <c r="K38" s="4">
        <f>SUM(Nurse[[#This Row],[RN Hours (excl. Admin, DON)]],Nurse[[#This Row],[LPN Hours (excl. Admin)]],Nurse[[#This Row],[CNA Hours]],Nurse[[#This Row],[NA TR Hours]],Nurse[[#This Row],[Med Aide/Tech Hours]])</f>
        <v>184.70070422535207</v>
      </c>
      <c r="L38" s="4">
        <f>SUM(Nurse[[#This Row],[RN Hours (excl. Admin, DON)]],Nurse[[#This Row],[RN Admin Hours]],Nurse[[#This Row],[RN DON Hours]])</f>
        <v>17.761267605633801</v>
      </c>
      <c r="M38" s="4">
        <v>8.5923943661971816</v>
      </c>
      <c r="N38" s="4">
        <v>3.7604225352112679</v>
      </c>
      <c r="O38" s="4">
        <v>5.408450704225352</v>
      </c>
      <c r="P38" s="4">
        <f>SUM(Nurse[[#This Row],[LPN Hours (excl. Admin)]],Nurse[[#This Row],[LPN Admin Hours]])</f>
        <v>52.540281690140837</v>
      </c>
      <c r="Q38" s="4">
        <v>52.540281690140837</v>
      </c>
      <c r="R38" s="4">
        <v>0</v>
      </c>
      <c r="S38" s="4">
        <f>SUM(Nurse[[#This Row],[CNA Hours]],Nurse[[#This Row],[NA TR Hours]],Nurse[[#This Row],[Med Aide/Tech Hours]])</f>
        <v>123.56802816901406</v>
      </c>
      <c r="T38" s="4">
        <v>123.56802816901406</v>
      </c>
      <c r="U38" s="4">
        <v>0</v>
      </c>
      <c r="V38" s="4">
        <v>0</v>
      </c>
      <c r="W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37.588309859154933</v>
      </c>
      <c r="X38" s="4">
        <v>4.2753521126760567</v>
      </c>
      <c r="Y38" s="4">
        <v>0</v>
      </c>
      <c r="Z38" s="4">
        <v>0</v>
      </c>
      <c r="AA38" s="4">
        <v>3.8130985915492959</v>
      </c>
      <c r="AB38" s="4">
        <v>0</v>
      </c>
      <c r="AC38" s="4">
        <v>29.499859154929581</v>
      </c>
      <c r="AD38" s="4">
        <v>0</v>
      </c>
      <c r="AE38" s="4">
        <v>0</v>
      </c>
      <c r="AF38" s="1">
        <v>225260</v>
      </c>
      <c r="AG38" s="1">
        <v>1</v>
      </c>
      <c r="AH38"/>
    </row>
    <row r="39" spans="1:34" x14ac:dyDescent="0.25">
      <c r="A39" t="s">
        <v>379</v>
      </c>
      <c r="B39" t="s">
        <v>259</v>
      </c>
      <c r="C39" t="s">
        <v>573</v>
      </c>
      <c r="D39" t="s">
        <v>410</v>
      </c>
      <c r="E39" s="4">
        <v>101.43661971830986</v>
      </c>
      <c r="F39" s="4">
        <f>Nurse[[#This Row],[Total Nurse Staff Hours]]/Nurse[[#This Row],[MDS Census]]</f>
        <v>3.3358719800055545</v>
      </c>
      <c r="G39" s="4">
        <f>Nurse[[#This Row],[Total Direct Care Staff Hours]]/Nurse[[#This Row],[MDS Census]]</f>
        <v>3.2255554012774232</v>
      </c>
      <c r="H39" s="4">
        <f>Nurse[[#This Row],[Total RN Hours (w/ Admin, DON)]]/Nurse[[#This Row],[MDS Census]]</f>
        <v>0.46263399055817817</v>
      </c>
      <c r="I39" s="4">
        <f>Nurse[[#This Row],[RN Hours (excl. Admin, DON)]]/Nurse[[#This Row],[MDS Census]]</f>
        <v>0.4093154679255761</v>
      </c>
      <c r="J39" s="4">
        <f>SUM(Nurse[[#This Row],[RN Hours (excl. Admin, DON)]],Nurse[[#This Row],[RN Admin Hours]],Nurse[[#This Row],[RN DON Hours]],Nurse[[#This Row],[LPN Hours (excl. Admin)]],Nurse[[#This Row],[LPN Admin Hours]],Nurse[[#This Row],[CNA Hours]],Nurse[[#This Row],[NA TR Hours]],Nurse[[#This Row],[Med Aide/Tech Hours]])</f>
        <v>338.37957746478878</v>
      </c>
      <c r="K39" s="4">
        <f>SUM(Nurse[[#This Row],[RN Hours (excl. Admin, DON)]],Nurse[[#This Row],[LPN Hours (excl. Admin)]],Nurse[[#This Row],[CNA Hours]],Nurse[[#This Row],[NA TR Hours]],Nurse[[#This Row],[Med Aide/Tech Hours]])</f>
        <v>327.18943661971832</v>
      </c>
      <c r="L39" s="4">
        <f>SUM(Nurse[[#This Row],[RN Hours (excl. Admin, DON)]],Nurse[[#This Row],[RN Admin Hours]],Nurse[[#This Row],[RN DON Hours]])</f>
        <v>46.92802816901407</v>
      </c>
      <c r="M39" s="4">
        <v>41.519577464788718</v>
      </c>
      <c r="N39" s="4">
        <v>0</v>
      </c>
      <c r="O39" s="4">
        <v>5.408450704225352</v>
      </c>
      <c r="P39" s="4">
        <f>SUM(Nurse[[#This Row],[LPN Hours (excl. Admin)]],Nurse[[#This Row],[LPN Admin Hours]])</f>
        <v>90.902112676056319</v>
      </c>
      <c r="Q39" s="4">
        <v>85.120422535211247</v>
      </c>
      <c r="R39" s="4">
        <v>5.78169014084507</v>
      </c>
      <c r="S39" s="4">
        <f>SUM(Nurse[[#This Row],[CNA Hours]],Nurse[[#This Row],[NA TR Hours]],Nurse[[#This Row],[Med Aide/Tech Hours]])</f>
        <v>200.54943661971839</v>
      </c>
      <c r="T39" s="4">
        <v>200.54943661971839</v>
      </c>
      <c r="U39" s="4">
        <v>0</v>
      </c>
      <c r="V39" s="4">
        <v>0</v>
      </c>
      <c r="W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39.845774647887325</v>
      </c>
      <c r="X39" s="4">
        <v>4.7535211267605639</v>
      </c>
      <c r="Y39" s="4">
        <v>0</v>
      </c>
      <c r="Z39" s="4">
        <v>0</v>
      </c>
      <c r="AA39" s="4">
        <v>13.473521126760563</v>
      </c>
      <c r="AB39" s="4">
        <v>0</v>
      </c>
      <c r="AC39" s="4">
        <v>21.618732394366202</v>
      </c>
      <c r="AD39" s="4">
        <v>0</v>
      </c>
      <c r="AE39" s="4">
        <v>0</v>
      </c>
      <c r="AF39" s="1">
        <v>225548</v>
      </c>
      <c r="AG39" s="1">
        <v>1</v>
      </c>
      <c r="AH39"/>
    </row>
    <row r="40" spans="1:34" x14ac:dyDescent="0.25">
      <c r="A40" t="s">
        <v>379</v>
      </c>
      <c r="B40" t="s">
        <v>191</v>
      </c>
      <c r="C40" t="s">
        <v>468</v>
      </c>
      <c r="D40" t="s">
        <v>412</v>
      </c>
      <c r="E40" s="4">
        <v>69.394366197183103</v>
      </c>
      <c r="F40" s="4">
        <f>Nurse[[#This Row],[Total Nurse Staff Hours]]/Nurse[[#This Row],[MDS Census]]</f>
        <v>3.0217556322305668</v>
      </c>
      <c r="G40" s="4">
        <f>Nurse[[#This Row],[Total Direct Care Staff Hours]]/Nurse[[#This Row],[MDS Census]]</f>
        <v>2.8836492794804141</v>
      </c>
      <c r="H40" s="4">
        <f>Nurse[[#This Row],[Total RN Hours (w/ Admin, DON)]]/Nurse[[#This Row],[MDS Census]]</f>
        <v>0.32953115486097018</v>
      </c>
      <c r="I40" s="4">
        <f>Nurse[[#This Row],[RN Hours (excl. Admin, DON)]]/Nurse[[#This Row],[MDS Census]]</f>
        <v>0.19142480211081794</v>
      </c>
      <c r="J40" s="4">
        <f>SUM(Nurse[[#This Row],[RN Hours (excl. Admin, DON)]],Nurse[[#This Row],[RN Admin Hours]],Nurse[[#This Row],[RN DON Hours]],Nurse[[#This Row],[LPN Hours (excl. Admin)]],Nurse[[#This Row],[LPN Admin Hours]],Nurse[[#This Row],[CNA Hours]],Nurse[[#This Row],[NA TR Hours]],Nurse[[#This Row],[Med Aide/Tech Hours]])</f>
        <v>209.69281690140849</v>
      </c>
      <c r="K40" s="4">
        <f>SUM(Nurse[[#This Row],[RN Hours (excl. Admin, DON)]],Nurse[[#This Row],[LPN Hours (excl. Admin)]],Nurse[[#This Row],[CNA Hours]],Nurse[[#This Row],[NA TR Hours]],Nurse[[#This Row],[Med Aide/Tech Hours]])</f>
        <v>200.10901408450707</v>
      </c>
      <c r="L40" s="4">
        <f>SUM(Nurse[[#This Row],[RN Hours (excl. Admin, DON)]],Nurse[[#This Row],[RN Admin Hours]],Nurse[[#This Row],[RN DON Hours]])</f>
        <v>22.867605633802818</v>
      </c>
      <c r="M40" s="4">
        <v>13.28380281690141</v>
      </c>
      <c r="N40" s="4">
        <v>5.3021126760563373</v>
      </c>
      <c r="O40" s="4">
        <v>4.28169014084507</v>
      </c>
      <c r="P40" s="4">
        <f>SUM(Nurse[[#This Row],[LPN Hours (excl. Admin)]],Nurse[[#This Row],[LPN Admin Hours]])</f>
        <v>56.279577464788723</v>
      </c>
      <c r="Q40" s="4">
        <v>56.279577464788723</v>
      </c>
      <c r="R40" s="4">
        <v>0</v>
      </c>
      <c r="S40" s="4">
        <f>SUM(Nurse[[#This Row],[CNA Hours]],Nurse[[#This Row],[NA TR Hours]],Nurse[[#This Row],[Med Aide/Tech Hours]])</f>
        <v>130.54563380281695</v>
      </c>
      <c r="T40" s="4">
        <v>130.54563380281695</v>
      </c>
      <c r="U40" s="4">
        <v>0</v>
      </c>
      <c r="V40" s="4">
        <v>0</v>
      </c>
      <c r="W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48.927887323943679</v>
      </c>
      <c r="X40" s="4">
        <v>1.1529577464788732</v>
      </c>
      <c r="Y40" s="4">
        <v>0</v>
      </c>
      <c r="Z40" s="4">
        <v>0</v>
      </c>
      <c r="AA40" s="4">
        <v>0.70197183098591553</v>
      </c>
      <c r="AB40" s="4">
        <v>0</v>
      </c>
      <c r="AC40" s="4">
        <v>47.072957746478892</v>
      </c>
      <c r="AD40" s="4">
        <v>0</v>
      </c>
      <c r="AE40" s="4">
        <v>0</v>
      </c>
      <c r="AF40" s="1">
        <v>225443</v>
      </c>
      <c r="AG40" s="1">
        <v>1</v>
      </c>
      <c r="AH40"/>
    </row>
    <row r="41" spans="1:34" x14ac:dyDescent="0.25">
      <c r="A41" t="s">
        <v>379</v>
      </c>
      <c r="B41" t="s">
        <v>192</v>
      </c>
      <c r="C41" t="s">
        <v>550</v>
      </c>
      <c r="D41" t="s">
        <v>416</v>
      </c>
      <c r="E41" s="4">
        <v>83.543478260869563</v>
      </c>
      <c r="F41" s="4">
        <f>Nurse[[#This Row],[Total Nurse Staff Hours]]/Nurse[[#This Row],[MDS Census]]</f>
        <v>3.5685011709601873</v>
      </c>
      <c r="G41" s="4">
        <f>Nurse[[#This Row],[Total Direct Care Staff Hours]]/Nurse[[#This Row],[MDS Census]]</f>
        <v>3.3698933125162629</v>
      </c>
      <c r="H41" s="4">
        <f>Nurse[[#This Row],[Total RN Hours (w/ Admin, DON)]]/Nurse[[#This Row],[MDS Census]]</f>
        <v>0.6156973718449128</v>
      </c>
      <c r="I41" s="4">
        <f>Nurse[[#This Row],[RN Hours (excl. Admin, DON)]]/Nurse[[#This Row],[MDS Census]]</f>
        <v>0.42957975539942755</v>
      </c>
      <c r="J41" s="4">
        <f>SUM(Nurse[[#This Row],[RN Hours (excl. Admin, DON)]],Nurse[[#This Row],[RN Admin Hours]],Nurse[[#This Row],[RN DON Hours]],Nurse[[#This Row],[LPN Hours (excl. Admin)]],Nurse[[#This Row],[LPN Admin Hours]],Nurse[[#This Row],[CNA Hours]],Nurse[[#This Row],[NA TR Hours]],Nurse[[#This Row],[Med Aide/Tech Hours]])</f>
        <v>298.125</v>
      </c>
      <c r="K41" s="4">
        <f>SUM(Nurse[[#This Row],[RN Hours (excl. Admin, DON)]],Nurse[[#This Row],[LPN Hours (excl. Admin)]],Nurse[[#This Row],[CNA Hours]],Nurse[[#This Row],[NA TR Hours]],Nurse[[#This Row],[Med Aide/Tech Hours]])</f>
        <v>281.53260869565213</v>
      </c>
      <c r="L41" s="4">
        <f>SUM(Nurse[[#This Row],[RN Hours (excl. Admin, DON)]],Nurse[[#This Row],[RN Admin Hours]],Nurse[[#This Row],[RN DON Hours]])</f>
        <v>51.4375</v>
      </c>
      <c r="M41" s="4">
        <v>35.888586956521742</v>
      </c>
      <c r="N41" s="4">
        <v>9.7663043478260878</v>
      </c>
      <c r="O41" s="4">
        <v>5.7826086956521738</v>
      </c>
      <c r="P41" s="4">
        <f>SUM(Nurse[[#This Row],[LPN Hours (excl. Admin)]],Nurse[[#This Row],[LPN Admin Hours]])</f>
        <v>58.948369565217391</v>
      </c>
      <c r="Q41" s="4">
        <v>57.904891304347828</v>
      </c>
      <c r="R41" s="4">
        <v>1.0434782608695652</v>
      </c>
      <c r="S41" s="4">
        <f>SUM(Nurse[[#This Row],[CNA Hours]],Nurse[[#This Row],[NA TR Hours]],Nurse[[#This Row],[Med Aide/Tech Hours]])</f>
        <v>187.7391304347826</v>
      </c>
      <c r="T41" s="4">
        <v>187.7391304347826</v>
      </c>
      <c r="U41" s="4">
        <v>0</v>
      </c>
      <c r="V41" s="4">
        <v>0</v>
      </c>
      <c r="W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1" s="4">
        <v>0</v>
      </c>
      <c r="Y41" s="4">
        <v>0</v>
      </c>
      <c r="Z41" s="4">
        <v>0</v>
      </c>
      <c r="AA41" s="4">
        <v>0</v>
      </c>
      <c r="AB41" s="4">
        <v>0</v>
      </c>
      <c r="AC41" s="4">
        <v>0</v>
      </c>
      <c r="AD41" s="4">
        <v>0</v>
      </c>
      <c r="AE41" s="4">
        <v>0</v>
      </c>
      <c r="AF41" s="1">
        <v>225444</v>
      </c>
      <c r="AG41" s="1">
        <v>1</v>
      </c>
      <c r="AH41"/>
    </row>
    <row r="42" spans="1:34" x14ac:dyDescent="0.25">
      <c r="A42" t="s">
        <v>379</v>
      </c>
      <c r="B42" t="s">
        <v>21</v>
      </c>
      <c r="C42" t="s">
        <v>475</v>
      </c>
      <c r="D42" t="s">
        <v>415</v>
      </c>
      <c r="E42" s="4">
        <v>119.3804347826087</v>
      </c>
      <c r="F42" s="4">
        <f>Nurse[[#This Row],[Total Nurse Staff Hours]]/Nurse[[#This Row],[MDS Census]]</f>
        <v>3.5181052535737045</v>
      </c>
      <c r="G42" s="4">
        <f>Nurse[[#This Row],[Total Direct Care Staff Hours]]/Nurse[[#This Row],[MDS Census]]</f>
        <v>3.1440271328416638</v>
      </c>
      <c r="H42" s="4">
        <f>Nurse[[#This Row],[Total RN Hours (w/ Admin, DON)]]/Nurse[[#This Row],[MDS Census]]</f>
        <v>0.73258672493854138</v>
      </c>
      <c r="I42" s="4">
        <f>Nurse[[#This Row],[RN Hours (excl. Admin, DON)]]/Nurse[[#This Row],[MDS Census]]</f>
        <v>0.45071929345351908</v>
      </c>
      <c r="J42" s="4">
        <f>SUM(Nurse[[#This Row],[RN Hours (excl. Admin, DON)]],Nurse[[#This Row],[RN Admin Hours]],Nurse[[#This Row],[RN DON Hours]],Nurse[[#This Row],[LPN Hours (excl. Admin)]],Nurse[[#This Row],[LPN Admin Hours]],Nurse[[#This Row],[CNA Hours]],Nurse[[#This Row],[NA TR Hours]],Nurse[[#This Row],[Med Aide/Tech Hours]])</f>
        <v>419.9929347826087</v>
      </c>
      <c r="K42" s="4">
        <f>SUM(Nurse[[#This Row],[RN Hours (excl. Admin, DON)]],Nurse[[#This Row],[LPN Hours (excl. Admin)]],Nurse[[#This Row],[CNA Hours]],Nurse[[#This Row],[NA TR Hours]],Nurse[[#This Row],[Med Aide/Tech Hours]])</f>
        <v>375.33532608695646</v>
      </c>
      <c r="L42" s="4">
        <f>SUM(Nurse[[#This Row],[RN Hours (excl. Admin, DON)]],Nurse[[#This Row],[RN Admin Hours]],Nurse[[#This Row],[RN DON Hours]])</f>
        <v>87.456521739130437</v>
      </c>
      <c r="M42" s="4">
        <v>53.807065217391305</v>
      </c>
      <c r="N42" s="4">
        <v>28.040760869565219</v>
      </c>
      <c r="O42" s="4">
        <v>5.6086956521739131</v>
      </c>
      <c r="P42" s="4">
        <f>SUM(Nurse[[#This Row],[LPN Hours (excl. Admin)]],Nurse[[#This Row],[LPN Admin Hours]])</f>
        <v>97.834239130434781</v>
      </c>
      <c r="Q42" s="4">
        <v>86.826086956521735</v>
      </c>
      <c r="R42" s="4">
        <v>11.008152173913043</v>
      </c>
      <c r="S42" s="4">
        <f>SUM(Nurse[[#This Row],[CNA Hours]],Nurse[[#This Row],[NA TR Hours]],Nurse[[#This Row],[Med Aide/Tech Hours]])</f>
        <v>234.70217391304345</v>
      </c>
      <c r="T42" s="4">
        <v>233.32717391304345</v>
      </c>
      <c r="U42" s="4">
        <v>0.42934782608695654</v>
      </c>
      <c r="V42" s="4">
        <v>0.94565217391304346</v>
      </c>
      <c r="W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132.7076086956522</v>
      </c>
      <c r="X42" s="4">
        <v>17.695652173913043</v>
      </c>
      <c r="Y42" s="4">
        <v>7.7826086956521738</v>
      </c>
      <c r="Z42" s="4">
        <v>0</v>
      </c>
      <c r="AA42" s="4">
        <v>12.967391304347826</v>
      </c>
      <c r="AB42" s="4">
        <v>4.5217391304347823</v>
      </c>
      <c r="AC42" s="4">
        <v>89.740217391304355</v>
      </c>
      <c r="AD42" s="4">
        <v>0</v>
      </c>
      <c r="AE42" s="4">
        <v>0</v>
      </c>
      <c r="AF42" s="1">
        <v>225133</v>
      </c>
      <c r="AG42" s="1">
        <v>1</v>
      </c>
      <c r="AH42"/>
    </row>
    <row r="43" spans="1:34" x14ac:dyDescent="0.25">
      <c r="A43" t="s">
        <v>379</v>
      </c>
      <c r="B43" t="s">
        <v>184</v>
      </c>
      <c r="C43" t="s">
        <v>469</v>
      </c>
      <c r="D43" t="s">
        <v>413</v>
      </c>
      <c r="E43" s="4">
        <v>92.445652173913047</v>
      </c>
      <c r="F43" s="4">
        <f>Nurse[[#This Row],[Total Nurse Staff Hours]]/Nurse[[#This Row],[MDS Census]]</f>
        <v>5.9444256319811872</v>
      </c>
      <c r="G43" s="4">
        <f>Nurse[[#This Row],[Total Direct Care Staff Hours]]/Nurse[[#This Row],[MDS Census]]</f>
        <v>5.5818024691358028</v>
      </c>
      <c r="H43" s="4">
        <f>Nurse[[#This Row],[Total RN Hours (w/ Admin, DON)]]/Nurse[[#This Row],[MDS Census]]</f>
        <v>0.75662669018224571</v>
      </c>
      <c r="I43" s="4">
        <f>Nurse[[#This Row],[RN Hours (excl. Admin, DON)]]/Nurse[[#This Row],[MDS Census]]</f>
        <v>0.45669488536155206</v>
      </c>
      <c r="J43" s="4">
        <f>SUM(Nurse[[#This Row],[RN Hours (excl. Admin, DON)]],Nurse[[#This Row],[RN Admin Hours]],Nurse[[#This Row],[RN DON Hours]],Nurse[[#This Row],[LPN Hours (excl. Admin)]],Nurse[[#This Row],[LPN Admin Hours]],Nurse[[#This Row],[CNA Hours]],Nurse[[#This Row],[NA TR Hours]],Nurse[[#This Row],[Med Aide/Tech Hours]])</f>
        <v>549.5363043478261</v>
      </c>
      <c r="K43" s="4">
        <f>SUM(Nurse[[#This Row],[RN Hours (excl. Admin, DON)]],Nurse[[#This Row],[LPN Hours (excl. Admin)]],Nurse[[#This Row],[CNA Hours]],Nurse[[#This Row],[NA TR Hours]],Nurse[[#This Row],[Med Aide/Tech Hours]])</f>
        <v>516.01336956521743</v>
      </c>
      <c r="L43" s="4">
        <f>SUM(Nurse[[#This Row],[RN Hours (excl. Admin, DON)]],Nurse[[#This Row],[RN Admin Hours]],Nurse[[#This Row],[RN DON Hours]])</f>
        <v>69.946847826086952</v>
      </c>
      <c r="M43" s="4">
        <v>42.219456521739133</v>
      </c>
      <c r="N43" s="4">
        <v>22.596956521739131</v>
      </c>
      <c r="O43" s="4">
        <v>5.1304347826086953</v>
      </c>
      <c r="P43" s="4">
        <f>SUM(Nurse[[#This Row],[LPN Hours (excl. Admin)]],Nurse[[#This Row],[LPN Admin Hours]])</f>
        <v>94.525760869565175</v>
      </c>
      <c r="Q43" s="4">
        <v>88.730217391304308</v>
      </c>
      <c r="R43" s="4">
        <v>5.7955434782608686</v>
      </c>
      <c r="S43" s="4">
        <f>SUM(Nurse[[#This Row],[CNA Hours]],Nurse[[#This Row],[NA TR Hours]],Nurse[[#This Row],[Med Aide/Tech Hours]])</f>
        <v>385.06369565217398</v>
      </c>
      <c r="T43" s="4">
        <v>385.06369565217398</v>
      </c>
      <c r="U43" s="4">
        <v>0</v>
      </c>
      <c r="V43" s="4">
        <v>0</v>
      </c>
      <c r="W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3" s="4">
        <v>0</v>
      </c>
      <c r="Y43" s="4">
        <v>0</v>
      </c>
      <c r="Z43" s="4">
        <v>0</v>
      </c>
      <c r="AA43" s="4">
        <v>0</v>
      </c>
      <c r="AB43" s="4">
        <v>0</v>
      </c>
      <c r="AC43" s="4">
        <v>0</v>
      </c>
      <c r="AD43" s="4">
        <v>0</v>
      </c>
      <c r="AE43" s="4">
        <v>0</v>
      </c>
      <c r="AF43" s="1">
        <v>225434</v>
      </c>
      <c r="AG43" s="1">
        <v>1</v>
      </c>
      <c r="AH43"/>
    </row>
    <row r="44" spans="1:34" x14ac:dyDescent="0.25">
      <c r="A44" t="s">
        <v>379</v>
      </c>
      <c r="B44" t="s">
        <v>186</v>
      </c>
      <c r="C44" t="s">
        <v>548</v>
      </c>
      <c r="D44" t="s">
        <v>413</v>
      </c>
      <c r="E44" s="4">
        <v>95.521739130434781</v>
      </c>
      <c r="F44" s="4">
        <f>Nurse[[#This Row],[Total Nurse Staff Hours]]/Nurse[[#This Row],[MDS Census]]</f>
        <v>3.2744424214838421</v>
      </c>
      <c r="G44" s="4">
        <f>Nurse[[#This Row],[Total Direct Care Staff Hours]]/Nurse[[#This Row],[MDS Census]]</f>
        <v>2.9114758761948116</v>
      </c>
      <c r="H44" s="4">
        <f>Nurse[[#This Row],[Total RN Hours (w/ Admin, DON)]]/Nurse[[#This Row],[MDS Census]]</f>
        <v>0.53655553026854796</v>
      </c>
      <c r="I44" s="4">
        <f>Nurse[[#This Row],[RN Hours (excl. Admin, DON)]]/Nurse[[#This Row],[MDS Census]]</f>
        <v>0.23173645880746468</v>
      </c>
      <c r="J44" s="4">
        <f>SUM(Nurse[[#This Row],[RN Hours (excl. Admin, DON)]],Nurse[[#This Row],[RN Admin Hours]],Nurse[[#This Row],[RN DON Hours]],Nurse[[#This Row],[LPN Hours (excl. Admin)]],Nurse[[#This Row],[LPN Admin Hours]],Nurse[[#This Row],[CNA Hours]],Nurse[[#This Row],[NA TR Hours]],Nurse[[#This Row],[Med Aide/Tech Hours]])</f>
        <v>312.78043478260872</v>
      </c>
      <c r="K44" s="4">
        <f>SUM(Nurse[[#This Row],[RN Hours (excl. Admin, DON)]],Nurse[[#This Row],[LPN Hours (excl. Admin)]],Nurse[[#This Row],[CNA Hours]],Nurse[[#This Row],[NA TR Hours]],Nurse[[#This Row],[Med Aide/Tech Hours]])</f>
        <v>278.10923913043484</v>
      </c>
      <c r="L44" s="4">
        <f>SUM(Nurse[[#This Row],[RN Hours (excl. Admin, DON)]],Nurse[[#This Row],[RN Admin Hours]],Nurse[[#This Row],[RN DON Hours]])</f>
        <v>51.252717391304344</v>
      </c>
      <c r="M44" s="4">
        <v>22.135869565217387</v>
      </c>
      <c r="N44" s="4">
        <v>23.899456521739129</v>
      </c>
      <c r="O44" s="4">
        <v>5.2173913043478262</v>
      </c>
      <c r="P44" s="4">
        <f>SUM(Nurse[[#This Row],[LPN Hours (excl. Admin)]],Nurse[[#This Row],[LPN Admin Hours]])</f>
        <v>73.282608695652215</v>
      </c>
      <c r="Q44" s="4">
        <v>67.728260869565261</v>
      </c>
      <c r="R44" s="4">
        <v>5.5543478260869561</v>
      </c>
      <c r="S44" s="4">
        <f>SUM(Nurse[[#This Row],[CNA Hours]],Nurse[[#This Row],[NA TR Hours]],Nurse[[#This Row],[Med Aide/Tech Hours]])</f>
        <v>188.24510869565216</v>
      </c>
      <c r="T44" s="4">
        <v>188.24510869565216</v>
      </c>
      <c r="U44" s="4">
        <v>0</v>
      </c>
      <c r="V44" s="4">
        <v>0</v>
      </c>
      <c r="W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6.003260869565219</v>
      </c>
      <c r="X44" s="4">
        <v>2.179347826086957</v>
      </c>
      <c r="Y44" s="4">
        <v>0</v>
      </c>
      <c r="Z44" s="4">
        <v>0</v>
      </c>
      <c r="AA44" s="4">
        <v>3.6739130434782621</v>
      </c>
      <c r="AB44" s="4">
        <v>0</v>
      </c>
      <c r="AC44" s="4">
        <v>0.15</v>
      </c>
      <c r="AD44" s="4">
        <v>0</v>
      </c>
      <c r="AE44" s="4">
        <v>0</v>
      </c>
      <c r="AF44" s="1">
        <v>225436</v>
      </c>
      <c r="AG44" s="1">
        <v>1</v>
      </c>
      <c r="AH44"/>
    </row>
    <row r="45" spans="1:34" x14ac:dyDescent="0.25">
      <c r="A45" t="s">
        <v>379</v>
      </c>
      <c r="B45" t="s">
        <v>129</v>
      </c>
      <c r="C45" t="s">
        <v>527</v>
      </c>
      <c r="D45" t="s">
        <v>420</v>
      </c>
      <c r="E45" s="4">
        <v>110.1304347826087</v>
      </c>
      <c r="F45" s="4">
        <f>Nurse[[#This Row],[Total Nurse Staff Hours]]/Nurse[[#This Row],[MDS Census]]</f>
        <v>3.7084484800631659</v>
      </c>
      <c r="G45" s="4">
        <f>Nurse[[#This Row],[Total Direct Care Staff Hours]]/Nurse[[#This Row],[MDS Census]]</f>
        <v>3.310452033162258</v>
      </c>
      <c r="H45" s="4">
        <f>Nurse[[#This Row],[Total RN Hours (w/ Admin, DON)]]/Nurse[[#This Row],[MDS Census]]</f>
        <v>0.57377615475720489</v>
      </c>
      <c r="I45" s="4">
        <f>Nurse[[#This Row],[RN Hours (excl. Admin, DON)]]/Nurse[[#This Row],[MDS Census]]</f>
        <v>0.3084287406237663</v>
      </c>
      <c r="J45" s="4">
        <f>SUM(Nurse[[#This Row],[RN Hours (excl. Admin, DON)]],Nurse[[#This Row],[RN Admin Hours]],Nurse[[#This Row],[RN DON Hours]],Nurse[[#This Row],[LPN Hours (excl. Admin)]],Nurse[[#This Row],[LPN Admin Hours]],Nurse[[#This Row],[CNA Hours]],Nurse[[#This Row],[NA TR Hours]],Nurse[[#This Row],[Med Aide/Tech Hours]])</f>
        <v>408.41304347826087</v>
      </c>
      <c r="K45" s="4">
        <f>SUM(Nurse[[#This Row],[RN Hours (excl. Admin, DON)]],Nurse[[#This Row],[LPN Hours (excl. Admin)]],Nurse[[#This Row],[CNA Hours]],Nurse[[#This Row],[NA TR Hours]],Nurse[[#This Row],[Med Aide/Tech Hours]])</f>
        <v>364.58152173913044</v>
      </c>
      <c r="L45" s="4">
        <f>SUM(Nurse[[#This Row],[RN Hours (excl. Admin, DON)]],Nurse[[#This Row],[RN Admin Hours]],Nurse[[#This Row],[RN DON Hours]])</f>
        <v>63.190217391304351</v>
      </c>
      <c r="M45" s="4">
        <v>33.967391304347828</v>
      </c>
      <c r="N45" s="4">
        <v>23.125</v>
      </c>
      <c r="O45" s="4">
        <v>6.0978260869565215</v>
      </c>
      <c r="P45" s="4">
        <f>SUM(Nurse[[#This Row],[LPN Hours (excl. Admin)]],Nurse[[#This Row],[LPN Admin Hours]])</f>
        <v>112.80163043478261</v>
      </c>
      <c r="Q45" s="4">
        <v>98.192934782608702</v>
      </c>
      <c r="R45" s="4">
        <v>14.608695652173912</v>
      </c>
      <c r="S45" s="4">
        <f>SUM(Nurse[[#This Row],[CNA Hours]],Nurse[[#This Row],[NA TR Hours]],Nurse[[#This Row],[Med Aide/Tech Hours]])</f>
        <v>232.42119565217391</v>
      </c>
      <c r="T45" s="4">
        <v>229.14673913043478</v>
      </c>
      <c r="U45" s="4">
        <v>3.2744565217391304</v>
      </c>
      <c r="V45" s="4">
        <v>0</v>
      </c>
      <c r="W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71.470108695652186</v>
      </c>
      <c r="X45" s="4">
        <v>12.597826086956522</v>
      </c>
      <c r="Y45" s="4">
        <v>2.6086956521739131</v>
      </c>
      <c r="Z45" s="4">
        <v>5.6630434782608692</v>
      </c>
      <c r="AA45" s="4">
        <v>8.7119565217391308</v>
      </c>
      <c r="AB45" s="4">
        <v>3.8695652173913042</v>
      </c>
      <c r="AC45" s="4">
        <v>38.019021739130437</v>
      </c>
      <c r="AD45" s="4">
        <v>0</v>
      </c>
      <c r="AE45" s="4">
        <v>0</v>
      </c>
      <c r="AF45" s="1">
        <v>225348</v>
      </c>
      <c r="AG45" s="1">
        <v>1</v>
      </c>
      <c r="AH45"/>
    </row>
    <row r="46" spans="1:34" x14ac:dyDescent="0.25">
      <c r="A46" t="s">
        <v>379</v>
      </c>
      <c r="B46" t="s">
        <v>193</v>
      </c>
      <c r="C46" t="s">
        <v>472</v>
      </c>
      <c r="D46" t="s">
        <v>416</v>
      </c>
      <c r="E46" s="4">
        <v>129.55434782608697</v>
      </c>
      <c r="F46" s="4">
        <f>Nurse[[#This Row],[Total Nurse Staff Hours]]/Nurse[[#This Row],[MDS Census]]</f>
        <v>3.2809128282574047</v>
      </c>
      <c r="G46" s="4">
        <f>Nurse[[#This Row],[Total Direct Care Staff Hours]]/Nurse[[#This Row],[MDS Census]]</f>
        <v>3.0668176860474876</v>
      </c>
      <c r="H46" s="4">
        <f>Nurse[[#This Row],[Total RN Hours (w/ Admin, DON)]]/Nurse[[#This Row],[MDS Census]]</f>
        <v>0.28593002768688641</v>
      </c>
      <c r="I46" s="4">
        <f>Nurse[[#This Row],[RN Hours (excl. Admin, DON)]]/Nurse[[#This Row],[MDS Census]]</f>
        <v>0.20214783119389204</v>
      </c>
      <c r="J46" s="4">
        <f>SUM(Nurse[[#This Row],[RN Hours (excl. Admin, DON)]],Nurse[[#This Row],[RN Admin Hours]],Nurse[[#This Row],[RN DON Hours]],Nurse[[#This Row],[LPN Hours (excl. Admin)]],Nurse[[#This Row],[LPN Admin Hours]],Nurse[[#This Row],[CNA Hours]],Nurse[[#This Row],[NA TR Hours]],Nurse[[#This Row],[Med Aide/Tech Hours]])</f>
        <v>425.05652173913052</v>
      </c>
      <c r="K46" s="4">
        <f>SUM(Nurse[[#This Row],[RN Hours (excl. Admin, DON)]],Nurse[[#This Row],[LPN Hours (excl. Admin)]],Nurse[[#This Row],[CNA Hours]],Nurse[[#This Row],[NA TR Hours]],Nurse[[#This Row],[Med Aide/Tech Hours]])</f>
        <v>397.31956521739141</v>
      </c>
      <c r="L46" s="4">
        <f>SUM(Nurse[[#This Row],[RN Hours (excl. Admin, DON)]],Nurse[[#This Row],[RN Admin Hours]],Nurse[[#This Row],[RN DON Hours]])</f>
        <v>37.043478260869556</v>
      </c>
      <c r="M46" s="4">
        <v>26.189130434782601</v>
      </c>
      <c r="N46" s="4">
        <v>5.9847826086956522</v>
      </c>
      <c r="O46" s="4">
        <v>4.8695652173913047</v>
      </c>
      <c r="P46" s="4">
        <f>SUM(Nurse[[#This Row],[LPN Hours (excl. Admin)]],Nurse[[#This Row],[LPN Admin Hours]])</f>
        <v>160.25543478260869</v>
      </c>
      <c r="Q46" s="4">
        <v>143.37282608695651</v>
      </c>
      <c r="R46" s="4">
        <v>16.882608695652173</v>
      </c>
      <c r="S46" s="4">
        <f>SUM(Nurse[[#This Row],[CNA Hours]],Nurse[[#This Row],[NA TR Hours]],Nurse[[#This Row],[Med Aide/Tech Hours]])</f>
        <v>227.75760869565227</v>
      </c>
      <c r="T46" s="4">
        <v>227.75760869565227</v>
      </c>
      <c r="U46" s="4">
        <v>0</v>
      </c>
      <c r="V46" s="4">
        <v>0</v>
      </c>
      <c r="W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40.372826086956508</v>
      </c>
      <c r="X46" s="4">
        <v>0.83804347826086956</v>
      </c>
      <c r="Y46" s="4">
        <v>0</v>
      </c>
      <c r="Z46" s="4">
        <v>0</v>
      </c>
      <c r="AA46" s="4">
        <v>23.029347826086951</v>
      </c>
      <c r="AB46" s="4">
        <v>0</v>
      </c>
      <c r="AC46" s="4">
        <v>16.505434782608688</v>
      </c>
      <c r="AD46" s="4">
        <v>0</v>
      </c>
      <c r="AE46" s="4">
        <v>0</v>
      </c>
      <c r="AF46" s="1">
        <v>225445</v>
      </c>
      <c r="AG46" s="1">
        <v>1</v>
      </c>
      <c r="AH46"/>
    </row>
    <row r="47" spans="1:34" x14ac:dyDescent="0.25">
      <c r="A47" t="s">
        <v>379</v>
      </c>
      <c r="B47" t="s">
        <v>54</v>
      </c>
      <c r="C47" t="s">
        <v>492</v>
      </c>
      <c r="D47" t="s">
        <v>417</v>
      </c>
      <c r="E47" s="4">
        <v>92.408450704225359</v>
      </c>
      <c r="F47" s="4">
        <f>Nurse[[#This Row],[Total Nurse Staff Hours]]/Nurse[[#This Row],[MDS Census]]</f>
        <v>3.4119890260631003</v>
      </c>
      <c r="G47" s="4">
        <f>Nurse[[#This Row],[Total Direct Care Staff Hours]]/Nurse[[#This Row],[MDS Census]]</f>
        <v>3.2870217954580094</v>
      </c>
      <c r="H47" s="4">
        <f>Nurse[[#This Row],[Total RN Hours (w/ Admin, DON)]]/Nurse[[#This Row],[MDS Census]]</f>
        <v>0.47920134125895425</v>
      </c>
      <c r="I47" s="4">
        <f>Nurse[[#This Row],[RN Hours (excl. Admin, DON)]]/Nurse[[#This Row],[MDS Census]]</f>
        <v>0.43286694101508899</v>
      </c>
      <c r="J47" s="4">
        <f>SUM(Nurse[[#This Row],[RN Hours (excl. Admin, DON)]],Nurse[[#This Row],[RN Admin Hours]],Nurse[[#This Row],[RN DON Hours]],Nurse[[#This Row],[LPN Hours (excl. Admin)]],Nurse[[#This Row],[LPN Admin Hours]],Nurse[[#This Row],[CNA Hours]],Nurse[[#This Row],[NA TR Hours]],Nurse[[#This Row],[Med Aide/Tech Hours]])</f>
        <v>315.2966197183099</v>
      </c>
      <c r="K47" s="4">
        <f>SUM(Nurse[[#This Row],[RN Hours (excl. Admin, DON)]],Nurse[[#This Row],[LPN Hours (excl. Admin)]],Nurse[[#This Row],[CNA Hours]],Nurse[[#This Row],[NA TR Hours]],Nurse[[#This Row],[Med Aide/Tech Hours]])</f>
        <v>303.74859154929578</v>
      </c>
      <c r="L47" s="4">
        <f>SUM(Nurse[[#This Row],[RN Hours (excl. Admin, DON)]],Nurse[[#This Row],[RN Admin Hours]],Nurse[[#This Row],[RN DON Hours]])</f>
        <v>44.282253521126748</v>
      </c>
      <c r="M47" s="4">
        <v>40.000563380281676</v>
      </c>
      <c r="N47" s="4">
        <v>4.28169014084507</v>
      </c>
      <c r="O47" s="4">
        <v>0</v>
      </c>
      <c r="P47" s="4">
        <f>SUM(Nurse[[#This Row],[LPN Hours (excl. Admin)]],Nurse[[#This Row],[LPN Admin Hours]])</f>
        <v>84.256056338028174</v>
      </c>
      <c r="Q47" s="4">
        <v>76.989718309859157</v>
      </c>
      <c r="R47" s="4">
        <v>7.266338028169014</v>
      </c>
      <c r="S47" s="4">
        <f>SUM(Nurse[[#This Row],[CNA Hours]],Nurse[[#This Row],[NA TR Hours]],Nurse[[#This Row],[Med Aide/Tech Hours]])</f>
        <v>186.75830985915496</v>
      </c>
      <c r="T47" s="4">
        <v>186.75830985915496</v>
      </c>
      <c r="U47" s="4">
        <v>0</v>
      </c>
      <c r="V47" s="4">
        <v>0</v>
      </c>
      <c r="W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96.569014084507046</v>
      </c>
      <c r="X47" s="4">
        <v>20.96859154929577</v>
      </c>
      <c r="Y47" s="4">
        <v>0</v>
      </c>
      <c r="Z47" s="4">
        <v>0</v>
      </c>
      <c r="AA47" s="4">
        <v>27.09971830985916</v>
      </c>
      <c r="AB47" s="4">
        <v>0</v>
      </c>
      <c r="AC47" s="4">
        <v>48.500704225352116</v>
      </c>
      <c r="AD47" s="4">
        <v>0</v>
      </c>
      <c r="AE47" s="4">
        <v>0</v>
      </c>
      <c r="AF47" s="1">
        <v>225233</v>
      </c>
      <c r="AG47" s="1">
        <v>1</v>
      </c>
      <c r="AH47"/>
    </row>
    <row r="48" spans="1:34" x14ac:dyDescent="0.25">
      <c r="A48" t="s">
        <v>379</v>
      </c>
      <c r="B48" t="s">
        <v>69</v>
      </c>
      <c r="C48" t="s">
        <v>501</v>
      </c>
      <c r="D48" t="s">
        <v>417</v>
      </c>
      <c r="E48" s="4">
        <v>102.08450704225352</v>
      </c>
      <c r="F48" s="4">
        <f>Nurse[[#This Row],[Total Nurse Staff Hours]]/Nurse[[#This Row],[MDS Census]]</f>
        <v>3.1954359823399558</v>
      </c>
      <c r="G48" s="4">
        <f>Nurse[[#This Row],[Total Direct Care Staff Hours]]/Nurse[[#This Row],[MDS Census]]</f>
        <v>3.1192273730684326</v>
      </c>
      <c r="H48" s="4">
        <f>Nurse[[#This Row],[Total RN Hours (w/ Admin, DON)]]/Nurse[[#This Row],[MDS Census]]</f>
        <v>0.52692328918322295</v>
      </c>
      <c r="I48" s="4">
        <f>Nurse[[#This Row],[RN Hours (excl. Admin, DON)]]/Nurse[[#This Row],[MDS Census]]</f>
        <v>0.48166942604856516</v>
      </c>
      <c r="J48" s="4">
        <f>SUM(Nurse[[#This Row],[RN Hours (excl. Admin, DON)]],Nurse[[#This Row],[RN Admin Hours]],Nurse[[#This Row],[RN DON Hours]],Nurse[[#This Row],[LPN Hours (excl. Admin)]],Nurse[[#This Row],[LPN Admin Hours]],Nurse[[#This Row],[CNA Hours]],Nurse[[#This Row],[NA TR Hours]],Nurse[[#This Row],[Med Aide/Tech Hours]])</f>
        <v>326.20450704225351</v>
      </c>
      <c r="K48" s="4">
        <f>SUM(Nurse[[#This Row],[RN Hours (excl. Admin, DON)]],Nurse[[#This Row],[LPN Hours (excl. Admin)]],Nurse[[#This Row],[CNA Hours]],Nurse[[#This Row],[NA TR Hours]],Nurse[[#This Row],[Med Aide/Tech Hours]])</f>
        <v>318.42478873239435</v>
      </c>
      <c r="L48" s="4">
        <f>SUM(Nurse[[#This Row],[RN Hours (excl. Admin, DON)]],Nurse[[#This Row],[RN Admin Hours]],Nurse[[#This Row],[RN DON Hours]])</f>
        <v>53.790704225352115</v>
      </c>
      <c r="M48" s="4">
        <v>49.170985915492963</v>
      </c>
      <c r="N48" s="4">
        <v>3.267605633802817</v>
      </c>
      <c r="O48" s="4">
        <v>1.352112676056338</v>
      </c>
      <c r="P48" s="4">
        <f>SUM(Nurse[[#This Row],[LPN Hours (excl. Admin)]],Nurse[[#This Row],[LPN Admin Hours]])</f>
        <v>70.999577464788729</v>
      </c>
      <c r="Q48" s="4">
        <v>67.839577464788732</v>
      </c>
      <c r="R48" s="4">
        <v>3.1599999999999997</v>
      </c>
      <c r="S48" s="4">
        <f>SUM(Nurse[[#This Row],[CNA Hours]],Nurse[[#This Row],[NA TR Hours]],Nurse[[#This Row],[Med Aide/Tech Hours]])</f>
        <v>201.41422535211265</v>
      </c>
      <c r="T48" s="4">
        <v>201.41422535211265</v>
      </c>
      <c r="U48" s="4">
        <v>0</v>
      </c>
      <c r="V48" s="4">
        <v>0</v>
      </c>
      <c r="W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77.980281690140856</v>
      </c>
      <c r="X48" s="4">
        <v>30.733098591549297</v>
      </c>
      <c r="Y48" s="4">
        <v>0</v>
      </c>
      <c r="Z48" s="4">
        <v>0</v>
      </c>
      <c r="AA48" s="4">
        <v>12.307605633802817</v>
      </c>
      <c r="AB48" s="4">
        <v>0</v>
      </c>
      <c r="AC48" s="4">
        <v>34.939577464788734</v>
      </c>
      <c r="AD48" s="4">
        <v>0</v>
      </c>
      <c r="AE48" s="4">
        <v>0</v>
      </c>
      <c r="AF48" s="1">
        <v>225264</v>
      </c>
      <c r="AG48" s="1">
        <v>1</v>
      </c>
      <c r="AH48"/>
    </row>
    <row r="49" spans="1:34" x14ac:dyDescent="0.25">
      <c r="A49" t="s">
        <v>379</v>
      </c>
      <c r="B49" t="s">
        <v>48</v>
      </c>
      <c r="C49" t="s">
        <v>484</v>
      </c>
      <c r="D49" t="s">
        <v>415</v>
      </c>
      <c r="E49" s="4">
        <v>134.9891304347826</v>
      </c>
      <c r="F49" s="4">
        <f>Nurse[[#This Row],[Total Nurse Staff Hours]]/Nurse[[#This Row],[MDS Census]]</f>
        <v>3.178416136564941</v>
      </c>
      <c r="G49" s="4">
        <f>Nurse[[#This Row],[Total Direct Care Staff Hours]]/Nurse[[#This Row],[MDS Census]]</f>
        <v>2.8584024478621468</v>
      </c>
      <c r="H49" s="4">
        <f>Nurse[[#This Row],[Total RN Hours (w/ Admin, DON)]]/Nurse[[#This Row],[MDS Census]]</f>
        <v>0.44971414767694667</v>
      </c>
      <c r="I49" s="4">
        <f>Nurse[[#This Row],[RN Hours (excl. Admin, DON)]]/Nurse[[#This Row],[MDS Census]]</f>
        <v>0.2638698768016749</v>
      </c>
      <c r="J49" s="4">
        <f>SUM(Nurse[[#This Row],[RN Hours (excl. Admin, DON)]],Nurse[[#This Row],[RN Admin Hours]],Nurse[[#This Row],[RN DON Hours]],Nurse[[#This Row],[LPN Hours (excl. Admin)]],Nurse[[#This Row],[LPN Admin Hours]],Nurse[[#This Row],[CNA Hours]],Nurse[[#This Row],[NA TR Hours]],Nurse[[#This Row],[Med Aide/Tech Hours]])</f>
        <v>429.05163043478257</v>
      </c>
      <c r="K49" s="4">
        <f>SUM(Nurse[[#This Row],[RN Hours (excl. Admin, DON)]],Nurse[[#This Row],[LPN Hours (excl. Admin)]],Nurse[[#This Row],[CNA Hours]],Nurse[[#This Row],[NA TR Hours]],Nurse[[#This Row],[Med Aide/Tech Hours]])</f>
        <v>385.85326086956519</v>
      </c>
      <c r="L49" s="4">
        <f>SUM(Nurse[[#This Row],[RN Hours (excl. Admin, DON)]],Nurse[[#This Row],[RN Admin Hours]],Nurse[[#This Row],[RN DON Hours]])</f>
        <v>60.706521739130437</v>
      </c>
      <c r="M49" s="4">
        <v>35.619565217391305</v>
      </c>
      <c r="N49" s="4">
        <v>20.043478260869566</v>
      </c>
      <c r="O49" s="4">
        <v>5.0434782608695654</v>
      </c>
      <c r="P49" s="4">
        <f>SUM(Nurse[[#This Row],[LPN Hours (excl. Admin)]],Nurse[[#This Row],[LPN Admin Hours]])</f>
        <v>151.90217391304347</v>
      </c>
      <c r="Q49" s="4">
        <v>133.79076086956522</v>
      </c>
      <c r="R49" s="4">
        <v>18.111413043478262</v>
      </c>
      <c r="S49" s="4">
        <f>SUM(Nurse[[#This Row],[CNA Hours]],Nurse[[#This Row],[NA TR Hours]],Nurse[[#This Row],[Med Aide/Tech Hours]])</f>
        <v>216.44293478260869</v>
      </c>
      <c r="T49" s="4">
        <v>206.02445652173913</v>
      </c>
      <c r="U49" s="4">
        <v>7.7663043478260869</v>
      </c>
      <c r="V49" s="4">
        <v>2.652173913043478</v>
      </c>
      <c r="W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76.991847826086968</v>
      </c>
      <c r="X49" s="4">
        <v>8.5869565217391308</v>
      </c>
      <c r="Y49" s="4">
        <v>12.391304347826088</v>
      </c>
      <c r="Z49" s="4">
        <v>0</v>
      </c>
      <c r="AA49" s="4">
        <v>38.065217391304351</v>
      </c>
      <c r="AB49" s="4">
        <v>0</v>
      </c>
      <c r="AC49" s="4">
        <v>17.948369565217391</v>
      </c>
      <c r="AD49" s="4">
        <v>0</v>
      </c>
      <c r="AE49" s="4">
        <v>0</v>
      </c>
      <c r="AF49" s="1">
        <v>225223</v>
      </c>
      <c r="AG49" s="1">
        <v>1</v>
      </c>
      <c r="AH49"/>
    </row>
    <row r="50" spans="1:34" x14ac:dyDescent="0.25">
      <c r="A50" t="s">
        <v>379</v>
      </c>
      <c r="B50" t="s">
        <v>187</v>
      </c>
      <c r="C50" t="s">
        <v>549</v>
      </c>
      <c r="D50" t="s">
        <v>416</v>
      </c>
      <c r="E50" s="4">
        <v>115.43478260869566</v>
      </c>
      <c r="F50" s="4">
        <f>Nurse[[#This Row],[Total Nurse Staff Hours]]/Nurse[[#This Row],[MDS Census]]</f>
        <v>3.9993973634651603</v>
      </c>
      <c r="G50" s="4">
        <f>Nurse[[#This Row],[Total Direct Care Staff Hours]]/Nurse[[#This Row],[MDS Census]]</f>
        <v>3.6406167608286251</v>
      </c>
      <c r="H50" s="4">
        <f>Nurse[[#This Row],[Total RN Hours (w/ Admin, DON)]]/Nurse[[#This Row],[MDS Census]]</f>
        <v>0.86202919020715618</v>
      </c>
      <c r="I50" s="4">
        <f>Nurse[[#This Row],[RN Hours (excl. Admin, DON)]]/Nurse[[#This Row],[MDS Census]]</f>
        <v>0.68086158192090396</v>
      </c>
      <c r="J50" s="4">
        <f>SUM(Nurse[[#This Row],[RN Hours (excl. Admin, DON)]],Nurse[[#This Row],[RN Admin Hours]],Nurse[[#This Row],[RN DON Hours]],Nurse[[#This Row],[LPN Hours (excl. Admin)]],Nurse[[#This Row],[LPN Admin Hours]],Nurse[[#This Row],[CNA Hours]],Nurse[[#This Row],[NA TR Hours]],Nurse[[#This Row],[Med Aide/Tech Hours]])</f>
        <v>461.66956521739132</v>
      </c>
      <c r="K50" s="4">
        <f>SUM(Nurse[[#This Row],[RN Hours (excl. Admin, DON)]],Nurse[[#This Row],[LPN Hours (excl. Admin)]],Nurse[[#This Row],[CNA Hours]],Nurse[[#This Row],[NA TR Hours]],Nurse[[#This Row],[Med Aide/Tech Hours]])</f>
        <v>420.25380434782608</v>
      </c>
      <c r="L50" s="4">
        <f>SUM(Nurse[[#This Row],[RN Hours (excl. Admin, DON)]],Nurse[[#This Row],[RN Admin Hours]],Nurse[[#This Row],[RN DON Hours]])</f>
        <v>99.508152173913032</v>
      </c>
      <c r="M50" s="4">
        <v>78.595108695652172</v>
      </c>
      <c r="N50" s="4">
        <v>15.347826086956522</v>
      </c>
      <c r="O50" s="4">
        <v>5.5652173913043477</v>
      </c>
      <c r="P50" s="4">
        <f>SUM(Nurse[[#This Row],[LPN Hours (excl. Admin)]],Nurse[[#This Row],[LPN Admin Hours]])</f>
        <v>95.904891304347828</v>
      </c>
      <c r="Q50" s="4">
        <v>75.402173913043484</v>
      </c>
      <c r="R50" s="4">
        <v>20.502717391304348</v>
      </c>
      <c r="S50" s="4">
        <f>SUM(Nurse[[#This Row],[CNA Hours]],Nurse[[#This Row],[NA TR Hours]],Nurse[[#This Row],[Med Aide/Tech Hours]])</f>
        <v>266.25652173913045</v>
      </c>
      <c r="T50" s="4">
        <v>259.89239130434783</v>
      </c>
      <c r="U50" s="4">
        <v>6.3641304347826084</v>
      </c>
      <c r="V50" s="4">
        <v>0</v>
      </c>
      <c r="W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0" s="4">
        <v>0</v>
      </c>
      <c r="Y50" s="4">
        <v>0</v>
      </c>
      <c r="Z50" s="4">
        <v>0</v>
      </c>
      <c r="AA50" s="4">
        <v>0</v>
      </c>
      <c r="AB50" s="4">
        <v>0</v>
      </c>
      <c r="AC50" s="4">
        <v>0</v>
      </c>
      <c r="AD50" s="4">
        <v>0</v>
      </c>
      <c r="AE50" s="4">
        <v>0</v>
      </c>
      <c r="AF50" s="1">
        <v>225437</v>
      </c>
      <c r="AG50" s="1">
        <v>1</v>
      </c>
      <c r="AH50"/>
    </row>
    <row r="51" spans="1:34" x14ac:dyDescent="0.25">
      <c r="A51" t="s">
        <v>379</v>
      </c>
      <c r="B51" t="s">
        <v>282</v>
      </c>
      <c r="C51" t="s">
        <v>578</v>
      </c>
      <c r="D51" t="s">
        <v>411</v>
      </c>
      <c r="E51" s="4">
        <v>20.836956521739129</v>
      </c>
      <c r="F51" s="4">
        <f>Nurse[[#This Row],[Total Nurse Staff Hours]]/Nurse[[#This Row],[MDS Census]]</f>
        <v>4.1640584246218051</v>
      </c>
      <c r="G51" s="4">
        <f>Nurse[[#This Row],[Total Direct Care Staff Hours]]/Nurse[[#This Row],[MDS Census]]</f>
        <v>3.8768909754825249</v>
      </c>
      <c r="H51" s="4">
        <f>Nurse[[#This Row],[Total RN Hours (w/ Admin, DON)]]/Nurse[[#This Row],[MDS Census]]</f>
        <v>1.0830725091288471</v>
      </c>
      <c r="I51" s="4">
        <f>Nurse[[#This Row],[RN Hours (excl. Admin, DON)]]/Nurse[[#This Row],[MDS Census]]</f>
        <v>0.79590505998956707</v>
      </c>
      <c r="J51" s="4">
        <f>SUM(Nurse[[#This Row],[RN Hours (excl. Admin, DON)]],Nurse[[#This Row],[RN Admin Hours]],Nurse[[#This Row],[RN DON Hours]],Nurse[[#This Row],[LPN Hours (excl. Admin)]],Nurse[[#This Row],[LPN Admin Hours]],Nurse[[#This Row],[CNA Hours]],Nurse[[#This Row],[NA TR Hours]],Nurse[[#This Row],[Med Aide/Tech Hours]])</f>
        <v>86.766304347826093</v>
      </c>
      <c r="K51" s="4">
        <f>SUM(Nurse[[#This Row],[RN Hours (excl. Admin, DON)]],Nurse[[#This Row],[LPN Hours (excl. Admin)]],Nurse[[#This Row],[CNA Hours]],Nurse[[#This Row],[NA TR Hours]],Nurse[[#This Row],[Med Aide/Tech Hours]])</f>
        <v>80.782608695652172</v>
      </c>
      <c r="L51" s="4">
        <f>SUM(Nurse[[#This Row],[RN Hours (excl. Admin, DON)]],Nurse[[#This Row],[RN Admin Hours]],Nurse[[#This Row],[RN DON Hours]])</f>
        <v>22.567934782608695</v>
      </c>
      <c r="M51" s="4">
        <v>16.584239130434781</v>
      </c>
      <c r="N51" s="4">
        <v>1.5</v>
      </c>
      <c r="O51" s="4">
        <v>4.4836956521739131</v>
      </c>
      <c r="P51" s="4">
        <f>SUM(Nurse[[#This Row],[LPN Hours (excl. Admin)]],Nurse[[#This Row],[LPN Admin Hours]])</f>
        <v>15.692934782608695</v>
      </c>
      <c r="Q51" s="4">
        <v>15.692934782608695</v>
      </c>
      <c r="R51" s="4">
        <v>0</v>
      </c>
      <c r="S51" s="4">
        <f>SUM(Nurse[[#This Row],[CNA Hours]],Nurse[[#This Row],[NA TR Hours]],Nurse[[#This Row],[Med Aide/Tech Hours]])</f>
        <v>48.505434782608695</v>
      </c>
      <c r="T51" s="4">
        <v>42.380434782608695</v>
      </c>
      <c r="U51" s="4">
        <v>6.125</v>
      </c>
      <c r="V51" s="4">
        <v>0</v>
      </c>
      <c r="W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17.173913043478262</v>
      </c>
      <c r="X51" s="4">
        <v>4.1304347826086953</v>
      </c>
      <c r="Y51" s="4">
        <v>0</v>
      </c>
      <c r="Z51" s="4">
        <v>0</v>
      </c>
      <c r="AA51" s="4">
        <v>1.8369565217391304</v>
      </c>
      <c r="AB51" s="4">
        <v>0</v>
      </c>
      <c r="AC51" s="4">
        <v>11.206521739130435</v>
      </c>
      <c r="AD51" s="4">
        <v>0</v>
      </c>
      <c r="AE51" s="4">
        <v>0</v>
      </c>
      <c r="AF51" s="1">
        <v>225616</v>
      </c>
      <c r="AG51" s="1">
        <v>1</v>
      </c>
      <c r="AH51"/>
    </row>
    <row r="52" spans="1:34" x14ac:dyDescent="0.25">
      <c r="A52" t="s">
        <v>379</v>
      </c>
      <c r="B52" t="s">
        <v>260</v>
      </c>
      <c r="C52" t="s">
        <v>504</v>
      </c>
      <c r="D52" t="s">
        <v>415</v>
      </c>
      <c r="E52" s="4">
        <v>58.086956521739133</v>
      </c>
      <c r="F52" s="4">
        <f>Nurse[[#This Row],[Total Nurse Staff Hours]]/Nurse[[#This Row],[MDS Census]]</f>
        <v>3.416199476047904</v>
      </c>
      <c r="G52" s="4">
        <f>Nurse[[#This Row],[Total Direct Care Staff Hours]]/Nurse[[#This Row],[MDS Census]]</f>
        <v>3.0588360778443109</v>
      </c>
      <c r="H52" s="4">
        <f>Nurse[[#This Row],[Total RN Hours (w/ Admin, DON)]]/Nurse[[#This Row],[MDS Census]]</f>
        <v>0.84524700598802383</v>
      </c>
      <c r="I52" s="4">
        <f>Nurse[[#This Row],[RN Hours (excl. Admin, DON)]]/Nurse[[#This Row],[MDS Census]]</f>
        <v>0.49237462574850299</v>
      </c>
      <c r="J52" s="4">
        <f>SUM(Nurse[[#This Row],[RN Hours (excl. Admin, DON)]],Nurse[[#This Row],[RN Admin Hours]],Nurse[[#This Row],[RN DON Hours]],Nurse[[#This Row],[LPN Hours (excl. Admin)]],Nurse[[#This Row],[LPN Admin Hours]],Nurse[[#This Row],[CNA Hours]],Nurse[[#This Row],[NA TR Hours]],Nurse[[#This Row],[Med Aide/Tech Hours]])</f>
        <v>198.43663043478261</v>
      </c>
      <c r="K52" s="4">
        <f>SUM(Nurse[[#This Row],[RN Hours (excl. Admin, DON)]],Nurse[[#This Row],[LPN Hours (excl. Admin)]],Nurse[[#This Row],[CNA Hours]],Nurse[[#This Row],[NA TR Hours]],Nurse[[#This Row],[Med Aide/Tech Hours]])</f>
        <v>177.67847826086955</v>
      </c>
      <c r="L52" s="4">
        <f>SUM(Nurse[[#This Row],[RN Hours (excl. Admin, DON)]],Nurse[[#This Row],[RN Admin Hours]],Nurse[[#This Row],[RN DON Hours]])</f>
        <v>49.097826086956516</v>
      </c>
      <c r="M52" s="4">
        <v>28.600543478260871</v>
      </c>
      <c r="N52" s="4">
        <v>15.192934782608695</v>
      </c>
      <c r="O52" s="4">
        <v>5.3043478260869561</v>
      </c>
      <c r="P52" s="4">
        <f>SUM(Nurse[[#This Row],[LPN Hours (excl. Admin)]],Nurse[[#This Row],[LPN Admin Hours]])</f>
        <v>31.019021739130434</v>
      </c>
      <c r="Q52" s="4">
        <v>30.758152173913043</v>
      </c>
      <c r="R52" s="4">
        <v>0.2608695652173913</v>
      </c>
      <c r="S52" s="4">
        <f>SUM(Nurse[[#This Row],[CNA Hours]],Nurse[[#This Row],[NA TR Hours]],Nurse[[#This Row],[Med Aide/Tech Hours]])</f>
        <v>118.31978260869565</v>
      </c>
      <c r="T52" s="4">
        <v>118.31978260869565</v>
      </c>
      <c r="U52" s="4">
        <v>0</v>
      </c>
      <c r="V52" s="4">
        <v>0</v>
      </c>
      <c r="W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13.701086956521738</v>
      </c>
      <c r="X52" s="4">
        <v>1.6304347826086956</v>
      </c>
      <c r="Y52" s="4">
        <v>0</v>
      </c>
      <c r="Z52" s="4">
        <v>0</v>
      </c>
      <c r="AA52" s="4">
        <v>0</v>
      </c>
      <c r="AB52" s="4">
        <v>0</v>
      </c>
      <c r="AC52" s="4">
        <v>12.070652173913043</v>
      </c>
      <c r="AD52" s="4">
        <v>0</v>
      </c>
      <c r="AE52" s="4">
        <v>0</v>
      </c>
      <c r="AF52" s="1">
        <v>225549</v>
      </c>
      <c r="AG52" s="1">
        <v>1</v>
      </c>
      <c r="AH52"/>
    </row>
    <row r="53" spans="1:34" x14ac:dyDescent="0.25">
      <c r="A53" t="s">
        <v>379</v>
      </c>
      <c r="B53" t="s">
        <v>348</v>
      </c>
      <c r="C53" t="s">
        <v>431</v>
      </c>
      <c r="D53" t="s">
        <v>413</v>
      </c>
      <c r="E53" s="4">
        <v>64.510869565217391</v>
      </c>
      <c r="F53" s="4">
        <f>Nurse[[#This Row],[Total Nurse Staff Hours]]/Nurse[[#This Row],[MDS Census]]</f>
        <v>4.0785071609098571</v>
      </c>
      <c r="G53" s="4">
        <f>Nurse[[#This Row],[Total Direct Care Staff Hours]]/Nurse[[#This Row],[MDS Census]]</f>
        <v>3.7022645324347088</v>
      </c>
      <c r="H53" s="4">
        <f>Nurse[[#This Row],[Total RN Hours (w/ Admin, DON)]]/Nurse[[#This Row],[MDS Census]]</f>
        <v>0.51586352148272951</v>
      </c>
      <c r="I53" s="4">
        <f>Nurse[[#This Row],[RN Hours (excl. Admin, DON)]]/Nurse[[#This Row],[MDS Census]]</f>
        <v>0.31641112047177755</v>
      </c>
      <c r="J53" s="4">
        <f>SUM(Nurse[[#This Row],[RN Hours (excl. Admin, DON)]],Nurse[[#This Row],[RN Admin Hours]],Nurse[[#This Row],[RN DON Hours]],Nurse[[#This Row],[LPN Hours (excl. Admin)]],Nurse[[#This Row],[LPN Admin Hours]],Nurse[[#This Row],[CNA Hours]],Nurse[[#This Row],[NA TR Hours]],Nurse[[#This Row],[Med Aide/Tech Hours]])</f>
        <v>263.10804347826087</v>
      </c>
      <c r="K53" s="4">
        <f>SUM(Nurse[[#This Row],[RN Hours (excl. Admin, DON)]],Nurse[[#This Row],[LPN Hours (excl. Admin)]],Nurse[[#This Row],[CNA Hours]],Nurse[[#This Row],[NA TR Hours]],Nurse[[#This Row],[Med Aide/Tech Hours]])</f>
        <v>238.83630434782606</v>
      </c>
      <c r="L53" s="4">
        <f>SUM(Nurse[[#This Row],[RN Hours (excl. Admin, DON)]],Nurse[[#This Row],[RN Admin Hours]],Nurse[[#This Row],[RN DON Hours]])</f>
        <v>33.278804347826082</v>
      </c>
      <c r="M53" s="4">
        <v>20.411956521739128</v>
      </c>
      <c r="N53" s="4">
        <v>12.605978260869565</v>
      </c>
      <c r="O53" s="4">
        <v>0.2608695652173913</v>
      </c>
      <c r="P53" s="4">
        <f>SUM(Nurse[[#This Row],[LPN Hours (excl. Admin)]],Nurse[[#This Row],[LPN Admin Hours]])</f>
        <v>82.315326086956517</v>
      </c>
      <c r="Q53" s="4">
        <v>70.910434782608689</v>
      </c>
      <c r="R53" s="4">
        <v>11.404891304347826</v>
      </c>
      <c r="S53" s="4">
        <f>SUM(Nurse[[#This Row],[CNA Hours]],Nurse[[#This Row],[NA TR Hours]],Nurse[[#This Row],[Med Aide/Tech Hours]])</f>
        <v>147.51391304347825</v>
      </c>
      <c r="T53" s="4">
        <v>147.51391304347825</v>
      </c>
      <c r="U53" s="4">
        <v>0</v>
      </c>
      <c r="V53" s="4">
        <v>0</v>
      </c>
      <c r="W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8.5428260869565218</v>
      </c>
      <c r="X53" s="4">
        <v>4.224456521739131</v>
      </c>
      <c r="Y53" s="4">
        <v>0</v>
      </c>
      <c r="Z53" s="4">
        <v>0</v>
      </c>
      <c r="AA53" s="4">
        <v>4.149565217391304</v>
      </c>
      <c r="AB53" s="4">
        <v>0</v>
      </c>
      <c r="AC53" s="4">
        <v>0.16880434782608697</v>
      </c>
      <c r="AD53" s="4">
        <v>0</v>
      </c>
      <c r="AE53" s="4">
        <v>0</v>
      </c>
      <c r="AF53" s="1">
        <v>225770</v>
      </c>
      <c r="AG53" s="1">
        <v>1</v>
      </c>
      <c r="AH53"/>
    </row>
    <row r="54" spans="1:34" x14ac:dyDescent="0.25">
      <c r="A54" t="s">
        <v>379</v>
      </c>
      <c r="B54" t="s">
        <v>139</v>
      </c>
      <c r="C54" t="s">
        <v>464</v>
      </c>
      <c r="D54" t="s">
        <v>410</v>
      </c>
      <c r="E54" s="4">
        <v>9.4673913043478262</v>
      </c>
      <c r="F54" s="4">
        <f>Nurse[[#This Row],[Total Nurse Staff Hours]]/Nurse[[#This Row],[MDS Census]]</f>
        <v>8.8953157290470717</v>
      </c>
      <c r="G54" s="4">
        <f>Nurse[[#This Row],[Total Direct Care Staff Hours]]/Nurse[[#This Row],[MDS Census]]</f>
        <v>7.9325373134328352</v>
      </c>
      <c r="H54" s="4">
        <f>Nurse[[#This Row],[Total RN Hours (w/ Admin, DON)]]/Nurse[[#This Row],[MDS Census]]</f>
        <v>3.2377497129735935</v>
      </c>
      <c r="I54" s="4">
        <f>Nurse[[#This Row],[RN Hours (excl. Admin, DON)]]/Nurse[[#This Row],[MDS Census]]</f>
        <v>2.274971297359357</v>
      </c>
      <c r="J54" s="4">
        <f>SUM(Nurse[[#This Row],[RN Hours (excl. Admin, DON)]],Nurse[[#This Row],[RN Admin Hours]],Nurse[[#This Row],[RN DON Hours]],Nurse[[#This Row],[LPN Hours (excl. Admin)]],Nurse[[#This Row],[LPN Admin Hours]],Nurse[[#This Row],[CNA Hours]],Nurse[[#This Row],[NA TR Hours]],Nurse[[#This Row],[Med Aide/Tech Hours]])</f>
        <v>84.215434782608696</v>
      </c>
      <c r="K54" s="4">
        <f>SUM(Nurse[[#This Row],[RN Hours (excl. Admin, DON)]],Nurse[[#This Row],[LPN Hours (excl. Admin)]],Nurse[[#This Row],[CNA Hours]],Nurse[[#This Row],[NA TR Hours]],Nurse[[#This Row],[Med Aide/Tech Hours]])</f>
        <v>75.100434782608687</v>
      </c>
      <c r="L54" s="4">
        <f>SUM(Nurse[[#This Row],[RN Hours (excl. Admin, DON)]],Nurse[[#This Row],[RN Admin Hours]],Nurse[[#This Row],[RN DON Hours]])</f>
        <v>30.653043478260869</v>
      </c>
      <c r="M54" s="4">
        <v>21.538043478260871</v>
      </c>
      <c r="N54" s="4">
        <v>4.1584782608695647</v>
      </c>
      <c r="O54" s="4">
        <v>4.9565217391304346</v>
      </c>
      <c r="P54" s="4">
        <f>SUM(Nurse[[#This Row],[LPN Hours (excl. Admin)]],Nurse[[#This Row],[LPN Admin Hours]])</f>
        <v>6.8554347826086941</v>
      </c>
      <c r="Q54" s="4">
        <v>6.8554347826086941</v>
      </c>
      <c r="R54" s="4">
        <v>0</v>
      </c>
      <c r="S54" s="4">
        <f>SUM(Nurse[[#This Row],[CNA Hours]],Nurse[[#This Row],[NA TR Hours]],Nurse[[#This Row],[Med Aide/Tech Hours]])</f>
        <v>46.70695652173913</v>
      </c>
      <c r="T54" s="4">
        <v>46.70695652173913</v>
      </c>
      <c r="U54" s="4">
        <v>0</v>
      </c>
      <c r="V54" s="4">
        <v>0</v>
      </c>
      <c r="W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0.1358695652173913</v>
      </c>
      <c r="X54" s="4">
        <v>0</v>
      </c>
      <c r="Y54" s="4">
        <v>0</v>
      </c>
      <c r="Z54" s="4">
        <v>0</v>
      </c>
      <c r="AA54" s="4">
        <v>0</v>
      </c>
      <c r="AB54" s="4">
        <v>0</v>
      </c>
      <c r="AC54" s="4">
        <v>0.1358695652173913</v>
      </c>
      <c r="AD54" s="4">
        <v>0</v>
      </c>
      <c r="AE54" s="4">
        <v>0</v>
      </c>
      <c r="AF54" s="1">
        <v>225367</v>
      </c>
      <c r="AG54" s="1">
        <v>1</v>
      </c>
      <c r="AH54"/>
    </row>
    <row r="55" spans="1:34" x14ac:dyDescent="0.25">
      <c r="A55" t="s">
        <v>379</v>
      </c>
      <c r="B55" t="s">
        <v>217</v>
      </c>
      <c r="C55" t="s">
        <v>508</v>
      </c>
      <c r="D55" t="s">
        <v>412</v>
      </c>
      <c r="E55" s="4">
        <v>54.673913043478258</v>
      </c>
      <c r="F55" s="4">
        <f>Nurse[[#This Row],[Total Nurse Staff Hours]]/Nurse[[#This Row],[MDS Census]]</f>
        <v>3.6726560636182892</v>
      </c>
      <c r="G55" s="4">
        <f>Nurse[[#This Row],[Total Direct Care Staff Hours]]/Nurse[[#This Row],[MDS Census]]</f>
        <v>3.3510357852882695</v>
      </c>
      <c r="H55" s="4">
        <f>Nurse[[#This Row],[Total RN Hours (w/ Admin, DON)]]/Nurse[[#This Row],[MDS Census]]</f>
        <v>0.58540954274353874</v>
      </c>
      <c r="I55" s="4">
        <f>Nurse[[#This Row],[RN Hours (excl. Admin, DON)]]/Nurse[[#This Row],[MDS Census]]</f>
        <v>0.26378926441351885</v>
      </c>
      <c r="J55" s="4">
        <f>SUM(Nurse[[#This Row],[RN Hours (excl. Admin, DON)]],Nurse[[#This Row],[RN Admin Hours]],Nurse[[#This Row],[RN DON Hours]],Nurse[[#This Row],[LPN Hours (excl. Admin)]],Nurse[[#This Row],[LPN Admin Hours]],Nurse[[#This Row],[CNA Hours]],Nurse[[#This Row],[NA TR Hours]],Nurse[[#This Row],[Med Aide/Tech Hours]])</f>
        <v>200.7984782608695</v>
      </c>
      <c r="K55" s="4">
        <f>SUM(Nurse[[#This Row],[RN Hours (excl. Admin, DON)]],Nurse[[#This Row],[LPN Hours (excl. Admin)]],Nurse[[#This Row],[CNA Hours]],Nurse[[#This Row],[NA TR Hours]],Nurse[[#This Row],[Med Aide/Tech Hours]])</f>
        <v>183.21423913043472</v>
      </c>
      <c r="L55" s="4">
        <f>SUM(Nurse[[#This Row],[RN Hours (excl. Admin, DON)]],Nurse[[#This Row],[RN Admin Hours]],Nurse[[#This Row],[RN DON Hours]])</f>
        <v>32.006630434782608</v>
      </c>
      <c r="M55" s="4">
        <v>14.422391304347824</v>
      </c>
      <c r="N55" s="4">
        <v>12.279891304347826</v>
      </c>
      <c r="O55" s="4">
        <v>5.3043478260869561</v>
      </c>
      <c r="P55" s="4">
        <f>SUM(Nurse[[#This Row],[LPN Hours (excl. Admin)]],Nurse[[#This Row],[LPN Admin Hours]])</f>
        <v>60.640434782608693</v>
      </c>
      <c r="Q55" s="4">
        <v>60.640434782608693</v>
      </c>
      <c r="R55" s="4">
        <v>0</v>
      </c>
      <c r="S55" s="4">
        <f>SUM(Nurse[[#This Row],[CNA Hours]],Nurse[[#This Row],[NA TR Hours]],Nurse[[#This Row],[Med Aide/Tech Hours]])</f>
        <v>108.1514130434782</v>
      </c>
      <c r="T55" s="4">
        <v>108.1514130434782</v>
      </c>
      <c r="U55" s="4">
        <v>0</v>
      </c>
      <c r="V55" s="4">
        <v>0</v>
      </c>
      <c r="W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63.89358695652173</v>
      </c>
      <c r="X55" s="4">
        <v>12.726739130434787</v>
      </c>
      <c r="Y55" s="4">
        <v>0.77989130434782605</v>
      </c>
      <c r="Z55" s="4">
        <v>0</v>
      </c>
      <c r="AA55" s="4">
        <v>21.504565217391299</v>
      </c>
      <c r="AB55" s="4">
        <v>0</v>
      </c>
      <c r="AC55" s="4">
        <v>28.88239130434782</v>
      </c>
      <c r="AD55" s="4">
        <v>0</v>
      </c>
      <c r="AE55" s="4">
        <v>0</v>
      </c>
      <c r="AF55" s="1">
        <v>225483</v>
      </c>
      <c r="AG55" s="1">
        <v>1</v>
      </c>
      <c r="AH55"/>
    </row>
    <row r="56" spans="1:34" x14ac:dyDescent="0.25">
      <c r="A56" t="s">
        <v>379</v>
      </c>
      <c r="B56" t="s">
        <v>79</v>
      </c>
      <c r="C56" t="s">
        <v>441</v>
      </c>
      <c r="D56" t="s">
        <v>416</v>
      </c>
      <c r="E56" s="4">
        <v>117</v>
      </c>
      <c r="F56" s="4">
        <f>Nurse[[#This Row],[Total Nurse Staff Hours]]/Nurse[[#This Row],[MDS Census]]</f>
        <v>2.6457905982905983</v>
      </c>
      <c r="G56" s="4">
        <f>Nurse[[#This Row],[Total Direct Care Staff Hours]]/Nurse[[#This Row],[MDS Census]]</f>
        <v>2.46370215533259</v>
      </c>
      <c r="H56" s="4">
        <f>Nurse[[#This Row],[Total RN Hours (w/ Admin, DON)]]/Nurse[[#This Row],[MDS Census]]</f>
        <v>0.51384150873281298</v>
      </c>
      <c r="I56" s="4">
        <f>Nurse[[#This Row],[RN Hours (excl. Admin, DON)]]/Nurse[[#This Row],[MDS Census]]</f>
        <v>0.3317530657748049</v>
      </c>
      <c r="J56" s="4">
        <f>SUM(Nurse[[#This Row],[RN Hours (excl. Admin, DON)]],Nurse[[#This Row],[RN Admin Hours]],Nurse[[#This Row],[RN DON Hours]],Nurse[[#This Row],[LPN Hours (excl. Admin)]],Nurse[[#This Row],[LPN Admin Hours]],Nurse[[#This Row],[CNA Hours]],Nurse[[#This Row],[NA TR Hours]],Nurse[[#This Row],[Med Aide/Tech Hours]])</f>
        <v>309.5575</v>
      </c>
      <c r="K56" s="4">
        <f>SUM(Nurse[[#This Row],[RN Hours (excl. Admin, DON)]],Nurse[[#This Row],[LPN Hours (excl. Admin)]],Nurse[[#This Row],[CNA Hours]],Nurse[[#This Row],[NA TR Hours]],Nurse[[#This Row],[Med Aide/Tech Hours]])</f>
        <v>288.25315217391301</v>
      </c>
      <c r="L56" s="4">
        <f>SUM(Nurse[[#This Row],[RN Hours (excl. Admin, DON)]],Nurse[[#This Row],[RN Admin Hours]],Nurse[[#This Row],[RN DON Hours]])</f>
        <v>60.119456521739124</v>
      </c>
      <c r="M56" s="4">
        <v>38.815108695652171</v>
      </c>
      <c r="N56" s="4">
        <v>15.739130434782609</v>
      </c>
      <c r="O56" s="4">
        <v>5.5652173913043477</v>
      </c>
      <c r="P56" s="4">
        <f>SUM(Nurse[[#This Row],[LPN Hours (excl. Admin)]],Nurse[[#This Row],[LPN Admin Hours]])</f>
        <v>96.491847826086953</v>
      </c>
      <c r="Q56" s="4">
        <v>96.491847826086953</v>
      </c>
      <c r="R56" s="4">
        <v>0</v>
      </c>
      <c r="S56" s="4">
        <f>SUM(Nurse[[#This Row],[CNA Hours]],Nurse[[#This Row],[NA TR Hours]],Nurse[[#This Row],[Med Aide/Tech Hours]])</f>
        <v>152.94619565217391</v>
      </c>
      <c r="T56" s="4">
        <v>152.94619565217391</v>
      </c>
      <c r="U56" s="4">
        <v>0</v>
      </c>
      <c r="V56" s="4">
        <v>0</v>
      </c>
      <c r="W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17.17163043478261</v>
      </c>
      <c r="X56" s="4">
        <v>8.8640217391304343</v>
      </c>
      <c r="Y56" s="4">
        <v>0</v>
      </c>
      <c r="Z56" s="4">
        <v>0</v>
      </c>
      <c r="AA56" s="4">
        <v>5.5869565217391308</v>
      </c>
      <c r="AB56" s="4">
        <v>0</v>
      </c>
      <c r="AC56" s="4">
        <v>2.7206521739130438</v>
      </c>
      <c r="AD56" s="4">
        <v>0</v>
      </c>
      <c r="AE56" s="4">
        <v>0</v>
      </c>
      <c r="AF56" s="1">
        <v>225274</v>
      </c>
      <c r="AG56" s="1">
        <v>1</v>
      </c>
      <c r="AH56"/>
    </row>
    <row r="57" spans="1:34" x14ac:dyDescent="0.25">
      <c r="A57" t="s">
        <v>379</v>
      </c>
      <c r="B57" t="s">
        <v>121</v>
      </c>
      <c r="C57" t="s">
        <v>454</v>
      </c>
      <c r="D57" t="s">
        <v>409</v>
      </c>
      <c r="E57" s="4">
        <v>80.173913043478265</v>
      </c>
      <c r="F57" s="4">
        <f>Nurse[[#This Row],[Total Nurse Staff Hours]]/Nurse[[#This Row],[MDS Census]]</f>
        <v>3.6048928958785247</v>
      </c>
      <c r="G57" s="4">
        <f>Nurse[[#This Row],[Total Direct Care Staff Hours]]/Nurse[[#This Row],[MDS Census]]</f>
        <v>3.3995309110629059</v>
      </c>
      <c r="H57" s="4">
        <f>Nurse[[#This Row],[Total RN Hours (w/ Admin, DON)]]/Nurse[[#This Row],[MDS Census]]</f>
        <v>0.37742950108459866</v>
      </c>
      <c r="I57" s="4">
        <f>Nurse[[#This Row],[RN Hours (excl. Admin, DON)]]/Nurse[[#This Row],[MDS Census]]</f>
        <v>0.23782131236442514</v>
      </c>
      <c r="J57" s="4">
        <f>SUM(Nurse[[#This Row],[RN Hours (excl. Admin, DON)]],Nurse[[#This Row],[RN Admin Hours]],Nurse[[#This Row],[RN DON Hours]],Nurse[[#This Row],[LPN Hours (excl. Admin)]],Nurse[[#This Row],[LPN Admin Hours]],Nurse[[#This Row],[CNA Hours]],Nurse[[#This Row],[NA TR Hours]],Nurse[[#This Row],[Med Aide/Tech Hours]])</f>
        <v>289.01836956521737</v>
      </c>
      <c r="K57" s="4">
        <f>SUM(Nurse[[#This Row],[RN Hours (excl. Admin, DON)]],Nurse[[#This Row],[LPN Hours (excl. Admin)]],Nurse[[#This Row],[CNA Hours]],Nurse[[#This Row],[NA TR Hours]],Nurse[[#This Row],[Med Aide/Tech Hours]])</f>
        <v>272.55369565217387</v>
      </c>
      <c r="L57" s="4">
        <f>SUM(Nurse[[#This Row],[RN Hours (excl. Admin, DON)]],Nurse[[#This Row],[RN Admin Hours]],Nurse[[#This Row],[RN DON Hours]])</f>
        <v>30.259999999999998</v>
      </c>
      <c r="M57" s="4">
        <v>19.067065217391303</v>
      </c>
      <c r="N57" s="4">
        <v>5.4538043478260869</v>
      </c>
      <c r="O57" s="4">
        <v>5.7391304347826084</v>
      </c>
      <c r="P57" s="4">
        <f>SUM(Nurse[[#This Row],[LPN Hours (excl. Admin)]],Nurse[[#This Row],[LPN Admin Hours]])</f>
        <v>99.537934782608659</v>
      </c>
      <c r="Q57" s="4">
        <v>94.266195652173877</v>
      </c>
      <c r="R57" s="4">
        <v>5.2717391304347823</v>
      </c>
      <c r="S57" s="4">
        <f>SUM(Nurse[[#This Row],[CNA Hours]],Nurse[[#This Row],[NA TR Hours]],Nurse[[#This Row],[Med Aide/Tech Hours]])</f>
        <v>159.22043478260869</v>
      </c>
      <c r="T57" s="4">
        <v>158.36445652173913</v>
      </c>
      <c r="U57" s="4">
        <v>0.85597826086956519</v>
      </c>
      <c r="V57" s="4">
        <v>0</v>
      </c>
      <c r="W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46.567826086956515</v>
      </c>
      <c r="X57" s="4">
        <v>2.0480434782608694</v>
      </c>
      <c r="Y57" s="4">
        <v>0</v>
      </c>
      <c r="Z57" s="4">
        <v>0</v>
      </c>
      <c r="AA57" s="4">
        <v>7.5363043478260874</v>
      </c>
      <c r="AB57" s="4">
        <v>0</v>
      </c>
      <c r="AC57" s="4">
        <v>36.98347826086956</v>
      </c>
      <c r="AD57" s="4">
        <v>0</v>
      </c>
      <c r="AE57" s="4">
        <v>0</v>
      </c>
      <c r="AF57" s="1">
        <v>225335</v>
      </c>
      <c r="AG57" s="1">
        <v>1</v>
      </c>
      <c r="AH57"/>
    </row>
    <row r="58" spans="1:34" x14ac:dyDescent="0.25">
      <c r="A58" t="s">
        <v>379</v>
      </c>
      <c r="B58" t="s">
        <v>239</v>
      </c>
      <c r="C58" t="s">
        <v>535</v>
      </c>
      <c r="D58" t="s">
        <v>410</v>
      </c>
      <c r="E58" s="4">
        <v>74.739130434782609</v>
      </c>
      <c r="F58" s="4">
        <f>Nurse[[#This Row],[Total Nurse Staff Hours]]/Nurse[[#This Row],[MDS Census]]</f>
        <v>3.3384598603839444</v>
      </c>
      <c r="G58" s="4">
        <f>Nurse[[#This Row],[Total Direct Care Staff Hours]]/Nurse[[#This Row],[MDS Census]]</f>
        <v>3.2881035485747527</v>
      </c>
      <c r="H58" s="4">
        <f>Nurse[[#This Row],[Total RN Hours (w/ Admin, DON)]]/Nurse[[#This Row],[MDS Census]]</f>
        <v>0.65288685282140779</v>
      </c>
      <c r="I58" s="4">
        <f>Nurse[[#This Row],[RN Hours (excl. Admin, DON)]]/Nurse[[#This Row],[MDS Census]]</f>
        <v>0.60253054101221637</v>
      </c>
      <c r="J58" s="4">
        <f>SUM(Nurse[[#This Row],[RN Hours (excl. Admin, DON)]],Nurse[[#This Row],[RN Admin Hours]],Nurse[[#This Row],[RN DON Hours]],Nurse[[#This Row],[LPN Hours (excl. Admin)]],Nurse[[#This Row],[LPN Admin Hours]],Nurse[[#This Row],[CNA Hours]],Nurse[[#This Row],[NA TR Hours]],Nurse[[#This Row],[Med Aide/Tech Hours]])</f>
        <v>249.51358695652175</v>
      </c>
      <c r="K58" s="4">
        <f>SUM(Nurse[[#This Row],[RN Hours (excl. Admin, DON)]],Nurse[[#This Row],[LPN Hours (excl. Admin)]],Nurse[[#This Row],[CNA Hours]],Nurse[[#This Row],[NA TR Hours]],Nurse[[#This Row],[Med Aide/Tech Hours]])</f>
        <v>245.75</v>
      </c>
      <c r="L58" s="4">
        <f>SUM(Nurse[[#This Row],[RN Hours (excl. Admin, DON)]],Nurse[[#This Row],[RN Admin Hours]],Nurse[[#This Row],[RN DON Hours]])</f>
        <v>48.796195652173914</v>
      </c>
      <c r="M58" s="4">
        <v>45.032608695652172</v>
      </c>
      <c r="N58" s="4">
        <v>0</v>
      </c>
      <c r="O58" s="4">
        <v>3.7635869565217392</v>
      </c>
      <c r="P58" s="4">
        <f>SUM(Nurse[[#This Row],[LPN Hours (excl. Admin)]],Nurse[[#This Row],[LPN Admin Hours]])</f>
        <v>54.524456521739133</v>
      </c>
      <c r="Q58" s="4">
        <v>54.524456521739133</v>
      </c>
      <c r="R58" s="4">
        <v>0</v>
      </c>
      <c r="S58" s="4">
        <f>SUM(Nurse[[#This Row],[CNA Hours]],Nurse[[#This Row],[NA TR Hours]],Nurse[[#This Row],[Med Aide/Tech Hours]])</f>
        <v>146.19293478260869</v>
      </c>
      <c r="T58" s="4">
        <v>146.19293478260869</v>
      </c>
      <c r="U58" s="4">
        <v>0</v>
      </c>
      <c r="V58" s="4">
        <v>0</v>
      </c>
      <c r="W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9.6195652173913047</v>
      </c>
      <c r="X58" s="4">
        <v>0</v>
      </c>
      <c r="Y58" s="4">
        <v>0</v>
      </c>
      <c r="Z58" s="4">
        <v>0</v>
      </c>
      <c r="AA58" s="4">
        <v>2.1195652173913042</v>
      </c>
      <c r="AB58" s="4">
        <v>0</v>
      </c>
      <c r="AC58" s="4">
        <v>7.5</v>
      </c>
      <c r="AD58" s="4">
        <v>0</v>
      </c>
      <c r="AE58" s="4">
        <v>0</v>
      </c>
      <c r="AF58" s="1">
        <v>225520</v>
      </c>
      <c r="AG58" s="1">
        <v>1</v>
      </c>
      <c r="AH58"/>
    </row>
    <row r="59" spans="1:34" x14ac:dyDescent="0.25">
      <c r="A59" t="s">
        <v>379</v>
      </c>
      <c r="B59" t="s">
        <v>297</v>
      </c>
      <c r="C59" t="s">
        <v>585</v>
      </c>
      <c r="D59" t="s">
        <v>410</v>
      </c>
      <c r="E59" s="4">
        <v>31.315217391304348</v>
      </c>
      <c r="F59" s="4">
        <f>Nurse[[#This Row],[Total Nurse Staff Hours]]/Nurse[[#This Row],[MDS Census]]</f>
        <v>5.6537452273516138</v>
      </c>
      <c r="G59" s="4">
        <f>Nurse[[#This Row],[Total Direct Care Staff Hours]]/Nurse[[#This Row],[MDS Census]]</f>
        <v>5.5131690385282885</v>
      </c>
      <c r="H59" s="4">
        <f>Nurse[[#This Row],[Total RN Hours (w/ Admin, DON)]]/Nurse[[#This Row],[MDS Census]]</f>
        <v>1.6990975355779241</v>
      </c>
      <c r="I59" s="4">
        <f>Nurse[[#This Row],[RN Hours (excl. Admin, DON)]]/Nurse[[#This Row],[MDS Census]]</f>
        <v>1.5585213467545991</v>
      </c>
      <c r="J59" s="4">
        <f>SUM(Nurse[[#This Row],[RN Hours (excl. Admin, DON)]],Nurse[[#This Row],[RN Admin Hours]],Nurse[[#This Row],[RN DON Hours]],Nurse[[#This Row],[LPN Hours (excl. Admin)]],Nurse[[#This Row],[LPN Admin Hours]],Nurse[[#This Row],[CNA Hours]],Nurse[[#This Row],[NA TR Hours]],Nurse[[#This Row],[Med Aide/Tech Hours]])</f>
        <v>177.04826086956521</v>
      </c>
      <c r="K59" s="4">
        <f>SUM(Nurse[[#This Row],[RN Hours (excl. Admin, DON)]],Nurse[[#This Row],[LPN Hours (excl. Admin)]],Nurse[[#This Row],[CNA Hours]],Nurse[[#This Row],[NA TR Hours]],Nurse[[#This Row],[Med Aide/Tech Hours]])</f>
        <v>172.64608695652174</v>
      </c>
      <c r="L59" s="4">
        <f>SUM(Nurse[[#This Row],[RN Hours (excl. Admin, DON)]],Nurse[[#This Row],[RN Admin Hours]],Nurse[[#This Row],[RN DON Hours]])</f>
        <v>53.207608695652169</v>
      </c>
      <c r="M59" s="4">
        <v>48.805434782608693</v>
      </c>
      <c r="N59" s="4">
        <v>0</v>
      </c>
      <c r="O59" s="4">
        <v>4.4021739130434785</v>
      </c>
      <c r="P59" s="4">
        <f>SUM(Nurse[[#This Row],[LPN Hours (excl. Admin)]],Nurse[[#This Row],[LPN Admin Hours]])</f>
        <v>15.772934782608692</v>
      </c>
      <c r="Q59" s="4">
        <v>15.772934782608692</v>
      </c>
      <c r="R59" s="4">
        <v>0</v>
      </c>
      <c r="S59" s="4">
        <f>SUM(Nurse[[#This Row],[CNA Hours]],Nurse[[#This Row],[NA TR Hours]],Nurse[[#This Row],[Med Aide/Tech Hours]])</f>
        <v>108.06771739130436</v>
      </c>
      <c r="T59" s="4">
        <v>108.06771739130436</v>
      </c>
      <c r="U59" s="4">
        <v>0</v>
      </c>
      <c r="V59" s="4">
        <v>0</v>
      </c>
      <c r="W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2.1089130434782604</v>
      </c>
      <c r="X59" s="4">
        <v>0.85206521739130425</v>
      </c>
      <c r="Y59" s="4">
        <v>0</v>
      </c>
      <c r="Z59" s="4">
        <v>0</v>
      </c>
      <c r="AA59" s="4">
        <v>0.10891304347826086</v>
      </c>
      <c r="AB59" s="4">
        <v>0</v>
      </c>
      <c r="AC59" s="4">
        <v>1.1479347826086954</v>
      </c>
      <c r="AD59" s="4">
        <v>0</v>
      </c>
      <c r="AE59" s="4">
        <v>0</v>
      </c>
      <c r="AF59" s="1">
        <v>225656</v>
      </c>
      <c r="AG59" s="1">
        <v>1</v>
      </c>
      <c r="AH59"/>
    </row>
    <row r="60" spans="1:34" x14ac:dyDescent="0.25">
      <c r="A60" t="s">
        <v>379</v>
      </c>
      <c r="B60" t="s">
        <v>122</v>
      </c>
      <c r="C60" t="s">
        <v>451</v>
      </c>
      <c r="D60" t="s">
        <v>420</v>
      </c>
      <c r="E60" s="4">
        <v>101.82608695652173</v>
      </c>
      <c r="F60" s="4">
        <f>Nurse[[#This Row],[Total Nurse Staff Hours]]/Nurse[[#This Row],[MDS Census]]</f>
        <v>2.7161347139197267</v>
      </c>
      <c r="G60" s="4">
        <f>Nurse[[#This Row],[Total Direct Care Staff Hours]]/Nurse[[#This Row],[MDS Census]]</f>
        <v>2.3573868488471392</v>
      </c>
      <c r="H60" s="4">
        <f>Nurse[[#This Row],[Total RN Hours (w/ Admin, DON)]]/Nurse[[#This Row],[MDS Census]]</f>
        <v>0.58539709649871907</v>
      </c>
      <c r="I60" s="4">
        <f>Nurse[[#This Row],[RN Hours (excl. Admin, DON)]]/Nurse[[#This Row],[MDS Census]]</f>
        <v>0.28930935098206662</v>
      </c>
      <c r="J60" s="4">
        <f>SUM(Nurse[[#This Row],[RN Hours (excl. Admin, DON)]],Nurse[[#This Row],[RN Admin Hours]],Nurse[[#This Row],[RN DON Hours]],Nurse[[#This Row],[LPN Hours (excl. Admin)]],Nurse[[#This Row],[LPN Admin Hours]],Nurse[[#This Row],[CNA Hours]],Nurse[[#This Row],[NA TR Hours]],Nurse[[#This Row],[Med Aide/Tech Hours]])</f>
        <v>276.57336956521738</v>
      </c>
      <c r="K60" s="4">
        <f>SUM(Nurse[[#This Row],[RN Hours (excl. Admin, DON)]],Nurse[[#This Row],[LPN Hours (excl. Admin)]],Nurse[[#This Row],[CNA Hours]],Nurse[[#This Row],[NA TR Hours]],Nurse[[#This Row],[Med Aide/Tech Hours]])</f>
        <v>240.04347826086956</v>
      </c>
      <c r="L60" s="4">
        <f>SUM(Nurse[[#This Row],[RN Hours (excl. Admin, DON)]],Nurse[[#This Row],[RN Admin Hours]],Nurse[[#This Row],[RN DON Hours]])</f>
        <v>59.608695652173914</v>
      </c>
      <c r="M60" s="4">
        <v>29.459239130434781</v>
      </c>
      <c r="N60" s="4">
        <v>28.285326086956523</v>
      </c>
      <c r="O60" s="4">
        <v>1.8641304347826086</v>
      </c>
      <c r="P60" s="4">
        <f>SUM(Nurse[[#This Row],[LPN Hours (excl. Admin)]],Nurse[[#This Row],[LPN Admin Hours]])</f>
        <v>57.385869565217391</v>
      </c>
      <c r="Q60" s="4">
        <v>51.005434782608695</v>
      </c>
      <c r="R60" s="4">
        <v>6.3804347826086953</v>
      </c>
      <c r="S60" s="4">
        <f>SUM(Nurse[[#This Row],[CNA Hours]],Nurse[[#This Row],[NA TR Hours]],Nurse[[#This Row],[Med Aide/Tech Hours]])</f>
        <v>159.57880434782609</v>
      </c>
      <c r="T60" s="4">
        <v>159.57880434782609</v>
      </c>
      <c r="U60" s="4">
        <v>0</v>
      </c>
      <c r="V60" s="4">
        <v>0</v>
      </c>
      <c r="W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0" s="4">
        <v>0</v>
      </c>
      <c r="Y60" s="4">
        <v>0</v>
      </c>
      <c r="Z60" s="4">
        <v>0</v>
      </c>
      <c r="AA60" s="4">
        <v>0</v>
      </c>
      <c r="AB60" s="4">
        <v>0</v>
      </c>
      <c r="AC60" s="4">
        <v>0</v>
      </c>
      <c r="AD60" s="4">
        <v>0</v>
      </c>
      <c r="AE60" s="4">
        <v>0</v>
      </c>
      <c r="AF60" s="1">
        <v>225337</v>
      </c>
      <c r="AG60" s="1">
        <v>1</v>
      </c>
      <c r="AH60"/>
    </row>
    <row r="61" spans="1:34" x14ac:dyDescent="0.25">
      <c r="A61" t="s">
        <v>379</v>
      </c>
      <c r="B61" t="s">
        <v>123</v>
      </c>
      <c r="C61" t="s">
        <v>445</v>
      </c>
      <c r="D61" t="s">
        <v>420</v>
      </c>
      <c r="E61" s="4">
        <v>93.554347826086953</v>
      </c>
      <c r="F61" s="4">
        <f>Nurse[[#This Row],[Total Nurse Staff Hours]]/Nurse[[#This Row],[MDS Census]]</f>
        <v>3.935953293830603</v>
      </c>
      <c r="G61" s="4">
        <f>Nurse[[#This Row],[Total Direct Care Staff Hours]]/Nurse[[#This Row],[MDS Census]]</f>
        <v>3.4539909376089231</v>
      </c>
      <c r="H61" s="4">
        <f>Nurse[[#This Row],[Total RN Hours (w/ Admin, DON)]]/Nurse[[#This Row],[MDS Census]]</f>
        <v>0.79287208086441274</v>
      </c>
      <c r="I61" s="4">
        <f>Nurse[[#This Row],[RN Hours (excl. Admin, DON)]]/Nurse[[#This Row],[MDS Census]]</f>
        <v>0.35604740327640289</v>
      </c>
      <c r="J61" s="4">
        <f>SUM(Nurse[[#This Row],[RN Hours (excl. Admin, DON)]],Nurse[[#This Row],[RN Admin Hours]],Nurse[[#This Row],[RN DON Hours]],Nurse[[#This Row],[LPN Hours (excl. Admin)]],Nurse[[#This Row],[LPN Admin Hours]],Nurse[[#This Row],[CNA Hours]],Nurse[[#This Row],[NA TR Hours]],Nurse[[#This Row],[Med Aide/Tech Hours]])</f>
        <v>368.22554347826087</v>
      </c>
      <c r="K61" s="4">
        <f>SUM(Nurse[[#This Row],[RN Hours (excl. Admin, DON)]],Nurse[[#This Row],[LPN Hours (excl. Admin)]],Nurse[[#This Row],[CNA Hours]],Nurse[[#This Row],[NA TR Hours]],Nurse[[#This Row],[Med Aide/Tech Hours]])</f>
        <v>323.13586956521738</v>
      </c>
      <c r="L61" s="4">
        <f>SUM(Nurse[[#This Row],[RN Hours (excl. Admin, DON)]],Nurse[[#This Row],[RN Admin Hours]],Nurse[[#This Row],[RN DON Hours]])</f>
        <v>74.176630434782609</v>
      </c>
      <c r="M61" s="4">
        <v>33.309782608695649</v>
      </c>
      <c r="N61" s="4">
        <v>36.964673913043477</v>
      </c>
      <c r="O61" s="4">
        <v>3.902173913043478</v>
      </c>
      <c r="P61" s="4">
        <f>SUM(Nurse[[#This Row],[LPN Hours (excl. Admin)]],Nurse[[#This Row],[LPN Admin Hours]])</f>
        <v>56.744565217391305</v>
      </c>
      <c r="Q61" s="4">
        <v>52.521739130434781</v>
      </c>
      <c r="R61" s="4">
        <v>4.2228260869565215</v>
      </c>
      <c r="S61" s="4">
        <f>SUM(Nurse[[#This Row],[CNA Hours]],Nurse[[#This Row],[NA TR Hours]],Nurse[[#This Row],[Med Aide/Tech Hours]])</f>
        <v>237.30434782608697</v>
      </c>
      <c r="T61" s="4">
        <v>237.30434782608697</v>
      </c>
      <c r="U61" s="4">
        <v>0</v>
      </c>
      <c r="V61" s="4">
        <v>0</v>
      </c>
      <c r="W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6.6304347826086953</v>
      </c>
      <c r="X61" s="4">
        <v>3.8016304347826089</v>
      </c>
      <c r="Y61" s="4">
        <v>0</v>
      </c>
      <c r="Z61" s="4">
        <v>0</v>
      </c>
      <c r="AA61" s="4">
        <v>2.8288043478260869</v>
      </c>
      <c r="AB61" s="4">
        <v>0</v>
      </c>
      <c r="AC61" s="4">
        <v>0</v>
      </c>
      <c r="AD61" s="4">
        <v>0</v>
      </c>
      <c r="AE61" s="4">
        <v>0</v>
      </c>
      <c r="AF61" s="1">
        <v>225338</v>
      </c>
      <c r="AG61" s="1">
        <v>1</v>
      </c>
      <c r="AH61"/>
    </row>
    <row r="62" spans="1:34" x14ac:dyDescent="0.25">
      <c r="A62" t="s">
        <v>379</v>
      </c>
      <c r="B62" t="s">
        <v>323</v>
      </c>
      <c r="C62" t="s">
        <v>507</v>
      </c>
      <c r="D62" t="s">
        <v>411</v>
      </c>
      <c r="E62" s="4">
        <v>54.282608695652172</v>
      </c>
      <c r="F62" s="4">
        <f>Nurse[[#This Row],[Total Nurse Staff Hours]]/Nurse[[#This Row],[MDS Census]]</f>
        <v>3.1551221465758914</v>
      </c>
      <c r="G62" s="4">
        <f>Nurse[[#This Row],[Total Direct Care Staff Hours]]/Nurse[[#This Row],[MDS Census]]</f>
        <v>2.9883720464557473</v>
      </c>
      <c r="H62" s="4">
        <f>Nurse[[#This Row],[Total RN Hours (w/ Admin, DON)]]/Nurse[[#This Row],[MDS Census]]</f>
        <v>0.69138366039247101</v>
      </c>
      <c r="I62" s="4">
        <f>Nurse[[#This Row],[RN Hours (excl. Admin, DON)]]/Nurse[[#This Row],[MDS Census]]</f>
        <v>0.59847216659991997</v>
      </c>
      <c r="J62" s="4">
        <f>SUM(Nurse[[#This Row],[RN Hours (excl. Admin, DON)]],Nurse[[#This Row],[RN Admin Hours]],Nurse[[#This Row],[RN DON Hours]],Nurse[[#This Row],[LPN Hours (excl. Admin)]],Nurse[[#This Row],[LPN Admin Hours]],Nurse[[#This Row],[CNA Hours]],Nurse[[#This Row],[NA TR Hours]],Nurse[[#This Row],[Med Aide/Tech Hours]])</f>
        <v>171.26826086956524</v>
      </c>
      <c r="K62" s="4">
        <f>SUM(Nurse[[#This Row],[RN Hours (excl. Admin, DON)]],Nurse[[#This Row],[LPN Hours (excl. Admin)]],Nurse[[#This Row],[CNA Hours]],Nurse[[#This Row],[NA TR Hours]],Nurse[[#This Row],[Med Aide/Tech Hours]])</f>
        <v>162.21663043478262</v>
      </c>
      <c r="L62" s="4">
        <f>SUM(Nurse[[#This Row],[RN Hours (excl. Admin, DON)]],Nurse[[#This Row],[RN Admin Hours]],Nurse[[#This Row],[RN DON Hours]])</f>
        <v>37.530108695652174</v>
      </c>
      <c r="M62" s="4">
        <v>32.486630434782612</v>
      </c>
      <c r="N62" s="4">
        <v>0</v>
      </c>
      <c r="O62" s="4">
        <v>5.0434782608695654</v>
      </c>
      <c r="P62" s="4">
        <f>SUM(Nurse[[#This Row],[LPN Hours (excl. Admin)]],Nurse[[#This Row],[LPN Admin Hours]])</f>
        <v>32.186739130434795</v>
      </c>
      <c r="Q62" s="4">
        <v>28.178586956521748</v>
      </c>
      <c r="R62" s="4">
        <v>4.0081521739130439</v>
      </c>
      <c r="S62" s="4">
        <f>SUM(Nurse[[#This Row],[CNA Hours]],Nurse[[#This Row],[NA TR Hours]],Nurse[[#This Row],[Med Aide/Tech Hours]])</f>
        <v>101.55141304347826</v>
      </c>
      <c r="T62" s="4">
        <v>101.55141304347826</v>
      </c>
      <c r="U62" s="4">
        <v>0</v>
      </c>
      <c r="V62" s="4">
        <v>0</v>
      </c>
      <c r="W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2.8695652173913042</v>
      </c>
      <c r="X62" s="4">
        <v>0</v>
      </c>
      <c r="Y62" s="4">
        <v>0</v>
      </c>
      <c r="Z62" s="4">
        <v>0</v>
      </c>
      <c r="AA62" s="4">
        <v>0</v>
      </c>
      <c r="AB62" s="4">
        <v>0</v>
      </c>
      <c r="AC62" s="4">
        <v>2.8695652173913042</v>
      </c>
      <c r="AD62" s="4">
        <v>0</v>
      </c>
      <c r="AE62" s="4">
        <v>0</v>
      </c>
      <c r="AF62" s="1">
        <v>225722</v>
      </c>
      <c r="AG62" s="1">
        <v>1</v>
      </c>
      <c r="AH62"/>
    </row>
    <row r="63" spans="1:34" x14ac:dyDescent="0.25">
      <c r="A63" t="s">
        <v>379</v>
      </c>
      <c r="B63" t="s">
        <v>232</v>
      </c>
      <c r="C63" t="s">
        <v>563</v>
      </c>
      <c r="D63" t="s">
        <v>416</v>
      </c>
      <c r="E63" s="4">
        <v>83.358695652173907</v>
      </c>
      <c r="F63" s="4">
        <f>Nurse[[#This Row],[Total Nurse Staff Hours]]/Nurse[[#This Row],[MDS Census]]</f>
        <v>3.8060046942234975</v>
      </c>
      <c r="G63" s="4">
        <f>Nurse[[#This Row],[Total Direct Care Staff Hours]]/Nurse[[#This Row],[MDS Census]]</f>
        <v>3.3844047463815365</v>
      </c>
      <c r="H63" s="4">
        <f>Nurse[[#This Row],[Total RN Hours (w/ Admin, DON)]]/Nurse[[#This Row],[MDS Census]]</f>
        <v>0.82725909505802586</v>
      </c>
      <c r="I63" s="4">
        <f>Nurse[[#This Row],[RN Hours (excl. Admin, DON)]]/Nurse[[#This Row],[MDS Census]]</f>
        <v>0.56011213978354424</v>
      </c>
      <c r="J63" s="4">
        <f>SUM(Nurse[[#This Row],[RN Hours (excl. Admin, DON)]],Nurse[[#This Row],[RN Admin Hours]],Nurse[[#This Row],[RN DON Hours]],Nurse[[#This Row],[LPN Hours (excl. Admin)]],Nurse[[#This Row],[LPN Admin Hours]],Nurse[[#This Row],[CNA Hours]],Nurse[[#This Row],[NA TR Hours]],Nurse[[#This Row],[Med Aide/Tech Hours]])</f>
        <v>317.26358695652175</v>
      </c>
      <c r="K63" s="4">
        <f>SUM(Nurse[[#This Row],[RN Hours (excl. Admin, DON)]],Nurse[[#This Row],[LPN Hours (excl. Admin)]],Nurse[[#This Row],[CNA Hours]],Nurse[[#This Row],[NA TR Hours]],Nurse[[#This Row],[Med Aide/Tech Hours]])</f>
        <v>282.11956521739131</v>
      </c>
      <c r="L63" s="4">
        <f>SUM(Nurse[[#This Row],[RN Hours (excl. Admin, DON)]],Nurse[[#This Row],[RN Admin Hours]],Nurse[[#This Row],[RN DON Hours]])</f>
        <v>68.959239130434781</v>
      </c>
      <c r="M63" s="4">
        <v>46.690217391304351</v>
      </c>
      <c r="N63" s="4">
        <v>12.402173913043478</v>
      </c>
      <c r="O63" s="4">
        <v>9.866847826086957</v>
      </c>
      <c r="P63" s="4">
        <f>SUM(Nurse[[#This Row],[LPN Hours (excl. Admin)]],Nurse[[#This Row],[LPN Admin Hours]])</f>
        <v>93.383152173913047</v>
      </c>
      <c r="Q63" s="4">
        <v>80.508152173913047</v>
      </c>
      <c r="R63" s="4">
        <v>12.875</v>
      </c>
      <c r="S63" s="4">
        <f>SUM(Nurse[[#This Row],[CNA Hours]],Nurse[[#This Row],[NA TR Hours]],Nurse[[#This Row],[Med Aide/Tech Hours]])</f>
        <v>154.92119565217391</v>
      </c>
      <c r="T63" s="4">
        <v>154.92119565217391</v>
      </c>
      <c r="U63" s="4">
        <v>0</v>
      </c>
      <c r="V63" s="4">
        <v>0</v>
      </c>
      <c r="W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10.540760869565219</v>
      </c>
      <c r="X63" s="4">
        <v>4.7364130434782608</v>
      </c>
      <c r="Y63" s="4">
        <v>0</v>
      </c>
      <c r="Z63" s="4">
        <v>0</v>
      </c>
      <c r="AA63" s="4">
        <v>4.2581521739130439</v>
      </c>
      <c r="AB63" s="4">
        <v>0</v>
      </c>
      <c r="AC63" s="4">
        <v>1.5461956521739131</v>
      </c>
      <c r="AD63" s="4">
        <v>0</v>
      </c>
      <c r="AE63" s="4">
        <v>0</v>
      </c>
      <c r="AF63" s="1">
        <v>225509</v>
      </c>
      <c r="AG63" s="1">
        <v>1</v>
      </c>
      <c r="AH63"/>
    </row>
    <row r="64" spans="1:34" x14ac:dyDescent="0.25">
      <c r="A64" t="s">
        <v>379</v>
      </c>
      <c r="B64" t="s">
        <v>301</v>
      </c>
      <c r="C64" t="s">
        <v>474</v>
      </c>
      <c r="D64" t="s">
        <v>410</v>
      </c>
      <c r="E64" s="4">
        <v>114.76086956521739</v>
      </c>
      <c r="F64" s="4">
        <f>Nurse[[#This Row],[Total Nurse Staff Hours]]/Nurse[[#This Row],[MDS Census]]</f>
        <v>3.4954300056828944</v>
      </c>
      <c r="G64" s="4">
        <f>Nurse[[#This Row],[Total Direct Care Staff Hours]]/Nurse[[#This Row],[MDS Census]]</f>
        <v>3.0630090926311802</v>
      </c>
      <c r="H64" s="4">
        <f>Nurse[[#This Row],[Total RN Hours (w/ Admin, DON)]]/Nurse[[#This Row],[MDS Census]]</f>
        <v>0.57979731009660929</v>
      </c>
      <c r="I64" s="4">
        <f>Nurse[[#This Row],[RN Hours (excl. Admin, DON)]]/Nurse[[#This Row],[MDS Census]]</f>
        <v>0.34663288501610157</v>
      </c>
      <c r="J64" s="4">
        <f>SUM(Nurse[[#This Row],[RN Hours (excl. Admin, DON)]],Nurse[[#This Row],[RN Admin Hours]],Nurse[[#This Row],[RN DON Hours]],Nurse[[#This Row],[LPN Hours (excl. Admin)]],Nurse[[#This Row],[LPN Admin Hours]],Nurse[[#This Row],[CNA Hours]],Nurse[[#This Row],[NA TR Hours]],Nurse[[#This Row],[Med Aide/Tech Hours]])</f>
        <v>401.13858695652175</v>
      </c>
      <c r="K64" s="4">
        <f>SUM(Nurse[[#This Row],[RN Hours (excl. Admin, DON)]],Nurse[[#This Row],[LPN Hours (excl. Admin)]],Nurse[[#This Row],[CNA Hours]],Nurse[[#This Row],[NA TR Hours]],Nurse[[#This Row],[Med Aide/Tech Hours]])</f>
        <v>351.51358695652175</v>
      </c>
      <c r="L64" s="4">
        <f>SUM(Nurse[[#This Row],[RN Hours (excl. Admin, DON)]],Nurse[[#This Row],[RN Admin Hours]],Nurse[[#This Row],[RN DON Hours]])</f>
        <v>66.538043478260875</v>
      </c>
      <c r="M64" s="4">
        <v>39.779891304347828</v>
      </c>
      <c r="N64" s="4">
        <v>21.279891304347824</v>
      </c>
      <c r="O64" s="4">
        <v>5.4782608695652177</v>
      </c>
      <c r="P64" s="4">
        <f>SUM(Nurse[[#This Row],[LPN Hours (excl. Admin)]],Nurse[[#This Row],[LPN Admin Hours]])</f>
        <v>114.42391304347825</v>
      </c>
      <c r="Q64" s="4">
        <v>91.557065217391298</v>
      </c>
      <c r="R64" s="4">
        <v>22.866847826086957</v>
      </c>
      <c r="S64" s="4">
        <f>SUM(Nurse[[#This Row],[CNA Hours]],Nurse[[#This Row],[NA TR Hours]],Nurse[[#This Row],[Med Aide/Tech Hours]])</f>
        <v>220.1766304347826</v>
      </c>
      <c r="T64" s="4">
        <v>220.1766304347826</v>
      </c>
      <c r="U64" s="4">
        <v>0</v>
      </c>
      <c r="V64" s="4">
        <v>0</v>
      </c>
      <c r="W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46.638586956521735</v>
      </c>
      <c r="X64" s="4">
        <v>14.494565217391305</v>
      </c>
      <c r="Y64" s="4">
        <v>0</v>
      </c>
      <c r="Z64" s="4">
        <v>0</v>
      </c>
      <c r="AA64" s="4">
        <v>15.508152173913043</v>
      </c>
      <c r="AB64" s="4">
        <v>0</v>
      </c>
      <c r="AC64" s="4">
        <v>16.635869565217391</v>
      </c>
      <c r="AD64" s="4">
        <v>0</v>
      </c>
      <c r="AE64" s="4">
        <v>0</v>
      </c>
      <c r="AF64" s="1">
        <v>225663</v>
      </c>
      <c r="AG64" s="1">
        <v>1</v>
      </c>
      <c r="AH64"/>
    </row>
    <row r="65" spans="1:34" x14ac:dyDescent="0.25">
      <c r="A65" t="s">
        <v>379</v>
      </c>
      <c r="B65" t="s">
        <v>75</v>
      </c>
      <c r="C65" t="s">
        <v>475</v>
      </c>
      <c r="D65" t="s">
        <v>415</v>
      </c>
      <c r="E65" s="4">
        <v>146.03260869565219</v>
      </c>
      <c r="F65" s="4">
        <f>Nurse[[#This Row],[Total Nurse Staff Hours]]/Nurse[[#This Row],[MDS Census]]</f>
        <v>3.303814663193152</v>
      </c>
      <c r="G65" s="4">
        <f>Nurse[[#This Row],[Total Direct Care Staff Hours]]/Nurse[[#This Row],[MDS Census]]</f>
        <v>2.8858392259024934</v>
      </c>
      <c r="H65" s="4">
        <f>Nurse[[#This Row],[Total RN Hours (w/ Admin, DON)]]/Nurse[[#This Row],[MDS Census]]</f>
        <v>0.62104577595831767</v>
      </c>
      <c r="I65" s="4">
        <f>Nurse[[#This Row],[RN Hours (excl. Admin, DON)]]/Nurse[[#This Row],[MDS Census]]</f>
        <v>0.47281354670636389</v>
      </c>
      <c r="J65" s="4">
        <f>SUM(Nurse[[#This Row],[RN Hours (excl. Admin, DON)]],Nurse[[#This Row],[RN Admin Hours]],Nurse[[#This Row],[RN DON Hours]],Nurse[[#This Row],[LPN Hours (excl. Admin)]],Nurse[[#This Row],[LPN Admin Hours]],Nurse[[#This Row],[CNA Hours]],Nurse[[#This Row],[NA TR Hours]],Nurse[[#This Row],[Med Aide/Tech Hours]])</f>
        <v>482.4646739130435</v>
      </c>
      <c r="K65" s="4">
        <f>SUM(Nurse[[#This Row],[RN Hours (excl. Admin, DON)]],Nurse[[#This Row],[LPN Hours (excl. Admin)]],Nurse[[#This Row],[CNA Hours]],Nurse[[#This Row],[NA TR Hours]],Nurse[[#This Row],[Med Aide/Tech Hours]])</f>
        <v>421.42663043478262</v>
      </c>
      <c r="L65" s="4">
        <f>SUM(Nurse[[#This Row],[RN Hours (excl. Admin, DON)]],Nurse[[#This Row],[RN Admin Hours]],Nurse[[#This Row],[RN DON Hours]])</f>
        <v>90.692934782608688</v>
      </c>
      <c r="M65" s="4">
        <v>69.046195652173907</v>
      </c>
      <c r="N65" s="4">
        <v>16.255434782608695</v>
      </c>
      <c r="O65" s="4">
        <v>5.3913043478260869</v>
      </c>
      <c r="P65" s="4">
        <f>SUM(Nurse[[#This Row],[LPN Hours (excl. Admin)]],Nurse[[#This Row],[LPN Admin Hours]])</f>
        <v>135.23369565217391</v>
      </c>
      <c r="Q65" s="4">
        <v>95.842391304347828</v>
      </c>
      <c r="R65" s="4">
        <v>39.391304347826086</v>
      </c>
      <c r="S65" s="4">
        <f>SUM(Nurse[[#This Row],[CNA Hours]],Nurse[[#This Row],[NA TR Hours]],Nurse[[#This Row],[Med Aide/Tech Hours]])</f>
        <v>256.53804347826087</v>
      </c>
      <c r="T65" s="4">
        <v>256.53804347826087</v>
      </c>
      <c r="U65" s="4">
        <v>0</v>
      </c>
      <c r="V65" s="4">
        <v>0</v>
      </c>
      <c r="W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40.894021739130437</v>
      </c>
      <c r="X65" s="4">
        <v>5.5298913043478262</v>
      </c>
      <c r="Y65" s="4">
        <v>0</v>
      </c>
      <c r="Z65" s="4">
        <v>0</v>
      </c>
      <c r="AA65" s="4">
        <v>19.744565217391305</v>
      </c>
      <c r="AB65" s="4">
        <v>0</v>
      </c>
      <c r="AC65" s="4">
        <v>15.619565217391305</v>
      </c>
      <c r="AD65" s="4">
        <v>0</v>
      </c>
      <c r="AE65" s="4">
        <v>0</v>
      </c>
      <c r="AF65" s="1">
        <v>225270</v>
      </c>
      <c r="AG65" s="1">
        <v>1</v>
      </c>
      <c r="AH65"/>
    </row>
    <row r="66" spans="1:34" x14ac:dyDescent="0.25">
      <c r="A66" t="s">
        <v>379</v>
      </c>
      <c r="B66" t="s">
        <v>55</v>
      </c>
      <c r="C66" t="s">
        <v>432</v>
      </c>
      <c r="D66" t="s">
        <v>414</v>
      </c>
      <c r="E66" s="4">
        <v>156.08695652173913</v>
      </c>
      <c r="F66" s="4">
        <f>Nurse[[#This Row],[Total Nurse Staff Hours]]/Nurse[[#This Row],[MDS Census]]</f>
        <v>3.4191330083565457</v>
      </c>
      <c r="G66" s="4">
        <f>Nurse[[#This Row],[Total Direct Care Staff Hours]]/Nurse[[#This Row],[MDS Census]]</f>
        <v>3.2230153203342615</v>
      </c>
      <c r="H66" s="4">
        <f>Nurse[[#This Row],[Total RN Hours (w/ Admin, DON)]]/Nurse[[#This Row],[MDS Census]]</f>
        <v>0.51746169916434548</v>
      </c>
      <c r="I66" s="4">
        <f>Nurse[[#This Row],[RN Hours (excl. Admin, DON)]]/Nurse[[#This Row],[MDS Census]]</f>
        <v>0.38140668523676879</v>
      </c>
      <c r="J66" s="4">
        <f>SUM(Nurse[[#This Row],[RN Hours (excl. Admin, DON)]],Nurse[[#This Row],[RN Admin Hours]],Nurse[[#This Row],[RN DON Hours]],Nurse[[#This Row],[LPN Hours (excl. Admin)]],Nurse[[#This Row],[LPN Admin Hours]],Nurse[[#This Row],[CNA Hours]],Nurse[[#This Row],[NA TR Hours]],Nurse[[#This Row],[Med Aide/Tech Hours]])</f>
        <v>533.68206521739125</v>
      </c>
      <c r="K66" s="4">
        <f>SUM(Nurse[[#This Row],[RN Hours (excl. Admin, DON)]],Nurse[[#This Row],[LPN Hours (excl. Admin)]],Nurse[[#This Row],[CNA Hours]],Nurse[[#This Row],[NA TR Hours]],Nurse[[#This Row],[Med Aide/Tech Hours]])</f>
        <v>503.070652173913</v>
      </c>
      <c r="L66" s="4">
        <f>SUM(Nurse[[#This Row],[RN Hours (excl. Admin, DON)]],Nurse[[#This Row],[RN Admin Hours]],Nurse[[#This Row],[RN DON Hours]])</f>
        <v>80.769021739130437</v>
      </c>
      <c r="M66" s="4">
        <v>59.532608695652172</v>
      </c>
      <c r="N66" s="4">
        <v>15.758152173913043</v>
      </c>
      <c r="O66" s="4">
        <v>5.4782608695652177</v>
      </c>
      <c r="P66" s="4">
        <f>SUM(Nurse[[#This Row],[LPN Hours (excl. Admin)]],Nurse[[#This Row],[LPN Admin Hours]])</f>
        <v>136.2853260869565</v>
      </c>
      <c r="Q66" s="4">
        <v>126.91032608695652</v>
      </c>
      <c r="R66" s="4">
        <v>9.375</v>
      </c>
      <c r="S66" s="4">
        <f>SUM(Nurse[[#This Row],[CNA Hours]],Nurse[[#This Row],[NA TR Hours]],Nurse[[#This Row],[Med Aide/Tech Hours]])</f>
        <v>316.62771739130432</v>
      </c>
      <c r="T66" s="4">
        <v>316.27989130434781</v>
      </c>
      <c r="U66" s="4">
        <v>0.34782608695652173</v>
      </c>
      <c r="V66" s="4">
        <v>0</v>
      </c>
      <c r="W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110.29891304347825</v>
      </c>
      <c r="X66" s="4">
        <v>8.9673913043478257E-2</v>
      </c>
      <c r="Y66" s="4">
        <v>0</v>
      </c>
      <c r="Z66" s="4">
        <v>0</v>
      </c>
      <c r="AA66" s="4">
        <v>36.519021739130437</v>
      </c>
      <c r="AB66" s="4">
        <v>0</v>
      </c>
      <c r="AC66" s="4">
        <v>73.690217391304344</v>
      </c>
      <c r="AD66" s="4">
        <v>0</v>
      </c>
      <c r="AE66" s="4">
        <v>0</v>
      </c>
      <c r="AF66" s="1">
        <v>225236</v>
      </c>
      <c r="AG66" s="1">
        <v>1</v>
      </c>
      <c r="AH66"/>
    </row>
    <row r="67" spans="1:34" x14ac:dyDescent="0.25">
      <c r="A67" t="s">
        <v>379</v>
      </c>
      <c r="B67" t="s">
        <v>86</v>
      </c>
      <c r="C67" t="s">
        <v>464</v>
      </c>
      <c r="D67" t="s">
        <v>410</v>
      </c>
      <c r="E67" s="4">
        <v>132.07608695652175</v>
      </c>
      <c r="F67" s="4">
        <f>Nurse[[#This Row],[Total Nurse Staff Hours]]/Nurse[[#This Row],[MDS Census]]</f>
        <v>3.7893177516253806</v>
      </c>
      <c r="G67" s="4">
        <f>Nurse[[#This Row],[Total Direct Care Staff Hours]]/Nurse[[#This Row],[MDS Census]]</f>
        <v>3.4527610896222534</v>
      </c>
      <c r="H67" s="4">
        <f>Nurse[[#This Row],[Total RN Hours (w/ Admin, DON)]]/Nurse[[#This Row],[MDS Census]]</f>
        <v>0.73187391984198835</v>
      </c>
      <c r="I67" s="4">
        <f>Nurse[[#This Row],[RN Hours (excl. Admin, DON)]]/Nurse[[#This Row],[MDS Census]]</f>
        <v>0.5135379804131347</v>
      </c>
      <c r="J67" s="4">
        <f>SUM(Nurse[[#This Row],[RN Hours (excl. Admin, DON)]],Nurse[[#This Row],[RN Admin Hours]],Nurse[[#This Row],[RN DON Hours]],Nurse[[#This Row],[LPN Hours (excl. Admin)]],Nurse[[#This Row],[LPN Admin Hours]],Nurse[[#This Row],[CNA Hours]],Nurse[[#This Row],[NA TR Hours]],Nurse[[#This Row],[Med Aide/Tech Hours]])</f>
        <v>500.47826086956525</v>
      </c>
      <c r="K67" s="4">
        <f>SUM(Nurse[[#This Row],[RN Hours (excl. Admin, DON)]],Nurse[[#This Row],[LPN Hours (excl. Admin)]],Nurse[[#This Row],[CNA Hours]],Nurse[[#This Row],[NA TR Hours]],Nurse[[#This Row],[Med Aide/Tech Hours]])</f>
        <v>456.0271739130435</v>
      </c>
      <c r="L67" s="4">
        <f>SUM(Nurse[[#This Row],[RN Hours (excl. Admin, DON)]],Nurse[[#This Row],[RN Admin Hours]],Nurse[[#This Row],[RN DON Hours]])</f>
        <v>96.663043478260875</v>
      </c>
      <c r="M67" s="4">
        <v>67.826086956521735</v>
      </c>
      <c r="N67" s="4">
        <v>23.967391304347824</v>
      </c>
      <c r="O67" s="4">
        <v>4.8695652173913047</v>
      </c>
      <c r="P67" s="4">
        <f>SUM(Nurse[[#This Row],[LPN Hours (excl. Admin)]],Nurse[[#This Row],[LPN Admin Hours]])</f>
        <v>125.24456521739131</v>
      </c>
      <c r="Q67" s="4">
        <v>109.6304347826087</v>
      </c>
      <c r="R67" s="4">
        <v>15.614130434782609</v>
      </c>
      <c r="S67" s="4">
        <f>SUM(Nurse[[#This Row],[CNA Hours]],Nurse[[#This Row],[NA TR Hours]],Nurse[[#This Row],[Med Aide/Tech Hours]])</f>
        <v>278.57065217391306</v>
      </c>
      <c r="T67" s="4">
        <v>278.57065217391306</v>
      </c>
      <c r="U67" s="4">
        <v>0</v>
      </c>
      <c r="V67" s="4">
        <v>0</v>
      </c>
      <c r="W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0.87228260869565222</v>
      </c>
      <c r="X67" s="4">
        <v>0.44293478260869568</v>
      </c>
      <c r="Y67" s="4">
        <v>0</v>
      </c>
      <c r="Z67" s="4">
        <v>0</v>
      </c>
      <c r="AA67" s="4">
        <v>0.42934782608695654</v>
      </c>
      <c r="AB67" s="4">
        <v>0</v>
      </c>
      <c r="AC67" s="4">
        <v>0</v>
      </c>
      <c r="AD67" s="4">
        <v>0</v>
      </c>
      <c r="AE67" s="4">
        <v>0</v>
      </c>
      <c r="AF67" s="1">
        <v>225288</v>
      </c>
      <c r="AG67" s="1">
        <v>1</v>
      </c>
      <c r="AH67"/>
    </row>
    <row r="68" spans="1:34" x14ac:dyDescent="0.25">
      <c r="A68" t="s">
        <v>379</v>
      </c>
      <c r="B68" t="s">
        <v>49</v>
      </c>
      <c r="C68" t="s">
        <v>458</v>
      </c>
      <c r="D68" t="s">
        <v>410</v>
      </c>
      <c r="E68" s="4">
        <v>148.53260869565219</v>
      </c>
      <c r="F68" s="4">
        <f>Nurse[[#This Row],[Total Nurse Staff Hours]]/Nurse[[#This Row],[MDS Census]]</f>
        <v>3.9454994511525792</v>
      </c>
      <c r="G68" s="4">
        <f>Nurse[[#This Row],[Total Direct Care Staff Hours]]/Nurse[[#This Row],[MDS Census]]</f>
        <v>3.5862056348335156</v>
      </c>
      <c r="H68" s="4">
        <f>Nurse[[#This Row],[Total RN Hours (w/ Admin, DON)]]/Nurse[[#This Row],[MDS Census]]</f>
        <v>0.19945115257958285</v>
      </c>
      <c r="I68" s="4">
        <f>Nurse[[#This Row],[RN Hours (excl. Admin, DON)]]/Nurse[[#This Row],[MDS Census]]</f>
        <v>8.9462129527991208E-2</v>
      </c>
      <c r="J68" s="4">
        <f>SUM(Nurse[[#This Row],[RN Hours (excl. Admin, DON)]],Nurse[[#This Row],[RN Admin Hours]],Nurse[[#This Row],[RN DON Hours]],Nurse[[#This Row],[LPN Hours (excl. Admin)]],Nurse[[#This Row],[LPN Admin Hours]],Nurse[[#This Row],[CNA Hours]],Nurse[[#This Row],[NA TR Hours]],Nurse[[#This Row],[Med Aide/Tech Hours]])</f>
        <v>586.0353260869565</v>
      </c>
      <c r="K68" s="4">
        <f>SUM(Nurse[[#This Row],[RN Hours (excl. Admin, DON)]],Nurse[[#This Row],[LPN Hours (excl. Admin)]],Nurse[[#This Row],[CNA Hours]],Nurse[[#This Row],[NA TR Hours]],Nurse[[#This Row],[Med Aide/Tech Hours]])</f>
        <v>532.66847826086951</v>
      </c>
      <c r="L68" s="4">
        <f>SUM(Nurse[[#This Row],[RN Hours (excl. Admin, DON)]],Nurse[[#This Row],[RN Admin Hours]],Nurse[[#This Row],[RN DON Hours]])</f>
        <v>29.625</v>
      </c>
      <c r="M68" s="4">
        <v>13.288043478260869</v>
      </c>
      <c r="N68" s="4">
        <v>10.858695652173912</v>
      </c>
      <c r="O68" s="4">
        <v>5.4782608695652177</v>
      </c>
      <c r="P68" s="4">
        <f>SUM(Nurse[[#This Row],[LPN Hours (excl. Admin)]],Nurse[[#This Row],[LPN Admin Hours]])</f>
        <v>179.18478260869563</v>
      </c>
      <c r="Q68" s="4">
        <v>142.15489130434781</v>
      </c>
      <c r="R68" s="4">
        <v>37.029891304347828</v>
      </c>
      <c r="S68" s="4">
        <f>SUM(Nurse[[#This Row],[CNA Hours]],Nurse[[#This Row],[NA TR Hours]],Nurse[[#This Row],[Med Aide/Tech Hours]])</f>
        <v>377.22554347826087</v>
      </c>
      <c r="T68" s="4">
        <v>377.22554347826087</v>
      </c>
      <c r="U68" s="4">
        <v>0</v>
      </c>
      <c r="V68" s="4">
        <v>0</v>
      </c>
      <c r="W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67.9375</v>
      </c>
      <c r="X68" s="4">
        <v>0</v>
      </c>
      <c r="Y68" s="4">
        <v>0</v>
      </c>
      <c r="Z68" s="4">
        <v>0</v>
      </c>
      <c r="AA68" s="4">
        <v>27.652173913043477</v>
      </c>
      <c r="AB68" s="4">
        <v>0</v>
      </c>
      <c r="AC68" s="4">
        <v>40.285326086956523</v>
      </c>
      <c r="AD68" s="4">
        <v>0</v>
      </c>
      <c r="AE68" s="4">
        <v>0</v>
      </c>
      <c r="AF68" s="1">
        <v>225224</v>
      </c>
      <c r="AG68" s="1">
        <v>1</v>
      </c>
      <c r="AH68"/>
    </row>
    <row r="69" spans="1:34" x14ac:dyDescent="0.25">
      <c r="A69" t="s">
        <v>379</v>
      </c>
      <c r="B69" t="s">
        <v>322</v>
      </c>
      <c r="C69" t="s">
        <v>596</v>
      </c>
      <c r="D69" t="s">
        <v>412</v>
      </c>
      <c r="E69" s="4">
        <v>135.92391304347825</v>
      </c>
      <c r="F69" s="4">
        <f>Nurse[[#This Row],[Total Nurse Staff Hours]]/Nurse[[#This Row],[MDS Census]]</f>
        <v>3.578072770891644</v>
      </c>
      <c r="G69" s="4">
        <f>Nurse[[#This Row],[Total Direct Care Staff Hours]]/Nurse[[#This Row],[MDS Census]]</f>
        <v>3.1020391843262698</v>
      </c>
      <c r="H69" s="4">
        <f>Nurse[[#This Row],[Total RN Hours (w/ Admin, DON)]]/Nurse[[#This Row],[MDS Census]]</f>
        <v>0.46171531387445025</v>
      </c>
      <c r="I69" s="4">
        <f>Nurse[[#This Row],[RN Hours (excl. Admin, DON)]]/Nurse[[#This Row],[MDS Census]]</f>
        <v>0.27522990803678532</v>
      </c>
      <c r="J69" s="4">
        <f>SUM(Nurse[[#This Row],[RN Hours (excl. Admin, DON)]],Nurse[[#This Row],[RN Admin Hours]],Nurse[[#This Row],[RN DON Hours]],Nurse[[#This Row],[LPN Hours (excl. Admin)]],Nurse[[#This Row],[LPN Admin Hours]],Nurse[[#This Row],[CNA Hours]],Nurse[[#This Row],[NA TR Hours]],Nurse[[#This Row],[Med Aide/Tech Hours]])</f>
        <v>486.34565217391309</v>
      </c>
      <c r="K69" s="4">
        <f>SUM(Nurse[[#This Row],[RN Hours (excl. Admin, DON)]],Nurse[[#This Row],[LPN Hours (excl. Admin)]],Nurse[[#This Row],[CNA Hours]],Nurse[[#This Row],[NA TR Hours]],Nurse[[#This Row],[Med Aide/Tech Hours]])</f>
        <v>421.64130434782612</v>
      </c>
      <c r="L69" s="4">
        <f>SUM(Nurse[[#This Row],[RN Hours (excl. Admin, DON)]],Nurse[[#This Row],[RN Admin Hours]],Nurse[[#This Row],[RN DON Hours]])</f>
        <v>62.758152173913039</v>
      </c>
      <c r="M69" s="4">
        <v>37.410326086956523</v>
      </c>
      <c r="N69" s="4">
        <v>20.217391304347824</v>
      </c>
      <c r="O69" s="4">
        <v>5.1304347826086953</v>
      </c>
      <c r="P69" s="4">
        <f>SUM(Nurse[[#This Row],[LPN Hours (excl. Admin)]],Nurse[[#This Row],[LPN Admin Hours]])</f>
        <v>163.93804347826091</v>
      </c>
      <c r="Q69" s="4">
        <v>124.58152173913044</v>
      </c>
      <c r="R69" s="4">
        <v>39.356521739130471</v>
      </c>
      <c r="S69" s="4">
        <f>SUM(Nurse[[#This Row],[CNA Hours]],Nurse[[#This Row],[NA TR Hours]],Nurse[[#This Row],[Med Aide/Tech Hours]])</f>
        <v>259.64945652173913</v>
      </c>
      <c r="T69" s="4">
        <v>253.86141304347825</v>
      </c>
      <c r="U69" s="4">
        <v>5.7880434782608692</v>
      </c>
      <c r="V69" s="4">
        <v>0</v>
      </c>
      <c r="W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32.529891304347828</v>
      </c>
      <c r="X69" s="4">
        <v>10.440217391304348</v>
      </c>
      <c r="Y69" s="4">
        <v>0</v>
      </c>
      <c r="Z69" s="4">
        <v>0</v>
      </c>
      <c r="AA69" s="4">
        <v>9.7798913043478262</v>
      </c>
      <c r="AB69" s="4">
        <v>0</v>
      </c>
      <c r="AC69" s="4">
        <v>12.309782608695652</v>
      </c>
      <c r="AD69" s="4">
        <v>0</v>
      </c>
      <c r="AE69" s="4">
        <v>0</v>
      </c>
      <c r="AF69" s="1">
        <v>225720</v>
      </c>
      <c r="AG69" s="1">
        <v>1</v>
      </c>
      <c r="AH69"/>
    </row>
    <row r="70" spans="1:34" x14ac:dyDescent="0.25">
      <c r="A70" t="s">
        <v>379</v>
      </c>
      <c r="B70" t="s">
        <v>292</v>
      </c>
      <c r="C70" t="s">
        <v>501</v>
      </c>
      <c r="D70" t="s">
        <v>417</v>
      </c>
      <c r="E70" s="4">
        <v>118.80434782608695</v>
      </c>
      <c r="F70" s="4">
        <f>Nurse[[#This Row],[Total Nurse Staff Hours]]/Nurse[[#This Row],[MDS Census]]</f>
        <v>3.1817246111619397</v>
      </c>
      <c r="G70" s="4">
        <f>Nurse[[#This Row],[Total Direct Care Staff Hours]]/Nurse[[#This Row],[MDS Census]]</f>
        <v>2.7513494967978041</v>
      </c>
      <c r="H70" s="4">
        <f>Nurse[[#This Row],[Total RN Hours (w/ Admin, DON)]]/Nurse[[#This Row],[MDS Census]]</f>
        <v>0.83538426349496808</v>
      </c>
      <c r="I70" s="4">
        <f>Nurse[[#This Row],[RN Hours (excl. Admin, DON)]]/Nurse[[#This Row],[MDS Census]]</f>
        <v>0.59101097895699917</v>
      </c>
      <c r="J70" s="4">
        <f>SUM(Nurse[[#This Row],[RN Hours (excl. Admin, DON)]],Nurse[[#This Row],[RN Admin Hours]],Nurse[[#This Row],[RN DON Hours]],Nurse[[#This Row],[LPN Hours (excl. Admin)]],Nurse[[#This Row],[LPN Admin Hours]],Nurse[[#This Row],[CNA Hours]],Nurse[[#This Row],[NA TR Hours]],Nurse[[#This Row],[Med Aide/Tech Hours]])</f>
        <v>378.00271739130437</v>
      </c>
      <c r="K70" s="4">
        <f>SUM(Nurse[[#This Row],[RN Hours (excl. Admin, DON)]],Nurse[[#This Row],[LPN Hours (excl. Admin)]],Nurse[[#This Row],[CNA Hours]],Nurse[[#This Row],[NA TR Hours]],Nurse[[#This Row],[Med Aide/Tech Hours]])</f>
        <v>326.87228260869563</v>
      </c>
      <c r="L70" s="4">
        <f>SUM(Nurse[[#This Row],[RN Hours (excl. Admin, DON)]],Nurse[[#This Row],[RN Admin Hours]],Nurse[[#This Row],[RN DON Hours]])</f>
        <v>99.247282608695656</v>
      </c>
      <c r="M70" s="4">
        <v>70.214673913043484</v>
      </c>
      <c r="N70" s="4">
        <v>23.445652173913043</v>
      </c>
      <c r="O70" s="4">
        <v>5.5869565217391308</v>
      </c>
      <c r="P70" s="4">
        <f>SUM(Nurse[[#This Row],[LPN Hours (excl. Admin)]],Nurse[[#This Row],[LPN Admin Hours]])</f>
        <v>87.173913043478251</v>
      </c>
      <c r="Q70" s="4">
        <v>65.076086956521735</v>
      </c>
      <c r="R70" s="4">
        <v>22.097826086956523</v>
      </c>
      <c r="S70" s="4">
        <f>SUM(Nurse[[#This Row],[CNA Hours]],Nurse[[#This Row],[NA TR Hours]],Nurse[[#This Row],[Med Aide/Tech Hours]])</f>
        <v>191.58152173913041</v>
      </c>
      <c r="T70" s="4">
        <v>190.96739130434781</v>
      </c>
      <c r="U70" s="4">
        <v>0.61413043478260865</v>
      </c>
      <c r="V70" s="4">
        <v>0</v>
      </c>
      <c r="W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21.236413043478262</v>
      </c>
      <c r="X70" s="4">
        <v>0.2608695652173913</v>
      </c>
      <c r="Y70" s="4">
        <v>0</v>
      </c>
      <c r="Z70" s="4">
        <v>0</v>
      </c>
      <c r="AA70" s="4">
        <v>4.8016304347826084</v>
      </c>
      <c r="AB70" s="4">
        <v>0</v>
      </c>
      <c r="AC70" s="4">
        <v>16.173913043478262</v>
      </c>
      <c r="AD70" s="4">
        <v>0</v>
      </c>
      <c r="AE70" s="4">
        <v>0</v>
      </c>
      <c r="AF70" s="1">
        <v>225650</v>
      </c>
      <c r="AG70" s="1">
        <v>1</v>
      </c>
      <c r="AH70"/>
    </row>
    <row r="71" spans="1:34" x14ac:dyDescent="0.25">
      <c r="A71" t="s">
        <v>379</v>
      </c>
      <c r="B71" t="s">
        <v>73</v>
      </c>
      <c r="C71" t="s">
        <v>448</v>
      </c>
      <c r="D71" t="s">
        <v>410</v>
      </c>
      <c r="E71" s="4">
        <v>180.82608695652175</v>
      </c>
      <c r="F71" s="4">
        <f>Nurse[[#This Row],[Total Nurse Staff Hours]]/Nurse[[#This Row],[MDS Census]]</f>
        <v>3.6222349122385182</v>
      </c>
      <c r="G71" s="4">
        <f>Nurse[[#This Row],[Total Direct Care Staff Hours]]/Nurse[[#This Row],[MDS Census]]</f>
        <v>3.3471537629237789</v>
      </c>
      <c r="H71" s="4">
        <f>Nurse[[#This Row],[Total RN Hours (w/ Admin, DON)]]/Nurse[[#This Row],[MDS Census]]</f>
        <v>0.86544241404183697</v>
      </c>
      <c r="I71" s="4">
        <f>Nurse[[#This Row],[RN Hours (excl. Admin, DON)]]/Nurse[[#This Row],[MDS Census]]</f>
        <v>0.71769055061312803</v>
      </c>
      <c r="J71" s="4">
        <f>SUM(Nurse[[#This Row],[RN Hours (excl. Admin, DON)]],Nurse[[#This Row],[RN Admin Hours]],Nurse[[#This Row],[RN DON Hours]],Nurse[[#This Row],[LPN Hours (excl. Admin)]],Nurse[[#This Row],[LPN Admin Hours]],Nurse[[#This Row],[CNA Hours]],Nurse[[#This Row],[NA TR Hours]],Nurse[[#This Row],[Med Aide/Tech Hours]])</f>
        <v>654.99456521739125</v>
      </c>
      <c r="K71" s="4">
        <f>SUM(Nurse[[#This Row],[RN Hours (excl. Admin, DON)]],Nurse[[#This Row],[LPN Hours (excl. Admin)]],Nurse[[#This Row],[CNA Hours]],Nurse[[#This Row],[NA TR Hours]],Nurse[[#This Row],[Med Aide/Tech Hours]])</f>
        <v>605.25271739130426</v>
      </c>
      <c r="L71" s="4">
        <f>SUM(Nurse[[#This Row],[RN Hours (excl. Admin, DON)]],Nurse[[#This Row],[RN Admin Hours]],Nurse[[#This Row],[RN DON Hours]])</f>
        <v>156.49456521739131</v>
      </c>
      <c r="M71" s="4">
        <v>129.77717391304347</v>
      </c>
      <c r="N71" s="4">
        <v>21.326086956521738</v>
      </c>
      <c r="O71" s="4">
        <v>5.3913043478260869</v>
      </c>
      <c r="P71" s="4">
        <f>SUM(Nurse[[#This Row],[LPN Hours (excl. Admin)]],Nurse[[#This Row],[LPN Admin Hours]])</f>
        <v>169.9266304347826</v>
      </c>
      <c r="Q71" s="4">
        <v>146.90217391304347</v>
      </c>
      <c r="R71" s="4">
        <v>23.024456521739129</v>
      </c>
      <c r="S71" s="4">
        <f>SUM(Nurse[[#This Row],[CNA Hours]],Nurse[[#This Row],[NA TR Hours]],Nurse[[#This Row],[Med Aide/Tech Hours]])</f>
        <v>328.57336956521738</v>
      </c>
      <c r="T71" s="4">
        <v>328.57336956521738</v>
      </c>
      <c r="U71" s="4">
        <v>0</v>
      </c>
      <c r="V71" s="4">
        <v>0</v>
      </c>
      <c r="W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6.2853260869565215</v>
      </c>
      <c r="X71" s="4">
        <v>1.2038043478260869</v>
      </c>
      <c r="Y71" s="4">
        <v>0</v>
      </c>
      <c r="Z71" s="4">
        <v>0</v>
      </c>
      <c r="AA71" s="4">
        <v>2.1983695652173911</v>
      </c>
      <c r="AB71" s="4">
        <v>0</v>
      </c>
      <c r="AC71" s="4">
        <v>2.8831521739130435</v>
      </c>
      <c r="AD71" s="4">
        <v>0</v>
      </c>
      <c r="AE71" s="4">
        <v>0</v>
      </c>
      <c r="AF71" s="1">
        <v>225268</v>
      </c>
      <c r="AG71" s="1">
        <v>1</v>
      </c>
      <c r="AH71"/>
    </row>
    <row r="72" spans="1:34" x14ac:dyDescent="0.25">
      <c r="A72" t="s">
        <v>379</v>
      </c>
      <c r="B72" t="s">
        <v>64</v>
      </c>
      <c r="C72" t="s">
        <v>499</v>
      </c>
      <c r="D72" t="s">
        <v>419</v>
      </c>
      <c r="E72" s="4">
        <v>91.304347826086953</v>
      </c>
      <c r="F72" s="4">
        <f>Nurse[[#This Row],[Total Nurse Staff Hours]]/Nurse[[#This Row],[MDS Census]]</f>
        <v>3.7394047619047619</v>
      </c>
      <c r="G72" s="4">
        <f>Nurse[[#This Row],[Total Direct Care Staff Hours]]/Nurse[[#This Row],[MDS Census]]</f>
        <v>3.1933333333333329</v>
      </c>
      <c r="H72" s="4">
        <f>Nurse[[#This Row],[Total RN Hours (w/ Admin, DON)]]/Nurse[[#This Row],[MDS Census]]</f>
        <v>0.61229166666666668</v>
      </c>
      <c r="I72" s="4">
        <f>Nurse[[#This Row],[RN Hours (excl. Admin, DON)]]/Nurse[[#This Row],[MDS Census]]</f>
        <v>0.38839285714285721</v>
      </c>
      <c r="J72" s="4">
        <f>SUM(Nurse[[#This Row],[RN Hours (excl. Admin, DON)]],Nurse[[#This Row],[RN Admin Hours]],Nurse[[#This Row],[RN DON Hours]],Nurse[[#This Row],[LPN Hours (excl. Admin)]],Nurse[[#This Row],[LPN Admin Hours]],Nurse[[#This Row],[CNA Hours]],Nurse[[#This Row],[NA TR Hours]],Nurse[[#This Row],[Med Aide/Tech Hours]])</f>
        <v>341.42391304347825</v>
      </c>
      <c r="K72" s="4">
        <f>SUM(Nurse[[#This Row],[RN Hours (excl. Admin, DON)]],Nurse[[#This Row],[LPN Hours (excl. Admin)]],Nurse[[#This Row],[CNA Hours]],Nurse[[#This Row],[NA TR Hours]],Nurse[[#This Row],[Med Aide/Tech Hours]])</f>
        <v>291.56521739130432</v>
      </c>
      <c r="L72" s="4">
        <f>SUM(Nurse[[#This Row],[RN Hours (excl. Admin, DON)]],Nurse[[#This Row],[RN Admin Hours]],Nurse[[#This Row],[RN DON Hours]])</f>
        <v>55.904891304347828</v>
      </c>
      <c r="M72" s="4">
        <v>35.461956521739133</v>
      </c>
      <c r="N72" s="4">
        <v>15.225543478260869</v>
      </c>
      <c r="O72" s="4">
        <v>5.2173913043478262</v>
      </c>
      <c r="P72" s="4">
        <f>SUM(Nurse[[#This Row],[LPN Hours (excl. Admin)]],Nurse[[#This Row],[LPN Admin Hours]])</f>
        <v>109.26358695652173</v>
      </c>
      <c r="Q72" s="4">
        <v>79.847826086956516</v>
      </c>
      <c r="R72" s="4">
        <v>29.415760869565219</v>
      </c>
      <c r="S72" s="4">
        <f>SUM(Nurse[[#This Row],[CNA Hours]],Nurse[[#This Row],[NA TR Hours]],Nurse[[#This Row],[Med Aide/Tech Hours]])</f>
        <v>176.25543478260869</v>
      </c>
      <c r="T72" s="4">
        <v>172.97554347826087</v>
      </c>
      <c r="U72" s="4">
        <v>3.2798913043478262</v>
      </c>
      <c r="V72" s="4">
        <v>0</v>
      </c>
      <c r="W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102.01358695652173</v>
      </c>
      <c r="X72" s="4">
        <v>4.1358695652173916</v>
      </c>
      <c r="Y72" s="4">
        <v>0</v>
      </c>
      <c r="Z72" s="4">
        <v>0</v>
      </c>
      <c r="AA72" s="4">
        <v>21.551630434782609</v>
      </c>
      <c r="AB72" s="4">
        <v>0</v>
      </c>
      <c r="AC72" s="4">
        <v>76.326086956521735</v>
      </c>
      <c r="AD72" s="4">
        <v>0</v>
      </c>
      <c r="AE72" s="4">
        <v>0</v>
      </c>
      <c r="AF72" s="1">
        <v>225257</v>
      </c>
      <c r="AG72" s="1">
        <v>1</v>
      </c>
      <c r="AH72"/>
    </row>
    <row r="73" spans="1:34" x14ac:dyDescent="0.25">
      <c r="A73" t="s">
        <v>379</v>
      </c>
      <c r="B73" t="s">
        <v>111</v>
      </c>
      <c r="C73" t="s">
        <v>463</v>
      </c>
      <c r="D73" t="s">
        <v>415</v>
      </c>
      <c r="E73" s="4">
        <v>137.21739130434781</v>
      </c>
      <c r="F73" s="4">
        <f>Nurse[[#This Row],[Total Nurse Staff Hours]]/Nurse[[#This Row],[MDS Census]]</f>
        <v>3.2649754435994929</v>
      </c>
      <c r="G73" s="4">
        <f>Nurse[[#This Row],[Total Direct Care Staff Hours]]/Nurse[[#This Row],[MDS Census]]</f>
        <v>2.9490098225602033</v>
      </c>
      <c r="H73" s="4">
        <f>Nurse[[#This Row],[Total RN Hours (w/ Admin, DON)]]/Nurse[[#This Row],[MDS Census]]</f>
        <v>0.65169518377693281</v>
      </c>
      <c r="I73" s="4">
        <f>Nurse[[#This Row],[RN Hours (excl. Admin, DON)]]/Nurse[[#This Row],[MDS Census]]</f>
        <v>0.51501108998732581</v>
      </c>
      <c r="J73" s="4">
        <f>SUM(Nurse[[#This Row],[RN Hours (excl. Admin, DON)]],Nurse[[#This Row],[RN Admin Hours]],Nurse[[#This Row],[RN DON Hours]],Nurse[[#This Row],[LPN Hours (excl. Admin)]],Nurse[[#This Row],[LPN Admin Hours]],Nurse[[#This Row],[CNA Hours]],Nurse[[#This Row],[NA TR Hours]],Nurse[[#This Row],[Med Aide/Tech Hours]])</f>
        <v>448.01141304347823</v>
      </c>
      <c r="K73" s="4">
        <f>SUM(Nurse[[#This Row],[RN Hours (excl. Admin, DON)]],Nurse[[#This Row],[LPN Hours (excl. Admin)]],Nurse[[#This Row],[CNA Hours]],Nurse[[#This Row],[NA TR Hours]],Nurse[[#This Row],[Med Aide/Tech Hours]])</f>
        <v>404.65543478260872</v>
      </c>
      <c r="L73" s="4">
        <f>SUM(Nurse[[#This Row],[RN Hours (excl. Admin, DON)]],Nurse[[#This Row],[RN Admin Hours]],Nurse[[#This Row],[RN DON Hours]])</f>
        <v>89.423913043478251</v>
      </c>
      <c r="M73" s="4">
        <v>70.668478260869563</v>
      </c>
      <c r="N73" s="4">
        <v>13.451086956521738</v>
      </c>
      <c r="O73" s="4">
        <v>5.3043478260869561</v>
      </c>
      <c r="P73" s="4">
        <f>SUM(Nurse[[#This Row],[LPN Hours (excl. Admin)]],Nurse[[#This Row],[LPN Admin Hours]])</f>
        <v>128.60054347826087</v>
      </c>
      <c r="Q73" s="4">
        <v>104</v>
      </c>
      <c r="R73" s="4">
        <v>24.600543478260871</v>
      </c>
      <c r="S73" s="4">
        <f>SUM(Nurse[[#This Row],[CNA Hours]],Nurse[[#This Row],[NA TR Hours]],Nurse[[#This Row],[Med Aide/Tech Hours]])</f>
        <v>229.98695652173913</v>
      </c>
      <c r="T73" s="4">
        <v>229.98695652173913</v>
      </c>
      <c r="U73" s="4">
        <v>0</v>
      </c>
      <c r="V73" s="4">
        <v>0</v>
      </c>
      <c r="W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65.53532608695653</v>
      </c>
      <c r="X73" s="4">
        <v>7.4782608695652177</v>
      </c>
      <c r="Y73" s="4">
        <v>0</v>
      </c>
      <c r="Z73" s="4">
        <v>0</v>
      </c>
      <c r="AA73" s="4">
        <v>22.228260869565219</v>
      </c>
      <c r="AB73" s="4">
        <v>0</v>
      </c>
      <c r="AC73" s="4">
        <v>35.828804347826086</v>
      </c>
      <c r="AD73" s="4">
        <v>0</v>
      </c>
      <c r="AE73" s="4">
        <v>0</v>
      </c>
      <c r="AF73" s="1">
        <v>225323</v>
      </c>
      <c r="AG73" s="1">
        <v>1</v>
      </c>
      <c r="AH73"/>
    </row>
    <row r="74" spans="1:34" x14ac:dyDescent="0.25">
      <c r="A74" t="s">
        <v>379</v>
      </c>
      <c r="B74" t="s">
        <v>133</v>
      </c>
      <c r="C74" t="s">
        <v>529</v>
      </c>
      <c r="D74" t="s">
        <v>416</v>
      </c>
      <c r="E74" s="4">
        <v>128.72826086956522</v>
      </c>
      <c r="F74" s="4">
        <f>Nurse[[#This Row],[Total Nurse Staff Hours]]/Nurse[[#This Row],[MDS Census]]</f>
        <v>3.5802794899940893</v>
      </c>
      <c r="G74" s="4">
        <f>Nurse[[#This Row],[Total Direct Care Staff Hours]]/Nurse[[#This Row],[MDS Census]]</f>
        <v>3.1130625686059274</v>
      </c>
      <c r="H74" s="4">
        <f>Nurse[[#This Row],[Total RN Hours (w/ Admin, DON)]]/Nurse[[#This Row],[MDS Census]]</f>
        <v>0.60320442455458911</v>
      </c>
      <c r="I74" s="4">
        <f>Nurse[[#This Row],[RN Hours (excl. Admin, DON)]]/Nurse[[#This Row],[MDS Census]]</f>
        <v>0.32903402854006586</v>
      </c>
      <c r="J74" s="4">
        <f>SUM(Nurse[[#This Row],[RN Hours (excl. Admin, DON)]],Nurse[[#This Row],[RN Admin Hours]],Nurse[[#This Row],[RN DON Hours]],Nurse[[#This Row],[LPN Hours (excl. Admin)]],Nurse[[#This Row],[LPN Admin Hours]],Nurse[[#This Row],[CNA Hours]],Nurse[[#This Row],[NA TR Hours]],Nurse[[#This Row],[Med Aide/Tech Hours]])</f>
        <v>460.88315217391306</v>
      </c>
      <c r="K74" s="4">
        <f>SUM(Nurse[[#This Row],[RN Hours (excl. Admin, DON)]],Nurse[[#This Row],[LPN Hours (excl. Admin)]],Nurse[[#This Row],[CNA Hours]],Nurse[[#This Row],[NA TR Hours]],Nurse[[#This Row],[Med Aide/Tech Hours]])</f>
        <v>400.73913043478262</v>
      </c>
      <c r="L74" s="4">
        <f>SUM(Nurse[[#This Row],[RN Hours (excl. Admin, DON)]],Nurse[[#This Row],[RN Admin Hours]],Nurse[[#This Row],[RN DON Hours]])</f>
        <v>77.649456521739125</v>
      </c>
      <c r="M74" s="4">
        <v>42.355978260869563</v>
      </c>
      <c r="N74" s="4">
        <v>29.989130434782609</v>
      </c>
      <c r="O74" s="4">
        <v>5.3043478260869561</v>
      </c>
      <c r="P74" s="4">
        <f>SUM(Nurse[[#This Row],[LPN Hours (excl. Admin)]],Nurse[[#This Row],[LPN Admin Hours]])</f>
        <v>131.95652173913044</v>
      </c>
      <c r="Q74" s="4">
        <v>107.10597826086956</v>
      </c>
      <c r="R74" s="4">
        <v>24.850543478260871</v>
      </c>
      <c r="S74" s="4">
        <f>SUM(Nurse[[#This Row],[CNA Hours]],Nurse[[#This Row],[NA TR Hours]],Nurse[[#This Row],[Med Aide/Tech Hours]])</f>
        <v>251.27717391304347</v>
      </c>
      <c r="T74" s="4">
        <v>246.45652173913044</v>
      </c>
      <c r="U74" s="4">
        <v>4.8206521739130439</v>
      </c>
      <c r="V74" s="4">
        <v>0</v>
      </c>
      <c r="W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4" s="4">
        <v>0</v>
      </c>
      <c r="Y74" s="4">
        <v>0</v>
      </c>
      <c r="Z74" s="4">
        <v>0</v>
      </c>
      <c r="AA74" s="4">
        <v>0</v>
      </c>
      <c r="AB74" s="4">
        <v>0</v>
      </c>
      <c r="AC74" s="4">
        <v>0</v>
      </c>
      <c r="AD74" s="4">
        <v>0</v>
      </c>
      <c r="AE74" s="4">
        <v>0</v>
      </c>
      <c r="AF74" s="1">
        <v>225356</v>
      </c>
      <c r="AG74" s="1">
        <v>1</v>
      </c>
      <c r="AH74"/>
    </row>
    <row r="75" spans="1:34" x14ac:dyDescent="0.25">
      <c r="A75" t="s">
        <v>379</v>
      </c>
      <c r="B75" t="s">
        <v>95</v>
      </c>
      <c r="C75" t="s">
        <v>513</v>
      </c>
      <c r="D75" t="s">
        <v>414</v>
      </c>
      <c r="E75" s="4">
        <v>149.80434782608697</v>
      </c>
      <c r="F75" s="4">
        <f>Nurse[[#This Row],[Total Nurse Staff Hours]]/Nurse[[#This Row],[MDS Census]]</f>
        <v>3.2442548251342331</v>
      </c>
      <c r="G75" s="4">
        <f>Nurse[[#This Row],[Total Direct Care Staff Hours]]/Nurse[[#This Row],[MDS Census]]</f>
        <v>2.8540175591351038</v>
      </c>
      <c r="H75" s="4">
        <f>Nurse[[#This Row],[Total RN Hours (w/ Admin, DON)]]/Nurse[[#This Row],[MDS Census]]</f>
        <v>0.67283413147583804</v>
      </c>
      <c r="I75" s="4">
        <f>Nurse[[#This Row],[RN Hours (excl. Admin, DON)]]/Nurse[[#This Row],[MDS Census]]</f>
        <v>0.44601654331737045</v>
      </c>
      <c r="J75" s="4">
        <f>SUM(Nurse[[#This Row],[RN Hours (excl. Admin, DON)]],Nurse[[#This Row],[RN Admin Hours]],Nurse[[#This Row],[RN DON Hours]],Nurse[[#This Row],[LPN Hours (excl. Admin)]],Nurse[[#This Row],[LPN Admin Hours]],Nurse[[#This Row],[CNA Hours]],Nurse[[#This Row],[NA TR Hours]],Nurse[[#This Row],[Med Aide/Tech Hours]])</f>
        <v>486.0034782608696</v>
      </c>
      <c r="K75" s="4">
        <f>SUM(Nurse[[#This Row],[RN Hours (excl. Admin, DON)]],Nurse[[#This Row],[LPN Hours (excl. Admin)]],Nurse[[#This Row],[CNA Hours]],Nurse[[#This Row],[NA TR Hours]],Nurse[[#This Row],[Med Aide/Tech Hours]])</f>
        <v>427.54423913043479</v>
      </c>
      <c r="L75" s="4">
        <f>SUM(Nurse[[#This Row],[RN Hours (excl. Admin, DON)]],Nurse[[#This Row],[RN Admin Hours]],Nurse[[#This Row],[RN DON Hours]])</f>
        <v>100.79347826086956</v>
      </c>
      <c r="M75" s="4">
        <v>66.815217391304344</v>
      </c>
      <c r="N75" s="4">
        <v>24.635869565217391</v>
      </c>
      <c r="O75" s="4">
        <v>9.3423913043478262</v>
      </c>
      <c r="P75" s="4">
        <f>SUM(Nurse[[#This Row],[LPN Hours (excl. Admin)]],Nurse[[#This Row],[LPN Admin Hours]])</f>
        <v>125.08695652173913</v>
      </c>
      <c r="Q75" s="4">
        <v>100.60597826086956</v>
      </c>
      <c r="R75" s="4">
        <v>24.480978260869566</v>
      </c>
      <c r="S75" s="4">
        <f>SUM(Nurse[[#This Row],[CNA Hours]],Nurse[[#This Row],[NA TR Hours]],Nurse[[#This Row],[Med Aide/Tech Hours]])</f>
        <v>260.12304347826085</v>
      </c>
      <c r="T75" s="4">
        <v>240.95923913043478</v>
      </c>
      <c r="U75" s="4">
        <v>19.163804347826087</v>
      </c>
      <c r="V75" s="4">
        <v>0</v>
      </c>
      <c r="W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90.4375</v>
      </c>
      <c r="X75" s="4">
        <v>14.513586956521738</v>
      </c>
      <c r="Y75" s="4">
        <v>0</v>
      </c>
      <c r="Z75" s="4">
        <v>0</v>
      </c>
      <c r="AA75" s="4">
        <v>25.934782608695652</v>
      </c>
      <c r="AB75" s="4">
        <v>0</v>
      </c>
      <c r="AC75" s="4">
        <v>49.989130434782609</v>
      </c>
      <c r="AD75" s="4">
        <v>0</v>
      </c>
      <c r="AE75" s="4">
        <v>0</v>
      </c>
      <c r="AF75" s="1">
        <v>225299</v>
      </c>
      <c r="AG75" s="1">
        <v>1</v>
      </c>
      <c r="AH75"/>
    </row>
    <row r="76" spans="1:34" x14ac:dyDescent="0.25">
      <c r="A76" t="s">
        <v>379</v>
      </c>
      <c r="B76" t="s">
        <v>286</v>
      </c>
      <c r="C76" t="s">
        <v>576</v>
      </c>
      <c r="D76" t="s">
        <v>416</v>
      </c>
      <c r="E76" s="4">
        <v>116.97826086956522</v>
      </c>
      <c r="F76" s="4">
        <f>Nurse[[#This Row],[Total Nurse Staff Hours]]/Nurse[[#This Row],[MDS Census]]</f>
        <v>3.5734761196803566</v>
      </c>
      <c r="G76" s="4">
        <f>Nurse[[#This Row],[Total Direct Care Staff Hours]]/Nurse[[#This Row],[MDS Census]]</f>
        <v>3.2108111875116152</v>
      </c>
      <c r="H76" s="4">
        <f>Nurse[[#This Row],[Total RN Hours (w/ Admin, DON)]]/Nurse[[#This Row],[MDS Census]]</f>
        <v>0.72658427801523884</v>
      </c>
      <c r="I76" s="4">
        <f>Nurse[[#This Row],[RN Hours (excl. Admin, DON)]]/Nurse[[#This Row],[MDS Census]]</f>
        <v>0.47240289908938859</v>
      </c>
      <c r="J76" s="4">
        <f>SUM(Nurse[[#This Row],[RN Hours (excl. Admin, DON)]],Nurse[[#This Row],[RN Admin Hours]],Nurse[[#This Row],[RN DON Hours]],Nurse[[#This Row],[LPN Hours (excl. Admin)]],Nurse[[#This Row],[LPN Admin Hours]],Nurse[[#This Row],[CNA Hours]],Nurse[[#This Row],[NA TR Hours]],Nurse[[#This Row],[Med Aide/Tech Hours]])</f>
        <v>418.01902173913044</v>
      </c>
      <c r="K76" s="4">
        <f>SUM(Nurse[[#This Row],[RN Hours (excl. Admin, DON)]],Nurse[[#This Row],[LPN Hours (excl. Admin)]],Nurse[[#This Row],[CNA Hours]],Nurse[[#This Row],[NA TR Hours]],Nurse[[#This Row],[Med Aide/Tech Hours]])</f>
        <v>375.59510869565219</v>
      </c>
      <c r="L76" s="4">
        <f>SUM(Nurse[[#This Row],[RN Hours (excl. Admin, DON)]],Nurse[[#This Row],[RN Admin Hours]],Nurse[[#This Row],[RN DON Hours]])</f>
        <v>84.994565217391312</v>
      </c>
      <c r="M76" s="4">
        <v>55.260869565217391</v>
      </c>
      <c r="N76" s="4">
        <v>24.603260869565219</v>
      </c>
      <c r="O76" s="4">
        <v>5.1304347826086953</v>
      </c>
      <c r="P76" s="4">
        <f>SUM(Nurse[[#This Row],[LPN Hours (excl. Admin)]],Nurse[[#This Row],[LPN Admin Hours]])</f>
        <v>105.10597826086956</v>
      </c>
      <c r="Q76" s="4">
        <v>92.415760869565219</v>
      </c>
      <c r="R76" s="4">
        <v>12.690217391304348</v>
      </c>
      <c r="S76" s="4">
        <f>SUM(Nurse[[#This Row],[CNA Hours]],Nurse[[#This Row],[NA TR Hours]],Nurse[[#This Row],[Med Aide/Tech Hours]])</f>
        <v>227.91847826086956</v>
      </c>
      <c r="T76" s="4">
        <v>227.91847826086956</v>
      </c>
      <c r="U76" s="4">
        <v>0</v>
      </c>
      <c r="V76" s="4">
        <v>0</v>
      </c>
      <c r="W7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11.309782608695652</v>
      </c>
      <c r="X76" s="4">
        <v>5.1059782608695654</v>
      </c>
      <c r="Y76" s="4">
        <v>0</v>
      </c>
      <c r="Z76" s="4">
        <v>0</v>
      </c>
      <c r="AA76" s="4">
        <v>2.4755434782608696</v>
      </c>
      <c r="AB76" s="4">
        <v>0</v>
      </c>
      <c r="AC76" s="4">
        <v>3.7282608695652173</v>
      </c>
      <c r="AD76" s="4">
        <v>0</v>
      </c>
      <c r="AE76" s="4">
        <v>0</v>
      </c>
      <c r="AF76" s="1">
        <v>225634</v>
      </c>
      <c r="AG76" s="1">
        <v>1</v>
      </c>
      <c r="AH76"/>
    </row>
    <row r="77" spans="1:34" x14ac:dyDescent="0.25">
      <c r="A77" t="s">
        <v>379</v>
      </c>
      <c r="B77" t="s">
        <v>228</v>
      </c>
      <c r="C77" t="s">
        <v>440</v>
      </c>
      <c r="D77" t="s">
        <v>410</v>
      </c>
      <c r="E77" s="4">
        <v>105.64130434782609</v>
      </c>
      <c r="F77" s="4">
        <f>Nurse[[#This Row],[Total Nurse Staff Hours]]/Nurse[[#This Row],[MDS Census]]</f>
        <v>3.9380234592036225</v>
      </c>
      <c r="G77" s="4">
        <f>Nurse[[#This Row],[Total Direct Care Staff Hours]]/Nurse[[#This Row],[MDS Census]]</f>
        <v>3.4958586274308057</v>
      </c>
      <c r="H77" s="4">
        <f>Nurse[[#This Row],[Total RN Hours (w/ Admin, DON)]]/Nurse[[#This Row],[MDS Census]]</f>
        <v>0.54526700277806361</v>
      </c>
      <c r="I77" s="4">
        <f>Nurse[[#This Row],[RN Hours (excl. Admin, DON)]]/Nurse[[#This Row],[MDS Census]]</f>
        <v>0.34041568062557875</v>
      </c>
      <c r="J77" s="4">
        <f>SUM(Nurse[[#This Row],[RN Hours (excl. Admin, DON)]],Nurse[[#This Row],[RN Admin Hours]],Nurse[[#This Row],[RN DON Hours]],Nurse[[#This Row],[LPN Hours (excl. Admin)]],Nurse[[#This Row],[LPN Admin Hours]],Nurse[[#This Row],[CNA Hours]],Nurse[[#This Row],[NA TR Hours]],Nurse[[#This Row],[Med Aide/Tech Hours]])</f>
        <v>416.01793478260879</v>
      </c>
      <c r="K77" s="4">
        <f>SUM(Nurse[[#This Row],[RN Hours (excl. Admin, DON)]],Nurse[[#This Row],[LPN Hours (excl. Admin)]],Nurse[[#This Row],[CNA Hours]],Nurse[[#This Row],[NA TR Hours]],Nurse[[#This Row],[Med Aide/Tech Hours]])</f>
        <v>369.30706521739131</v>
      </c>
      <c r="L77" s="4">
        <f>SUM(Nurse[[#This Row],[RN Hours (excl. Admin, DON)]],Nurse[[#This Row],[RN Admin Hours]],Nurse[[#This Row],[RN DON Hours]])</f>
        <v>57.60271739130436</v>
      </c>
      <c r="M77" s="4">
        <v>35.961956521739133</v>
      </c>
      <c r="N77" s="4">
        <v>16.249456521739145</v>
      </c>
      <c r="O77" s="4">
        <v>5.3913043478260869</v>
      </c>
      <c r="P77" s="4">
        <f>SUM(Nurse[[#This Row],[LPN Hours (excl. Admin)]],Nurse[[#This Row],[LPN Admin Hours]])</f>
        <v>153.82010869565221</v>
      </c>
      <c r="Q77" s="4">
        <v>128.75</v>
      </c>
      <c r="R77" s="4">
        <v>25.070108695652198</v>
      </c>
      <c r="S77" s="4">
        <f>SUM(Nurse[[#This Row],[CNA Hours]],Nurse[[#This Row],[NA TR Hours]],Nurse[[#This Row],[Med Aide/Tech Hours]])</f>
        <v>204.59510869565219</v>
      </c>
      <c r="T77" s="4">
        <v>204.59510869565219</v>
      </c>
      <c r="U77" s="4">
        <v>0</v>
      </c>
      <c r="V77" s="4">
        <v>0</v>
      </c>
      <c r="W7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39.288043478260867</v>
      </c>
      <c r="X77" s="4">
        <v>0</v>
      </c>
      <c r="Y77" s="4">
        <v>0</v>
      </c>
      <c r="Z77" s="4">
        <v>0</v>
      </c>
      <c r="AA77" s="4">
        <v>12.831521739130435</v>
      </c>
      <c r="AB77" s="4">
        <v>0</v>
      </c>
      <c r="AC77" s="4">
        <v>26.456521739130434</v>
      </c>
      <c r="AD77" s="4">
        <v>0</v>
      </c>
      <c r="AE77" s="4">
        <v>0</v>
      </c>
      <c r="AF77" s="1">
        <v>225504</v>
      </c>
      <c r="AG77" s="1">
        <v>1</v>
      </c>
      <c r="AH77"/>
    </row>
    <row r="78" spans="1:34" x14ac:dyDescent="0.25">
      <c r="A78" t="s">
        <v>379</v>
      </c>
      <c r="B78" t="s">
        <v>78</v>
      </c>
      <c r="C78" t="s">
        <v>447</v>
      </c>
      <c r="D78" t="s">
        <v>410</v>
      </c>
      <c r="E78" s="4">
        <v>93.25</v>
      </c>
      <c r="F78" s="4">
        <f>Nurse[[#This Row],[Total Nurse Staff Hours]]/Nurse[[#This Row],[MDS Census]]</f>
        <v>5.08776897074251</v>
      </c>
      <c r="G78" s="4">
        <f>Nurse[[#This Row],[Total Direct Care Staff Hours]]/Nurse[[#This Row],[MDS Census]]</f>
        <v>4.6074390954656712</v>
      </c>
      <c r="H78" s="4">
        <f>Nurse[[#This Row],[Total RN Hours (w/ Admin, DON)]]/Nurse[[#This Row],[MDS Census]]</f>
        <v>1.0477153514395618</v>
      </c>
      <c r="I78" s="4">
        <f>Nurse[[#This Row],[RN Hours (excl. Admin, DON)]]/Nurse[[#This Row],[MDS Census]]</f>
        <v>0.6919629327427439</v>
      </c>
      <c r="J78" s="4">
        <f>SUM(Nurse[[#This Row],[RN Hours (excl. Admin, DON)]],Nurse[[#This Row],[RN Admin Hours]],Nurse[[#This Row],[RN DON Hours]],Nurse[[#This Row],[LPN Hours (excl. Admin)]],Nurse[[#This Row],[LPN Admin Hours]],Nurse[[#This Row],[CNA Hours]],Nurse[[#This Row],[NA TR Hours]],Nurse[[#This Row],[Med Aide/Tech Hours]])</f>
        <v>474.43445652173909</v>
      </c>
      <c r="K78" s="4">
        <f>SUM(Nurse[[#This Row],[RN Hours (excl. Admin, DON)]],Nurse[[#This Row],[LPN Hours (excl. Admin)]],Nurse[[#This Row],[CNA Hours]],Nurse[[#This Row],[NA TR Hours]],Nurse[[#This Row],[Med Aide/Tech Hours]])</f>
        <v>429.64369565217385</v>
      </c>
      <c r="L78" s="4">
        <f>SUM(Nurse[[#This Row],[RN Hours (excl. Admin, DON)]],Nurse[[#This Row],[RN Admin Hours]],Nurse[[#This Row],[RN DON Hours]])</f>
        <v>97.699456521739137</v>
      </c>
      <c r="M78" s="4">
        <v>64.525543478260872</v>
      </c>
      <c r="N78" s="4">
        <v>27.956521739130434</v>
      </c>
      <c r="O78" s="4">
        <v>5.2173913043478262</v>
      </c>
      <c r="P78" s="4">
        <f>SUM(Nurse[[#This Row],[LPN Hours (excl. Admin)]],Nurse[[#This Row],[LPN Admin Hours]])</f>
        <v>74.551630434782609</v>
      </c>
      <c r="Q78" s="4">
        <v>62.934782608695649</v>
      </c>
      <c r="R78" s="4">
        <v>11.616847826086957</v>
      </c>
      <c r="S78" s="4">
        <f>SUM(Nurse[[#This Row],[CNA Hours]],Nurse[[#This Row],[NA TR Hours]],Nurse[[#This Row],[Med Aide/Tech Hours]])</f>
        <v>302.18336956521733</v>
      </c>
      <c r="T78" s="4">
        <v>301.19695652173908</v>
      </c>
      <c r="U78" s="4">
        <v>0.98641304347826086</v>
      </c>
      <c r="V78" s="4">
        <v>0</v>
      </c>
      <c r="W7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43.942608695652176</v>
      </c>
      <c r="X78" s="4">
        <v>5.0608695652173905</v>
      </c>
      <c r="Y78" s="4">
        <v>0</v>
      </c>
      <c r="Z78" s="4">
        <v>0</v>
      </c>
      <c r="AA78" s="4">
        <v>0.86684782608695654</v>
      </c>
      <c r="AB78" s="4">
        <v>0</v>
      </c>
      <c r="AC78" s="4">
        <v>38.014891304347827</v>
      </c>
      <c r="AD78" s="4">
        <v>0</v>
      </c>
      <c r="AE78" s="4">
        <v>0</v>
      </c>
      <c r="AF78" s="1">
        <v>225273</v>
      </c>
      <c r="AG78" s="1">
        <v>1</v>
      </c>
      <c r="AH78"/>
    </row>
    <row r="79" spans="1:34" x14ac:dyDescent="0.25">
      <c r="A79" t="s">
        <v>379</v>
      </c>
      <c r="B79" t="s">
        <v>253</v>
      </c>
      <c r="C79" t="s">
        <v>480</v>
      </c>
      <c r="D79" t="s">
        <v>410</v>
      </c>
      <c r="E79" s="4">
        <v>53.445652173913047</v>
      </c>
      <c r="F79" s="4">
        <f>Nurse[[#This Row],[Total Nurse Staff Hours]]/Nurse[[#This Row],[MDS Census]]</f>
        <v>4.1934106162294063</v>
      </c>
      <c r="G79" s="4">
        <f>Nurse[[#This Row],[Total Direct Care Staff Hours]]/Nurse[[#This Row],[MDS Census]]</f>
        <v>3.7815741305674173</v>
      </c>
      <c r="H79" s="4">
        <f>Nurse[[#This Row],[Total RN Hours (w/ Admin, DON)]]/Nurse[[#This Row],[MDS Census]]</f>
        <v>0.77613382143583487</v>
      </c>
      <c r="I79" s="4">
        <f>Nurse[[#This Row],[RN Hours (excl. Admin, DON)]]/Nurse[[#This Row],[MDS Census]]</f>
        <v>0.46679886109416308</v>
      </c>
      <c r="J79" s="4">
        <f>SUM(Nurse[[#This Row],[RN Hours (excl. Admin, DON)]],Nurse[[#This Row],[RN Admin Hours]],Nurse[[#This Row],[RN DON Hours]],Nurse[[#This Row],[LPN Hours (excl. Admin)]],Nurse[[#This Row],[LPN Admin Hours]],Nurse[[#This Row],[CNA Hours]],Nurse[[#This Row],[NA TR Hours]],Nurse[[#This Row],[Med Aide/Tech Hours]])</f>
        <v>224.1195652173912</v>
      </c>
      <c r="K79" s="4">
        <f>SUM(Nurse[[#This Row],[RN Hours (excl. Admin, DON)]],Nurse[[#This Row],[LPN Hours (excl. Admin)]],Nurse[[#This Row],[CNA Hours]],Nurse[[#This Row],[NA TR Hours]],Nurse[[#This Row],[Med Aide/Tech Hours]])</f>
        <v>202.10869565217382</v>
      </c>
      <c r="L79" s="4">
        <f>SUM(Nurse[[#This Row],[RN Hours (excl. Admin, DON)]],Nurse[[#This Row],[RN Admin Hours]],Nurse[[#This Row],[RN DON Hours]])</f>
        <v>41.48097826086957</v>
      </c>
      <c r="M79" s="4">
        <v>24.948369565217391</v>
      </c>
      <c r="N79" s="4">
        <v>10.956521739130435</v>
      </c>
      <c r="O79" s="4">
        <v>5.5760869565217392</v>
      </c>
      <c r="P79" s="4">
        <f>SUM(Nurse[[#This Row],[LPN Hours (excl. Admin)]],Nurse[[#This Row],[LPN Admin Hours]])</f>
        <v>48.434782608695656</v>
      </c>
      <c r="Q79" s="4">
        <v>42.956521739130437</v>
      </c>
      <c r="R79" s="4">
        <v>5.4782608695652177</v>
      </c>
      <c r="S79" s="4">
        <f>SUM(Nurse[[#This Row],[CNA Hours]],Nurse[[#This Row],[NA TR Hours]],Nurse[[#This Row],[Med Aide/Tech Hours]])</f>
        <v>134.20380434782598</v>
      </c>
      <c r="T79" s="4">
        <v>134.20380434782598</v>
      </c>
      <c r="U79" s="4">
        <v>0</v>
      </c>
      <c r="V79" s="4">
        <v>0</v>
      </c>
      <c r="W7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9" s="4">
        <v>0</v>
      </c>
      <c r="Y79" s="4">
        <v>0</v>
      </c>
      <c r="Z79" s="4">
        <v>0</v>
      </c>
      <c r="AA79" s="4">
        <v>0</v>
      </c>
      <c r="AB79" s="4">
        <v>0</v>
      </c>
      <c r="AC79" s="4">
        <v>0</v>
      </c>
      <c r="AD79" s="4">
        <v>0</v>
      </c>
      <c r="AE79" s="4">
        <v>0</v>
      </c>
      <c r="AF79" s="1">
        <v>225541</v>
      </c>
      <c r="AG79" s="1">
        <v>1</v>
      </c>
      <c r="AH79"/>
    </row>
    <row r="80" spans="1:34" x14ac:dyDescent="0.25">
      <c r="A80" t="s">
        <v>379</v>
      </c>
      <c r="B80" t="s">
        <v>197</v>
      </c>
      <c r="C80" t="s">
        <v>483</v>
      </c>
      <c r="D80" t="s">
        <v>417</v>
      </c>
      <c r="E80" s="4">
        <v>87.141304347826093</v>
      </c>
      <c r="F80" s="4">
        <f>Nurse[[#This Row],[Total Nurse Staff Hours]]/Nurse[[#This Row],[MDS Census]]</f>
        <v>3.4476425096669576</v>
      </c>
      <c r="G80" s="4">
        <f>Nurse[[#This Row],[Total Direct Care Staff Hours]]/Nurse[[#This Row],[MDS Census]]</f>
        <v>3.2698640389173006</v>
      </c>
      <c r="H80" s="4">
        <f>Nurse[[#This Row],[Total RN Hours (w/ Admin, DON)]]/Nurse[[#This Row],[MDS Census]]</f>
        <v>0.2499064487963078</v>
      </c>
      <c r="I80" s="4">
        <f>Nurse[[#This Row],[RN Hours (excl. Admin, DON)]]/Nurse[[#This Row],[MDS Census]]</f>
        <v>0.13228140202070598</v>
      </c>
      <c r="J80" s="4">
        <f>SUM(Nurse[[#This Row],[RN Hours (excl. Admin, DON)]],Nurse[[#This Row],[RN Admin Hours]],Nurse[[#This Row],[RN DON Hours]],Nurse[[#This Row],[LPN Hours (excl. Admin)]],Nurse[[#This Row],[LPN Admin Hours]],Nurse[[#This Row],[CNA Hours]],Nurse[[#This Row],[NA TR Hours]],Nurse[[#This Row],[Med Aide/Tech Hours]])</f>
        <v>300.43206521739131</v>
      </c>
      <c r="K80" s="4">
        <f>SUM(Nurse[[#This Row],[RN Hours (excl. Admin, DON)]],Nurse[[#This Row],[LPN Hours (excl. Admin)]],Nurse[[#This Row],[CNA Hours]],Nurse[[#This Row],[NA TR Hours]],Nurse[[#This Row],[Med Aide/Tech Hours]])</f>
        <v>284.94021739130437</v>
      </c>
      <c r="L80" s="4">
        <f>SUM(Nurse[[#This Row],[RN Hours (excl. Admin, DON)]],Nurse[[#This Row],[RN Admin Hours]],Nurse[[#This Row],[RN DON Hours]])</f>
        <v>21.777173913043477</v>
      </c>
      <c r="M80" s="4">
        <v>11.527173913043478</v>
      </c>
      <c r="N80" s="4">
        <v>5.2934782608695654</v>
      </c>
      <c r="O80" s="4">
        <v>4.9565217391304346</v>
      </c>
      <c r="P80" s="4">
        <f>SUM(Nurse[[#This Row],[LPN Hours (excl. Admin)]],Nurse[[#This Row],[LPN Admin Hours]])</f>
        <v>90.266304347826079</v>
      </c>
      <c r="Q80" s="4">
        <v>85.024456521739125</v>
      </c>
      <c r="R80" s="4">
        <v>5.2418478260869561</v>
      </c>
      <c r="S80" s="4">
        <f>SUM(Nurse[[#This Row],[CNA Hours]],Nurse[[#This Row],[NA TR Hours]],Nurse[[#This Row],[Med Aide/Tech Hours]])</f>
        <v>188.38858695652175</v>
      </c>
      <c r="T80" s="4">
        <v>188.38858695652175</v>
      </c>
      <c r="U80" s="4">
        <v>0</v>
      </c>
      <c r="V80" s="4">
        <v>0</v>
      </c>
      <c r="W8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8.0271739130434785</v>
      </c>
      <c r="X80" s="4">
        <v>0</v>
      </c>
      <c r="Y80" s="4">
        <v>0</v>
      </c>
      <c r="Z80" s="4">
        <v>0</v>
      </c>
      <c r="AA80" s="4">
        <v>5.1413043478260869</v>
      </c>
      <c r="AB80" s="4">
        <v>0</v>
      </c>
      <c r="AC80" s="4">
        <v>2.8858695652173911</v>
      </c>
      <c r="AD80" s="4">
        <v>0</v>
      </c>
      <c r="AE80" s="4">
        <v>0</v>
      </c>
      <c r="AF80" s="1">
        <v>225453</v>
      </c>
      <c r="AG80" s="1">
        <v>1</v>
      </c>
      <c r="AH80"/>
    </row>
    <row r="81" spans="1:34" x14ac:dyDescent="0.25">
      <c r="A81" t="s">
        <v>379</v>
      </c>
      <c r="B81" t="s">
        <v>29</v>
      </c>
      <c r="C81" t="s">
        <v>480</v>
      </c>
      <c r="D81" t="s">
        <v>410</v>
      </c>
      <c r="E81" s="4">
        <v>80.945652173913047</v>
      </c>
      <c r="F81" s="4">
        <f>Nurse[[#This Row],[Total Nurse Staff Hours]]/Nurse[[#This Row],[MDS Census]]</f>
        <v>3.5998388612864236</v>
      </c>
      <c r="G81" s="4">
        <f>Nurse[[#This Row],[Total Direct Care Staff Hours]]/Nurse[[#This Row],[MDS Census]]</f>
        <v>3.4472942124345374</v>
      </c>
      <c r="H81" s="4">
        <f>Nurse[[#This Row],[Total RN Hours (w/ Admin, DON)]]/Nurse[[#This Row],[MDS Census]]</f>
        <v>0.68346313951926951</v>
      </c>
      <c r="I81" s="4">
        <f>Nurse[[#This Row],[RN Hours (excl. Admin, DON)]]/Nurse[[#This Row],[MDS Census]]</f>
        <v>0.53091849066738284</v>
      </c>
      <c r="J81" s="4">
        <f>SUM(Nurse[[#This Row],[RN Hours (excl. Admin, DON)]],Nurse[[#This Row],[RN Admin Hours]],Nurse[[#This Row],[RN DON Hours]],Nurse[[#This Row],[LPN Hours (excl. Admin)]],Nurse[[#This Row],[LPN Admin Hours]],Nurse[[#This Row],[CNA Hours]],Nurse[[#This Row],[NA TR Hours]],Nurse[[#This Row],[Med Aide/Tech Hours]])</f>
        <v>291.39130434782606</v>
      </c>
      <c r="K81" s="4">
        <f>SUM(Nurse[[#This Row],[RN Hours (excl. Admin, DON)]],Nurse[[#This Row],[LPN Hours (excl. Admin)]],Nurse[[#This Row],[CNA Hours]],Nurse[[#This Row],[NA TR Hours]],Nurse[[#This Row],[Med Aide/Tech Hours]])</f>
        <v>279.04347826086956</v>
      </c>
      <c r="L81" s="4">
        <f>SUM(Nurse[[#This Row],[RN Hours (excl. Admin, DON)]],Nurse[[#This Row],[RN Admin Hours]],Nurse[[#This Row],[RN DON Hours]])</f>
        <v>55.323369565217391</v>
      </c>
      <c r="M81" s="4">
        <v>42.975543478260867</v>
      </c>
      <c r="N81" s="4">
        <v>8.2608695652173907</v>
      </c>
      <c r="O81" s="4">
        <v>4.0869565217391308</v>
      </c>
      <c r="P81" s="4">
        <f>SUM(Nurse[[#This Row],[LPN Hours (excl. Admin)]],Nurse[[#This Row],[LPN Admin Hours]])</f>
        <v>91.75</v>
      </c>
      <c r="Q81" s="4">
        <v>91.75</v>
      </c>
      <c r="R81" s="4">
        <v>0</v>
      </c>
      <c r="S81" s="4">
        <f>SUM(Nurse[[#This Row],[CNA Hours]],Nurse[[#This Row],[NA TR Hours]],Nurse[[#This Row],[Med Aide/Tech Hours]])</f>
        <v>144.31793478260869</v>
      </c>
      <c r="T81" s="4">
        <v>144.31793478260869</v>
      </c>
      <c r="U81" s="4">
        <v>0</v>
      </c>
      <c r="V81" s="4">
        <v>0</v>
      </c>
      <c r="W8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6.3043478260869561</v>
      </c>
      <c r="X81" s="4">
        <v>6.3043478260869561</v>
      </c>
      <c r="Y81" s="4">
        <v>0</v>
      </c>
      <c r="Z81" s="4">
        <v>0</v>
      </c>
      <c r="AA81" s="4">
        <v>0</v>
      </c>
      <c r="AB81" s="4">
        <v>0</v>
      </c>
      <c r="AC81" s="4">
        <v>0</v>
      </c>
      <c r="AD81" s="4">
        <v>0</v>
      </c>
      <c r="AE81" s="4">
        <v>0</v>
      </c>
      <c r="AF81" s="1">
        <v>225179</v>
      </c>
      <c r="AG81" s="1">
        <v>1</v>
      </c>
      <c r="AH81"/>
    </row>
    <row r="82" spans="1:34" x14ac:dyDescent="0.25">
      <c r="A82" t="s">
        <v>379</v>
      </c>
      <c r="B82" t="s">
        <v>194</v>
      </c>
      <c r="C82" t="s">
        <v>483</v>
      </c>
      <c r="D82" t="s">
        <v>417</v>
      </c>
      <c r="E82" s="4">
        <v>217.38043478260869</v>
      </c>
      <c r="F82" s="4">
        <f>Nurse[[#This Row],[Total Nurse Staff Hours]]/Nurse[[#This Row],[MDS Census]]</f>
        <v>3.5651717585879297</v>
      </c>
      <c r="G82" s="4">
        <f>Nurse[[#This Row],[Total Direct Care Staff Hours]]/Nurse[[#This Row],[MDS Census]]</f>
        <v>3.1073718685934293</v>
      </c>
      <c r="H82" s="4">
        <f>Nurse[[#This Row],[Total RN Hours (w/ Admin, DON)]]/Nurse[[#This Row],[MDS Census]]</f>
        <v>0.62556527826391362</v>
      </c>
      <c r="I82" s="4">
        <f>Nurse[[#This Row],[RN Hours (excl. Admin, DON)]]/Nurse[[#This Row],[MDS Census]]</f>
        <v>0.16776538826941351</v>
      </c>
      <c r="J82" s="4">
        <f>SUM(Nurse[[#This Row],[RN Hours (excl. Admin, DON)]],Nurse[[#This Row],[RN Admin Hours]],Nurse[[#This Row],[RN DON Hours]],Nurse[[#This Row],[LPN Hours (excl. Admin)]],Nurse[[#This Row],[LPN Admin Hours]],Nurse[[#This Row],[CNA Hours]],Nurse[[#This Row],[NA TR Hours]],Nurse[[#This Row],[Med Aide/Tech Hours]])</f>
        <v>774.99858695652176</v>
      </c>
      <c r="K82" s="4">
        <f>SUM(Nurse[[#This Row],[RN Hours (excl. Admin, DON)]],Nurse[[#This Row],[LPN Hours (excl. Admin)]],Nurse[[#This Row],[CNA Hours]],Nurse[[#This Row],[NA TR Hours]],Nurse[[#This Row],[Med Aide/Tech Hours]])</f>
        <v>675.48184782608689</v>
      </c>
      <c r="L82" s="4">
        <f>SUM(Nurse[[#This Row],[RN Hours (excl. Admin, DON)]],Nurse[[#This Row],[RN Admin Hours]],Nurse[[#This Row],[RN DON Hours]])</f>
        <v>135.98565217391314</v>
      </c>
      <c r="M82" s="4">
        <v>36.468913043478267</v>
      </c>
      <c r="N82" s="4">
        <v>95.56021739130442</v>
      </c>
      <c r="O82" s="4">
        <v>3.9565217391304346</v>
      </c>
      <c r="P82" s="4">
        <f>SUM(Nurse[[#This Row],[LPN Hours (excl. Admin)]],Nurse[[#This Row],[LPN Admin Hours]])</f>
        <v>191.295652173913</v>
      </c>
      <c r="Q82" s="4">
        <v>191.295652173913</v>
      </c>
      <c r="R82" s="4">
        <v>0</v>
      </c>
      <c r="S82" s="4">
        <f>SUM(Nurse[[#This Row],[CNA Hours]],Nurse[[#This Row],[NA TR Hours]],Nurse[[#This Row],[Med Aide/Tech Hours]])</f>
        <v>447.71728260869565</v>
      </c>
      <c r="T82" s="4">
        <v>447.71728260869565</v>
      </c>
      <c r="U82" s="4">
        <v>0</v>
      </c>
      <c r="V82" s="4">
        <v>0</v>
      </c>
      <c r="W8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10.707173913043478</v>
      </c>
      <c r="X82" s="4">
        <v>0.52489130434782616</v>
      </c>
      <c r="Y82" s="4">
        <v>0</v>
      </c>
      <c r="Z82" s="4">
        <v>0</v>
      </c>
      <c r="AA82" s="4">
        <v>10.182282608695653</v>
      </c>
      <c r="AB82" s="4">
        <v>0</v>
      </c>
      <c r="AC82" s="4">
        <v>0</v>
      </c>
      <c r="AD82" s="4">
        <v>0</v>
      </c>
      <c r="AE82" s="4">
        <v>0</v>
      </c>
      <c r="AF82" s="1">
        <v>225448</v>
      </c>
      <c r="AG82" s="1">
        <v>1</v>
      </c>
      <c r="AH82"/>
    </row>
    <row r="83" spans="1:34" x14ac:dyDescent="0.25">
      <c r="A83" t="s">
        <v>379</v>
      </c>
      <c r="B83" t="s">
        <v>119</v>
      </c>
      <c r="C83" t="s">
        <v>522</v>
      </c>
      <c r="D83" t="s">
        <v>415</v>
      </c>
      <c r="E83" s="4">
        <v>90.869565217391298</v>
      </c>
      <c r="F83" s="4">
        <f>Nurse[[#This Row],[Total Nurse Staff Hours]]/Nurse[[#This Row],[MDS Census]]</f>
        <v>3.8600179425837324</v>
      </c>
      <c r="G83" s="4">
        <f>Nurse[[#This Row],[Total Direct Care Staff Hours]]/Nurse[[#This Row],[MDS Census]]</f>
        <v>3.1450657894736849</v>
      </c>
      <c r="H83" s="4">
        <f>Nurse[[#This Row],[Total RN Hours (w/ Admin, DON)]]/Nurse[[#This Row],[MDS Census]]</f>
        <v>0.99168660287081345</v>
      </c>
      <c r="I83" s="4">
        <f>Nurse[[#This Row],[RN Hours (excl. Admin, DON)]]/Nurse[[#This Row],[MDS Census]]</f>
        <v>0.38869617224880387</v>
      </c>
      <c r="J83" s="4">
        <f>SUM(Nurse[[#This Row],[RN Hours (excl. Admin, DON)]],Nurse[[#This Row],[RN Admin Hours]],Nurse[[#This Row],[RN DON Hours]],Nurse[[#This Row],[LPN Hours (excl. Admin)]],Nurse[[#This Row],[LPN Admin Hours]],Nurse[[#This Row],[CNA Hours]],Nurse[[#This Row],[NA TR Hours]],Nurse[[#This Row],[Med Aide/Tech Hours]])</f>
        <v>350.75815217391306</v>
      </c>
      <c r="K83" s="4">
        <f>SUM(Nurse[[#This Row],[RN Hours (excl. Admin, DON)]],Nurse[[#This Row],[LPN Hours (excl. Admin)]],Nurse[[#This Row],[CNA Hours]],Nurse[[#This Row],[NA TR Hours]],Nurse[[#This Row],[Med Aide/Tech Hours]])</f>
        <v>285.79076086956525</v>
      </c>
      <c r="L83" s="4">
        <f>SUM(Nurse[[#This Row],[RN Hours (excl. Admin, DON)]],Nurse[[#This Row],[RN Admin Hours]],Nurse[[#This Row],[RN DON Hours]])</f>
        <v>90.114130434782609</v>
      </c>
      <c r="M83" s="4">
        <v>35.320652173913047</v>
      </c>
      <c r="N83" s="4">
        <v>49.489130434782609</v>
      </c>
      <c r="O83" s="4">
        <v>5.3043478260869561</v>
      </c>
      <c r="P83" s="4">
        <f>SUM(Nurse[[#This Row],[LPN Hours (excl. Admin)]],Nurse[[#This Row],[LPN Admin Hours]])</f>
        <v>69.394021739130437</v>
      </c>
      <c r="Q83" s="4">
        <v>59.220108695652172</v>
      </c>
      <c r="R83" s="4">
        <v>10.173913043478262</v>
      </c>
      <c r="S83" s="4">
        <f>SUM(Nurse[[#This Row],[CNA Hours]],Nurse[[#This Row],[NA TR Hours]],Nurse[[#This Row],[Med Aide/Tech Hours]])</f>
        <v>191.25</v>
      </c>
      <c r="T83" s="4">
        <v>149.74728260869566</v>
      </c>
      <c r="U83" s="4">
        <v>41.043478260869563</v>
      </c>
      <c r="V83" s="4">
        <v>0.45923913043478259</v>
      </c>
      <c r="W8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27.173913043478262</v>
      </c>
      <c r="X83" s="4">
        <v>0</v>
      </c>
      <c r="Y83" s="4">
        <v>27.173913043478262</v>
      </c>
      <c r="Z83" s="4">
        <v>0</v>
      </c>
      <c r="AA83" s="4">
        <v>0</v>
      </c>
      <c r="AB83" s="4">
        <v>0</v>
      </c>
      <c r="AC83" s="4">
        <v>0</v>
      </c>
      <c r="AD83" s="4">
        <v>0</v>
      </c>
      <c r="AE83" s="4">
        <v>0</v>
      </c>
      <c r="AF83" s="1">
        <v>225333</v>
      </c>
      <c r="AG83" s="1">
        <v>1</v>
      </c>
      <c r="AH83"/>
    </row>
    <row r="84" spans="1:34" x14ac:dyDescent="0.25">
      <c r="A84" t="s">
        <v>379</v>
      </c>
      <c r="B84" t="s">
        <v>202</v>
      </c>
      <c r="C84" t="s">
        <v>455</v>
      </c>
      <c r="D84" t="s">
        <v>416</v>
      </c>
      <c r="E84" s="4">
        <v>62.239130434782609</v>
      </c>
      <c r="F84" s="4">
        <f>Nurse[[#This Row],[Total Nurse Staff Hours]]/Nurse[[#This Row],[MDS Census]]</f>
        <v>3.470179881243451</v>
      </c>
      <c r="G84" s="4">
        <f>Nurse[[#This Row],[Total Direct Care Staff Hours]]/Nurse[[#This Row],[MDS Census]]</f>
        <v>3.1087146349982535</v>
      </c>
      <c r="H84" s="4">
        <f>Nurse[[#This Row],[Total RN Hours (w/ Admin, DON)]]/Nurse[[#This Row],[MDS Census]]</f>
        <v>0.59190534404470829</v>
      </c>
      <c r="I84" s="4">
        <f>Nurse[[#This Row],[RN Hours (excl. Admin, DON)]]/Nurse[[#This Row],[MDS Census]]</f>
        <v>0.40957911281872161</v>
      </c>
      <c r="J84" s="4">
        <f>SUM(Nurse[[#This Row],[RN Hours (excl. Admin, DON)]],Nurse[[#This Row],[RN Admin Hours]],Nurse[[#This Row],[RN DON Hours]],Nurse[[#This Row],[LPN Hours (excl. Admin)]],Nurse[[#This Row],[LPN Admin Hours]],Nurse[[#This Row],[CNA Hours]],Nurse[[#This Row],[NA TR Hours]],Nurse[[#This Row],[Med Aide/Tech Hours]])</f>
        <v>215.98097826086956</v>
      </c>
      <c r="K84" s="4">
        <f>SUM(Nurse[[#This Row],[RN Hours (excl. Admin, DON)]],Nurse[[#This Row],[LPN Hours (excl. Admin)]],Nurse[[#This Row],[CNA Hours]],Nurse[[#This Row],[NA TR Hours]],Nurse[[#This Row],[Med Aide/Tech Hours]])</f>
        <v>193.48369565217391</v>
      </c>
      <c r="L84" s="4">
        <f>SUM(Nurse[[#This Row],[RN Hours (excl. Admin, DON)]],Nurse[[#This Row],[RN Admin Hours]],Nurse[[#This Row],[RN DON Hours]])</f>
        <v>36.839673913043477</v>
      </c>
      <c r="M84" s="4">
        <v>25.491847826086957</v>
      </c>
      <c r="N84" s="4">
        <v>5.8695652173913047</v>
      </c>
      <c r="O84" s="4">
        <v>5.4782608695652177</v>
      </c>
      <c r="P84" s="4">
        <f>SUM(Nurse[[#This Row],[LPN Hours (excl. Admin)]],Nurse[[#This Row],[LPN Admin Hours]])</f>
        <v>65.951086956521735</v>
      </c>
      <c r="Q84" s="4">
        <v>54.801630434782609</v>
      </c>
      <c r="R84" s="4">
        <v>11.149456521739131</v>
      </c>
      <c r="S84" s="4">
        <f>SUM(Nurse[[#This Row],[CNA Hours]],Nurse[[#This Row],[NA TR Hours]],Nurse[[#This Row],[Med Aide/Tech Hours]])</f>
        <v>113.19021739130434</v>
      </c>
      <c r="T84" s="4">
        <v>113.19021739130434</v>
      </c>
      <c r="U84" s="4">
        <v>0</v>
      </c>
      <c r="V84" s="4">
        <v>0</v>
      </c>
      <c r="W8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4" s="4">
        <v>0</v>
      </c>
      <c r="Y84" s="4">
        <v>0</v>
      </c>
      <c r="Z84" s="4">
        <v>0</v>
      </c>
      <c r="AA84" s="4">
        <v>0</v>
      </c>
      <c r="AB84" s="4">
        <v>0</v>
      </c>
      <c r="AC84" s="4">
        <v>0</v>
      </c>
      <c r="AD84" s="4">
        <v>0</v>
      </c>
      <c r="AE84" s="4">
        <v>0</v>
      </c>
      <c r="AF84" s="1">
        <v>225461</v>
      </c>
      <c r="AG84" s="1">
        <v>1</v>
      </c>
      <c r="AH84"/>
    </row>
    <row r="85" spans="1:34" x14ac:dyDescent="0.25">
      <c r="A85" t="s">
        <v>379</v>
      </c>
      <c r="B85" t="s">
        <v>175</v>
      </c>
      <c r="C85" t="s">
        <v>543</v>
      </c>
      <c r="D85" t="s">
        <v>419</v>
      </c>
      <c r="E85" s="4">
        <v>91.989130434782609</v>
      </c>
      <c r="F85" s="4">
        <f>Nurse[[#This Row],[Total Nurse Staff Hours]]/Nurse[[#This Row],[MDS Census]]</f>
        <v>2.8320630981921306</v>
      </c>
      <c r="G85" s="4">
        <f>Nurse[[#This Row],[Total Direct Care Staff Hours]]/Nurse[[#This Row],[MDS Census]]</f>
        <v>2.4044369608885741</v>
      </c>
      <c r="H85" s="4">
        <f>Nurse[[#This Row],[Total RN Hours (w/ Admin, DON)]]/Nurse[[#This Row],[MDS Census]]</f>
        <v>0.38683091102445938</v>
      </c>
      <c r="I85" s="4">
        <f>Nurse[[#This Row],[RN Hours (excl. Admin, DON)]]/Nurse[[#This Row],[MDS Census]]</f>
        <v>0.28846153846153849</v>
      </c>
      <c r="J85" s="4">
        <f>SUM(Nurse[[#This Row],[RN Hours (excl. Admin, DON)]],Nurse[[#This Row],[RN Admin Hours]],Nurse[[#This Row],[RN DON Hours]],Nurse[[#This Row],[LPN Hours (excl. Admin)]],Nurse[[#This Row],[LPN Admin Hours]],Nurse[[#This Row],[CNA Hours]],Nurse[[#This Row],[NA TR Hours]],Nurse[[#This Row],[Med Aide/Tech Hours]])</f>
        <v>260.51902173913044</v>
      </c>
      <c r="K85" s="4">
        <f>SUM(Nurse[[#This Row],[RN Hours (excl. Admin, DON)]],Nurse[[#This Row],[LPN Hours (excl. Admin)]],Nurse[[#This Row],[CNA Hours]],Nurse[[#This Row],[NA TR Hours]],Nurse[[#This Row],[Med Aide/Tech Hours]])</f>
        <v>221.18206521739131</v>
      </c>
      <c r="L85" s="4">
        <f>SUM(Nurse[[#This Row],[RN Hours (excl. Admin, DON)]],Nurse[[#This Row],[RN Admin Hours]],Nurse[[#This Row],[RN DON Hours]])</f>
        <v>35.584239130434781</v>
      </c>
      <c r="M85" s="4">
        <v>26.535326086956523</v>
      </c>
      <c r="N85" s="4">
        <v>4.8097826086956523</v>
      </c>
      <c r="O85" s="4">
        <v>4.2391304347826084</v>
      </c>
      <c r="P85" s="4">
        <f>SUM(Nurse[[#This Row],[LPN Hours (excl. Admin)]],Nurse[[#This Row],[LPN Admin Hours]])</f>
        <v>70.760869565217391</v>
      </c>
      <c r="Q85" s="4">
        <v>40.472826086956523</v>
      </c>
      <c r="R85" s="4">
        <v>30.288043478260871</v>
      </c>
      <c r="S85" s="4">
        <f>SUM(Nurse[[#This Row],[CNA Hours]],Nurse[[#This Row],[NA TR Hours]],Nurse[[#This Row],[Med Aide/Tech Hours]])</f>
        <v>154.17391304347825</v>
      </c>
      <c r="T85" s="4">
        <v>154.17391304347825</v>
      </c>
      <c r="U85" s="4">
        <v>0</v>
      </c>
      <c r="V85" s="4">
        <v>0</v>
      </c>
      <c r="W8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2.9375</v>
      </c>
      <c r="X85" s="4">
        <v>0</v>
      </c>
      <c r="Y85" s="4">
        <v>0</v>
      </c>
      <c r="Z85" s="4">
        <v>0</v>
      </c>
      <c r="AA85" s="4">
        <v>2.9375</v>
      </c>
      <c r="AB85" s="4">
        <v>0</v>
      </c>
      <c r="AC85" s="4">
        <v>0</v>
      </c>
      <c r="AD85" s="4">
        <v>0</v>
      </c>
      <c r="AE85" s="4">
        <v>0</v>
      </c>
      <c r="AF85" s="1">
        <v>225420</v>
      </c>
      <c r="AG85" s="1">
        <v>1</v>
      </c>
      <c r="AH85"/>
    </row>
    <row r="86" spans="1:34" x14ac:dyDescent="0.25">
      <c r="A86" t="s">
        <v>379</v>
      </c>
      <c r="B86" t="s">
        <v>46</v>
      </c>
      <c r="C86" t="s">
        <v>488</v>
      </c>
      <c r="D86" t="s">
        <v>411</v>
      </c>
      <c r="E86" s="4">
        <v>84.760869565217391</v>
      </c>
      <c r="F86" s="4">
        <f>Nurse[[#This Row],[Total Nurse Staff Hours]]/Nurse[[#This Row],[MDS Census]]</f>
        <v>3.8016157989228003</v>
      </c>
      <c r="G86" s="4">
        <f>Nurse[[#This Row],[Total Direct Care Staff Hours]]/Nurse[[#This Row],[MDS Census]]</f>
        <v>3.5284367786611952</v>
      </c>
      <c r="H86" s="4">
        <f>Nurse[[#This Row],[Total RN Hours (w/ Admin, DON)]]/Nurse[[#This Row],[MDS Census]]</f>
        <v>0.91042575019235694</v>
      </c>
      <c r="I86" s="4">
        <f>Nurse[[#This Row],[RN Hours (excl. Admin, DON)]]/Nurse[[#This Row],[MDS Census]]</f>
        <v>0.69950628366247758</v>
      </c>
      <c r="J86" s="4">
        <f>SUM(Nurse[[#This Row],[RN Hours (excl. Admin, DON)]],Nurse[[#This Row],[RN Admin Hours]],Nurse[[#This Row],[RN DON Hours]],Nurse[[#This Row],[LPN Hours (excl. Admin)]],Nurse[[#This Row],[LPN Admin Hours]],Nurse[[#This Row],[CNA Hours]],Nurse[[#This Row],[NA TR Hours]],Nurse[[#This Row],[Med Aide/Tech Hours]])</f>
        <v>322.22826086956519</v>
      </c>
      <c r="K86" s="4">
        <f>SUM(Nurse[[#This Row],[RN Hours (excl. Admin, DON)]],Nurse[[#This Row],[LPN Hours (excl. Admin)]],Nurse[[#This Row],[CNA Hours]],Nurse[[#This Row],[NA TR Hours]],Nurse[[#This Row],[Med Aide/Tech Hours]])</f>
        <v>299.07336956521738</v>
      </c>
      <c r="L86" s="4">
        <f>SUM(Nurse[[#This Row],[RN Hours (excl. Admin, DON)]],Nurse[[#This Row],[RN Admin Hours]],Nurse[[#This Row],[RN DON Hours]])</f>
        <v>77.168478260869563</v>
      </c>
      <c r="M86" s="4">
        <v>59.290760869565219</v>
      </c>
      <c r="N86" s="4">
        <v>17.877717391304348</v>
      </c>
      <c r="O86" s="4">
        <v>0</v>
      </c>
      <c r="P86" s="4">
        <f>SUM(Nurse[[#This Row],[LPN Hours (excl. Admin)]],Nurse[[#This Row],[LPN Admin Hours]])</f>
        <v>74.138586956521749</v>
      </c>
      <c r="Q86" s="4">
        <v>68.861413043478265</v>
      </c>
      <c r="R86" s="4">
        <v>5.2771739130434785</v>
      </c>
      <c r="S86" s="4">
        <f>SUM(Nurse[[#This Row],[CNA Hours]],Nurse[[#This Row],[NA TR Hours]],Nurse[[#This Row],[Med Aide/Tech Hours]])</f>
        <v>170.92119565217391</v>
      </c>
      <c r="T86" s="4">
        <v>170.92119565217391</v>
      </c>
      <c r="U86" s="4">
        <v>0</v>
      </c>
      <c r="V86" s="4">
        <v>0</v>
      </c>
      <c r="W8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80.046195652173907</v>
      </c>
      <c r="X86" s="4">
        <v>41.282608695652172</v>
      </c>
      <c r="Y86" s="4">
        <v>0</v>
      </c>
      <c r="Z86" s="4">
        <v>0</v>
      </c>
      <c r="AA86" s="4">
        <v>10.807065217391305</v>
      </c>
      <c r="AB86" s="4">
        <v>0</v>
      </c>
      <c r="AC86" s="4">
        <v>27.956521739130434</v>
      </c>
      <c r="AD86" s="4">
        <v>0</v>
      </c>
      <c r="AE86" s="4">
        <v>0</v>
      </c>
      <c r="AF86" s="1">
        <v>225221</v>
      </c>
      <c r="AG86" s="1">
        <v>1</v>
      </c>
      <c r="AH86"/>
    </row>
    <row r="87" spans="1:34" x14ac:dyDescent="0.25">
      <c r="A87" t="s">
        <v>379</v>
      </c>
      <c r="B87" t="s">
        <v>88</v>
      </c>
      <c r="C87" t="s">
        <v>433</v>
      </c>
      <c r="D87" t="s">
        <v>414</v>
      </c>
      <c r="E87" s="4">
        <v>127.07608695652173</v>
      </c>
      <c r="F87" s="4">
        <f>Nurse[[#This Row],[Total Nurse Staff Hours]]/Nurse[[#This Row],[MDS Census]]</f>
        <v>3.2132195706098714</v>
      </c>
      <c r="G87" s="4">
        <f>Nurse[[#This Row],[Total Direct Care Staff Hours]]/Nurse[[#This Row],[MDS Census]]</f>
        <v>2.9764134804550508</v>
      </c>
      <c r="H87" s="4">
        <f>Nurse[[#This Row],[Total RN Hours (w/ Admin, DON)]]/Nurse[[#This Row],[MDS Census]]</f>
        <v>0.29201950218116501</v>
      </c>
      <c r="I87" s="4">
        <f>Nurse[[#This Row],[RN Hours (excl. Admin, DON)]]/Nurse[[#This Row],[MDS Census]]</f>
        <v>9.5842956120092387E-2</v>
      </c>
      <c r="J87" s="4">
        <f>SUM(Nurse[[#This Row],[RN Hours (excl. Admin, DON)]],Nurse[[#This Row],[RN Admin Hours]],Nurse[[#This Row],[RN DON Hours]],Nurse[[#This Row],[LPN Hours (excl. Admin)]],Nurse[[#This Row],[LPN Admin Hours]],Nurse[[#This Row],[CNA Hours]],Nurse[[#This Row],[NA TR Hours]],Nurse[[#This Row],[Med Aide/Tech Hours]])</f>
        <v>408.32336956521743</v>
      </c>
      <c r="K87" s="4">
        <f>SUM(Nurse[[#This Row],[RN Hours (excl. Admin, DON)]],Nurse[[#This Row],[LPN Hours (excl. Admin)]],Nurse[[#This Row],[CNA Hours]],Nurse[[#This Row],[NA TR Hours]],Nurse[[#This Row],[Med Aide/Tech Hours]])</f>
        <v>378.23097826086956</v>
      </c>
      <c r="L87" s="4">
        <f>SUM(Nurse[[#This Row],[RN Hours (excl. Admin, DON)]],Nurse[[#This Row],[RN Admin Hours]],Nurse[[#This Row],[RN DON Hours]])</f>
        <v>37.108695652173914</v>
      </c>
      <c r="M87" s="4">
        <v>12.179347826086957</v>
      </c>
      <c r="N87" s="4">
        <v>12.774456521739131</v>
      </c>
      <c r="O87" s="4">
        <v>12.154891304347826</v>
      </c>
      <c r="P87" s="4">
        <f>SUM(Nurse[[#This Row],[LPN Hours (excl. Admin)]],Nurse[[#This Row],[LPN Admin Hours]])</f>
        <v>111.63586956521739</v>
      </c>
      <c r="Q87" s="4">
        <v>106.47282608695652</v>
      </c>
      <c r="R87" s="4">
        <v>5.1630434782608692</v>
      </c>
      <c r="S87" s="4">
        <f>SUM(Nurse[[#This Row],[CNA Hours]],Nurse[[#This Row],[NA TR Hours]],Nurse[[#This Row],[Med Aide/Tech Hours]])</f>
        <v>259.57880434782606</v>
      </c>
      <c r="T87" s="4">
        <v>232.05978260869566</v>
      </c>
      <c r="U87" s="4">
        <v>27.519021739130434</v>
      </c>
      <c r="V87" s="4">
        <v>0</v>
      </c>
      <c r="W8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20.646739130434781</v>
      </c>
      <c r="X87" s="4">
        <v>2.1739130434782608E-2</v>
      </c>
      <c r="Y87" s="4">
        <v>0</v>
      </c>
      <c r="Z87" s="4">
        <v>0</v>
      </c>
      <c r="AA87" s="4">
        <v>6.4293478260869561</v>
      </c>
      <c r="AB87" s="4">
        <v>0.17934782608695651</v>
      </c>
      <c r="AC87" s="4">
        <v>14.016304347826088</v>
      </c>
      <c r="AD87" s="4">
        <v>0</v>
      </c>
      <c r="AE87" s="4">
        <v>0</v>
      </c>
      <c r="AF87" s="1">
        <v>225291</v>
      </c>
      <c r="AG87" s="1">
        <v>1</v>
      </c>
      <c r="AH87"/>
    </row>
    <row r="88" spans="1:34" x14ac:dyDescent="0.25">
      <c r="A88" t="s">
        <v>379</v>
      </c>
      <c r="B88" t="s">
        <v>98</v>
      </c>
      <c r="C88" t="s">
        <v>454</v>
      </c>
      <c r="D88" t="s">
        <v>409</v>
      </c>
      <c r="E88" s="4">
        <v>114.6304347826087</v>
      </c>
      <c r="F88" s="4">
        <f>Nurse[[#This Row],[Total Nurse Staff Hours]]/Nurse[[#This Row],[MDS Census]]</f>
        <v>3.4301393893419307</v>
      </c>
      <c r="G88" s="4">
        <f>Nurse[[#This Row],[Total Direct Care Staff Hours]]/Nurse[[#This Row],[MDS Census]]</f>
        <v>3.0597857007396168</v>
      </c>
      <c r="H88" s="4">
        <f>Nurse[[#This Row],[Total RN Hours (w/ Admin, DON)]]/Nurse[[#This Row],[MDS Census]]</f>
        <v>0.41046368291295277</v>
      </c>
      <c r="I88" s="4">
        <f>Nurse[[#This Row],[RN Hours (excl. Admin, DON)]]/Nurse[[#This Row],[MDS Census]]</f>
        <v>0.14695145078702826</v>
      </c>
      <c r="J88" s="4">
        <f>SUM(Nurse[[#This Row],[RN Hours (excl. Admin, DON)]],Nurse[[#This Row],[RN Admin Hours]],Nurse[[#This Row],[RN DON Hours]],Nurse[[#This Row],[LPN Hours (excl. Admin)]],Nurse[[#This Row],[LPN Admin Hours]],Nurse[[#This Row],[CNA Hours]],Nurse[[#This Row],[NA TR Hours]],Nurse[[#This Row],[Med Aide/Tech Hours]])</f>
        <v>393.19836956521743</v>
      </c>
      <c r="K88" s="4">
        <f>SUM(Nurse[[#This Row],[RN Hours (excl. Admin, DON)]],Nurse[[#This Row],[LPN Hours (excl. Admin)]],Nurse[[#This Row],[CNA Hours]],Nurse[[#This Row],[NA TR Hours]],Nurse[[#This Row],[Med Aide/Tech Hours]])</f>
        <v>350.74456521739131</v>
      </c>
      <c r="L88" s="4">
        <f>SUM(Nurse[[#This Row],[RN Hours (excl. Admin, DON)]],Nurse[[#This Row],[RN Admin Hours]],Nurse[[#This Row],[RN DON Hours]])</f>
        <v>47.051630434782609</v>
      </c>
      <c r="M88" s="4">
        <v>16.845108695652176</v>
      </c>
      <c r="N88" s="4">
        <v>23.423913043478262</v>
      </c>
      <c r="O88" s="4">
        <v>6.7826086956521738</v>
      </c>
      <c r="P88" s="4">
        <f>SUM(Nurse[[#This Row],[LPN Hours (excl. Admin)]],Nurse[[#This Row],[LPN Admin Hours]])</f>
        <v>135.43478260869566</v>
      </c>
      <c r="Q88" s="4">
        <v>123.1875</v>
      </c>
      <c r="R88" s="4">
        <v>12.247282608695652</v>
      </c>
      <c r="S88" s="4">
        <f>SUM(Nurse[[#This Row],[CNA Hours]],Nurse[[#This Row],[NA TR Hours]],Nurse[[#This Row],[Med Aide/Tech Hours]])</f>
        <v>210.71195652173913</v>
      </c>
      <c r="T88" s="4">
        <v>187.39130434782609</v>
      </c>
      <c r="U88" s="4">
        <v>23.320652173913043</v>
      </c>
      <c r="V88" s="4">
        <v>0</v>
      </c>
      <c r="W8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65.342391304347814</v>
      </c>
      <c r="X88" s="4">
        <v>4.8396739130434785</v>
      </c>
      <c r="Y88" s="4">
        <v>0</v>
      </c>
      <c r="Z88" s="4">
        <v>0</v>
      </c>
      <c r="AA88" s="4">
        <v>12.885869565217391</v>
      </c>
      <c r="AB88" s="4">
        <v>0</v>
      </c>
      <c r="AC88" s="4">
        <v>47.616847826086953</v>
      </c>
      <c r="AD88" s="4">
        <v>0</v>
      </c>
      <c r="AE88" s="4">
        <v>0</v>
      </c>
      <c r="AF88" s="1">
        <v>225304</v>
      </c>
      <c r="AG88" s="1">
        <v>1</v>
      </c>
      <c r="AH88"/>
    </row>
    <row r="89" spans="1:34" x14ac:dyDescent="0.25">
      <c r="A89" t="s">
        <v>379</v>
      </c>
      <c r="B89" t="s">
        <v>97</v>
      </c>
      <c r="C89" t="s">
        <v>513</v>
      </c>
      <c r="D89" t="s">
        <v>414</v>
      </c>
      <c r="E89" s="4">
        <v>95.021739130434781</v>
      </c>
      <c r="F89" s="4">
        <f>Nurse[[#This Row],[Total Nurse Staff Hours]]/Nurse[[#This Row],[MDS Census]]</f>
        <v>3.6517101349805543</v>
      </c>
      <c r="G89" s="4">
        <f>Nurse[[#This Row],[Total Direct Care Staff Hours]]/Nurse[[#This Row],[MDS Census]]</f>
        <v>3.3411404712880346</v>
      </c>
      <c r="H89" s="4">
        <f>Nurse[[#This Row],[Total RN Hours (w/ Admin, DON)]]/Nurse[[#This Row],[MDS Census]]</f>
        <v>0.67636124456646085</v>
      </c>
      <c r="I89" s="4">
        <f>Nurse[[#This Row],[RN Hours (excl. Admin, DON)]]/Nurse[[#This Row],[MDS Census]]</f>
        <v>0.36579158087394192</v>
      </c>
      <c r="J89" s="4">
        <f>SUM(Nurse[[#This Row],[RN Hours (excl. Admin, DON)]],Nurse[[#This Row],[RN Admin Hours]],Nurse[[#This Row],[RN DON Hours]],Nurse[[#This Row],[LPN Hours (excl. Admin)]],Nurse[[#This Row],[LPN Admin Hours]],Nurse[[#This Row],[CNA Hours]],Nurse[[#This Row],[NA TR Hours]],Nurse[[#This Row],[Med Aide/Tech Hours]])</f>
        <v>346.991847826087</v>
      </c>
      <c r="K89" s="4">
        <f>SUM(Nurse[[#This Row],[RN Hours (excl. Admin, DON)]],Nurse[[#This Row],[LPN Hours (excl. Admin)]],Nurse[[#This Row],[CNA Hours]],Nurse[[#This Row],[NA TR Hours]],Nurse[[#This Row],[Med Aide/Tech Hours]])</f>
        <v>317.48097826086956</v>
      </c>
      <c r="L89" s="4">
        <f>SUM(Nurse[[#This Row],[RN Hours (excl. Admin, DON)]],Nurse[[#This Row],[RN Admin Hours]],Nurse[[#This Row],[RN DON Hours]])</f>
        <v>64.269021739130437</v>
      </c>
      <c r="M89" s="4">
        <v>34.758152173913047</v>
      </c>
      <c r="N89" s="4">
        <v>20.994565217391305</v>
      </c>
      <c r="O89" s="4">
        <v>8.5163043478260878</v>
      </c>
      <c r="P89" s="4">
        <f>SUM(Nurse[[#This Row],[LPN Hours (excl. Admin)]],Nurse[[#This Row],[LPN Admin Hours]])</f>
        <v>82.725543478260875</v>
      </c>
      <c r="Q89" s="4">
        <v>82.725543478260875</v>
      </c>
      <c r="R89" s="4">
        <v>0</v>
      </c>
      <c r="S89" s="4">
        <f>SUM(Nurse[[#This Row],[CNA Hours]],Nurse[[#This Row],[NA TR Hours]],Nurse[[#This Row],[Med Aide/Tech Hours]])</f>
        <v>199.99728260869566</v>
      </c>
      <c r="T89" s="4">
        <v>199.99728260869566</v>
      </c>
      <c r="U89" s="4">
        <v>0</v>
      </c>
      <c r="V89" s="4">
        <v>0</v>
      </c>
      <c r="W8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12.695652173913043</v>
      </c>
      <c r="X89" s="4">
        <v>2.2173913043478262</v>
      </c>
      <c r="Y89" s="4">
        <v>0</v>
      </c>
      <c r="Z89" s="4">
        <v>0</v>
      </c>
      <c r="AA89" s="4">
        <v>4.9891304347826084</v>
      </c>
      <c r="AB89" s="4">
        <v>0</v>
      </c>
      <c r="AC89" s="4">
        <v>5.4891304347826084</v>
      </c>
      <c r="AD89" s="4">
        <v>0</v>
      </c>
      <c r="AE89" s="4">
        <v>0</v>
      </c>
      <c r="AF89" s="1">
        <v>225303</v>
      </c>
      <c r="AG89" s="1">
        <v>1</v>
      </c>
      <c r="AH89"/>
    </row>
    <row r="90" spans="1:34" x14ac:dyDescent="0.25">
      <c r="A90" t="s">
        <v>379</v>
      </c>
      <c r="B90" t="s">
        <v>141</v>
      </c>
      <c r="C90" t="s">
        <v>478</v>
      </c>
      <c r="D90" t="s">
        <v>415</v>
      </c>
      <c r="E90" s="4">
        <v>77.956521739130437</v>
      </c>
      <c r="F90" s="4">
        <f>Nurse[[#This Row],[Total Nurse Staff Hours]]/Nurse[[#This Row],[MDS Census]]</f>
        <v>3.8661461238148358</v>
      </c>
      <c r="G90" s="4">
        <f>Nurse[[#This Row],[Total Direct Care Staff Hours]]/Nurse[[#This Row],[MDS Census]]</f>
        <v>3.3315323480200782</v>
      </c>
      <c r="H90" s="4">
        <f>Nurse[[#This Row],[Total RN Hours (w/ Admin, DON)]]/Nurse[[#This Row],[MDS Census]]</f>
        <v>0.81975041829336304</v>
      </c>
      <c r="I90" s="4">
        <f>Nurse[[#This Row],[RN Hours (excl. Admin, DON)]]/Nurse[[#This Row],[MDS Census]]</f>
        <v>0.46758226436140549</v>
      </c>
      <c r="J90" s="4">
        <f>SUM(Nurse[[#This Row],[RN Hours (excl. Admin, DON)]],Nurse[[#This Row],[RN Admin Hours]],Nurse[[#This Row],[RN DON Hours]],Nurse[[#This Row],[LPN Hours (excl. Admin)]],Nurse[[#This Row],[LPN Admin Hours]],Nurse[[#This Row],[CNA Hours]],Nurse[[#This Row],[NA TR Hours]],Nurse[[#This Row],[Med Aide/Tech Hours]])</f>
        <v>301.39130434782612</v>
      </c>
      <c r="K90" s="4">
        <f>SUM(Nurse[[#This Row],[RN Hours (excl. Admin, DON)]],Nurse[[#This Row],[LPN Hours (excl. Admin)]],Nurse[[#This Row],[CNA Hours]],Nurse[[#This Row],[NA TR Hours]],Nurse[[#This Row],[Med Aide/Tech Hours]])</f>
        <v>259.7146739130435</v>
      </c>
      <c r="L90" s="4">
        <f>SUM(Nurse[[#This Row],[RN Hours (excl. Admin, DON)]],Nurse[[#This Row],[RN Admin Hours]],Nurse[[#This Row],[RN DON Hours]])</f>
        <v>63.904891304347828</v>
      </c>
      <c r="M90" s="4">
        <v>36.451086956521742</v>
      </c>
      <c r="N90" s="4">
        <v>21.801630434782609</v>
      </c>
      <c r="O90" s="4">
        <v>5.6521739130434785</v>
      </c>
      <c r="P90" s="4">
        <f>SUM(Nurse[[#This Row],[LPN Hours (excl. Admin)]],Nurse[[#This Row],[LPN Admin Hours]])</f>
        <v>76.377717391304344</v>
      </c>
      <c r="Q90" s="4">
        <v>62.154891304347828</v>
      </c>
      <c r="R90" s="4">
        <v>14.222826086956522</v>
      </c>
      <c r="S90" s="4">
        <f>SUM(Nurse[[#This Row],[CNA Hours]],Nurse[[#This Row],[NA TR Hours]],Nurse[[#This Row],[Med Aide/Tech Hours]])</f>
        <v>161.10869565217394</v>
      </c>
      <c r="T90" s="4">
        <v>159.97282608695653</v>
      </c>
      <c r="U90" s="4">
        <v>1.1358695652173914</v>
      </c>
      <c r="V90" s="4">
        <v>0</v>
      </c>
      <c r="W9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4.320652173913043</v>
      </c>
      <c r="X90" s="4">
        <v>0.17391304347826086</v>
      </c>
      <c r="Y90" s="4">
        <v>0</v>
      </c>
      <c r="Z90" s="4">
        <v>0</v>
      </c>
      <c r="AA90" s="4">
        <v>2.5217391304347827</v>
      </c>
      <c r="AB90" s="4">
        <v>0</v>
      </c>
      <c r="AC90" s="4">
        <v>1.625</v>
      </c>
      <c r="AD90" s="4">
        <v>0</v>
      </c>
      <c r="AE90" s="4">
        <v>0</v>
      </c>
      <c r="AF90" s="1">
        <v>225370</v>
      </c>
      <c r="AG90" s="1">
        <v>1</v>
      </c>
      <c r="AH90"/>
    </row>
    <row r="91" spans="1:34" x14ac:dyDescent="0.25">
      <c r="A91" t="s">
        <v>379</v>
      </c>
      <c r="B91" t="s">
        <v>107</v>
      </c>
      <c r="C91" t="s">
        <v>516</v>
      </c>
      <c r="D91" t="s">
        <v>410</v>
      </c>
      <c r="E91" s="4">
        <v>44.836956521739133</v>
      </c>
      <c r="F91" s="4">
        <f>Nurse[[#This Row],[Total Nurse Staff Hours]]/Nurse[[#This Row],[MDS Census]]</f>
        <v>2.849236363636364</v>
      </c>
      <c r="G91" s="4">
        <f>Nurse[[#This Row],[Total Direct Care Staff Hours]]/Nurse[[#This Row],[MDS Census]]</f>
        <v>2.5567515151515154</v>
      </c>
      <c r="H91" s="4">
        <f>Nurse[[#This Row],[Total RN Hours (w/ Admin, DON)]]/Nurse[[#This Row],[MDS Census]]</f>
        <v>0.52579393939393948</v>
      </c>
      <c r="I91" s="4">
        <f>Nurse[[#This Row],[RN Hours (excl. Admin, DON)]]/Nurse[[#This Row],[MDS Census]]</f>
        <v>0.40361212121212131</v>
      </c>
      <c r="J91" s="4">
        <f>SUM(Nurse[[#This Row],[RN Hours (excl. Admin, DON)]],Nurse[[#This Row],[RN Admin Hours]],Nurse[[#This Row],[RN DON Hours]],Nurse[[#This Row],[LPN Hours (excl. Admin)]],Nurse[[#This Row],[LPN Admin Hours]],Nurse[[#This Row],[CNA Hours]],Nurse[[#This Row],[NA TR Hours]],Nurse[[#This Row],[Med Aide/Tech Hours]])</f>
        <v>127.75108695652176</v>
      </c>
      <c r="K91" s="4">
        <f>SUM(Nurse[[#This Row],[RN Hours (excl. Admin, DON)]],Nurse[[#This Row],[LPN Hours (excl. Admin)]],Nurse[[#This Row],[CNA Hours]],Nurse[[#This Row],[NA TR Hours]],Nurse[[#This Row],[Med Aide/Tech Hours]])</f>
        <v>114.63695652173915</v>
      </c>
      <c r="L91" s="4">
        <f>SUM(Nurse[[#This Row],[RN Hours (excl. Admin, DON)]],Nurse[[#This Row],[RN Admin Hours]],Nurse[[#This Row],[RN DON Hours]])</f>
        <v>23.575000000000006</v>
      </c>
      <c r="M91" s="4">
        <v>18.096739130434788</v>
      </c>
      <c r="N91" s="4">
        <v>0</v>
      </c>
      <c r="O91" s="4">
        <v>5.4782608695652177</v>
      </c>
      <c r="P91" s="4">
        <f>SUM(Nurse[[#This Row],[LPN Hours (excl. Admin)]],Nurse[[#This Row],[LPN Admin Hours]])</f>
        <v>35.635869565217405</v>
      </c>
      <c r="Q91" s="4">
        <v>28.000000000000014</v>
      </c>
      <c r="R91" s="4">
        <v>7.6358695652173898</v>
      </c>
      <c r="S91" s="4">
        <f>SUM(Nurse[[#This Row],[CNA Hours]],Nurse[[#This Row],[NA TR Hours]],Nurse[[#This Row],[Med Aide/Tech Hours]])</f>
        <v>68.540217391304353</v>
      </c>
      <c r="T91" s="4">
        <v>68.540217391304353</v>
      </c>
      <c r="U91" s="4">
        <v>0</v>
      </c>
      <c r="V91" s="4">
        <v>0</v>
      </c>
      <c r="W9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0.9521739130434782</v>
      </c>
      <c r="X91" s="4">
        <v>0.44021739130434784</v>
      </c>
      <c r="Y91" s="4">
        <v>0</v>
      </c>
      <c r="Z91" s="4">
        <v>0</v>
      </c>
      <c r="AA91" s="4">
        <v>0.34565217391304348</v>
      </c>
      <c r="AB91" s="4">
        <v>0</v>
      </c>
      <c r="AC91" s="4">
        <v>0.16630434782608697</v>
      </c>
      <c r="AD91" s="4">
        <v>0</v>
      </c>
      <c r="AE91" s="4">
        <v>0</v>
      </c>
      <c r="AF91" s="1">
        <v>225319</v>
      </c>
      <c r="AG91" s="1">
        <v>1</v>
      </c>
      <c r="AH91"/>
    </row>
    <row r="92" spans="1:34" x14ac:dyDescent="0.25">
      <c r="A92" t="s">
        <v>379</v>
      </c>
      <c r="B92" t="s">
        <v>251</v>
      </c>
      <c r="C92" t="s">
        <v>496</v>
      </c>
      <c r="D92" t="s">
        <v>414</v>
      </c>
      <c r="E92" s="4">
        <v>48.326086956521742</v>
      </c>
      <c r="F92" s="4">
        <f>Nurse[[#This Row],[Total Nurse Staff Hours]]/Nurse[[#This Row],[MDS Census]]</f>
        <v>3.456309041835357</v>
      </c>
      <c r="G92" s="4">
        <f>Nurse[[#This Row],[Total Direct Care Staff Hours]]/Nurse[[#This Row],[MDS Census]]</f>
        <v>3.175494826810616</v>
      </c>
      <c r="H92" s="4">
        <f>Nurse[[#This Row],[Total RN Hours (w/ Admin, DON)]]/Nurse[[#This Row],[MDS Census]]</f>
        <v>0.56916329284750333</v>
      </c>
      <c r="I92" s="4">
        <f>Nurse[[#This Row],[RN Hours (excl. Admin, DON)]]/Nurse[[#This Row],[MDS Census]]</f>
        <v>0.28834907782276203</v>
      </c>
      <c r="J92" s="4">
        <f>SUM(Nurse[[#This Row],[RN Hours (excl. Admin, DON)]],Nurse[[#This Row],[RN Admin Hours]],Nurse[[#This Row],[RN DON Hours]],Nurse[[#This Row],[LPN Hours (excl. Admin)]],Nurse[[#This Row],[LPN Admin Hours]],Nurse[[#This Row],[CNA Hours]],Nurse[[#This Row],[NA TR Hours]],Nurse[[#This Row],[Med Aide/Tech Hours]])</f>
        <v>167.02989130434781</v>
      </c>
      <c r="K92" s="4">
        <f>SUM(Nurse[[#This Row],[RN Hours (excl. Admin, DON)]],Nurse[[#This Row],[LPN Hours (excl. Admin)]],Nurse[[#This Row],[CNA Hours]],Nurse[[#This Row],[NA TR Hours]],Nurse[[#This Row],[Med Aide/Tech Hours]])</f>
        <v>153.45923913043478</v>
      </c>
      <c r="L92" s="4">
        <f>SUM(Nurse[[#This Row],[RN Hours (excl. Admin, DON)]],Nurse[[#This Row],[RN Admin Hours]],Nurse[[#This Row],[RN DON Hours]])</f>
        <v>27.505434782608695</v>
      </c>
      <c r="M92" s="4">
        <v>13.934782608695652</v>
      </c>
      <c r="N92" s="4">
        <v>8.7010869565217384</v>
      </c>
      <c r="O92" s="4">
        <v>4.8695652173913047</v>
      </c>
      <c r="P92" s="4">
        <f>SUM(Nurse[[#This Row],[LPN Hours (excl. Admin)]],Nurse[[#This Row],[LPN Admin Hours]])</f>
        <v>37.350543478260867</v>
      </c>
      <c r="Q92" s="4">
        <v>37.350543478260867</v>
      </c>
      <c r="R92" s="4">
        <v>0</v>
      </c>
      <c r="S92" s="4">
        <f>SUM(Nurse[[#This Row],[CNA Hours]],Nurse[[#This Row],[NA TR Hours]],Nurse[[#This Row],[Med Aide/Tech Hours]])</f>
        <v>102.17391304347827</v>
      </c>
      <c r="T92" s="4">
        <v>102.17391304347827</v>
      </c>
      <c r="U92" s="4">
        <v>0</v>
      </c>
      <c r="V92" s="4">
        <v>0</v>
      </c>
      <c r="W9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37.486413043478258</v>
      </c>
      <c r="X92" s="4">
        <v>1.0706521739130435</v>
      </c>
      <c r="Y92" s="4">
        <v>0.60869565217391308</v>
      </c>
      <c r="Z92" s="4">
        <v>0.17391304347826086</v>
      </c>
      <c r="AA92" s="4">
        <v>3.1114130434782608</v>
      </c>
      <c r="AB92" s="4">
        <v>0</v>
      </c>
      <c r="AC92" s="4">
        <v>32.521739130434781</v>
      </c>
      <c r="AD92" s="4">
        <v>0</v>
      </c>
      <c r="AE92" s="4">
        <v>0</v>
      </c>
      <c r="AF92" s="1">
        <v>225539</v>
      </c>
      <c r="AG92" s="1">
        <v>1</v>
      </c>
      <c r="AH92"/>
    </row>
    <row r="93" spans="1:34" x14ac:dyDescent="0.25">
      <c r="A93" t="s">
        <v>379</v>
      </c>
      <c r="B93" t="s">
        <v>150</v>
      </c>
      <c r="C93" t="s">
        <v>468</v>
      </c>
      <c r="D93" t="s">
        <v>412</v>
      </c>
      <c r="E93" s="4">
        <v>140.89130434782609</v>
      </c>
      <c r="F93" s="4">
        <f>Nurse[[#This Row],[Total Nurse Staff Hours]]/Nurse[[#This Row],[MDS Census]]</f>
        <v>3.9790472149359664</v>
      </c>
      <c r="G93" s="4">
        <f>Nurse[[#This Row],[Total Direct Care Staff Hours]]/Nurse[[#This Row],[MDS Census]]</f>
        <v>3.561082394692177</v>
      </c>
      <c r="H93" s="4">
        <f>Nurse[[#This Row],[Total RN Hours (w/ Admin, DON)]]/Nurse[[#This Row],[MDS Census]]</f>
        <v>0.56488196266008328</v>
      </c>
      <c r="I93" s="4">
        <f>Nurse[[#This Row],[RN Hours (excl. Admin, DON)]]/Nurse[[#This Row],[MDS Census]]</f>
        <v>0.28251812991822245</v>
      </c>
      <c r="J93" s="4">
        <f>SUM(Nurse[[#This Row],[RN Hours (excl. Admin, DON)]],Nurse[[#This Row],[RN Admin Hours]],Nurse[[#This Row],[RN DON Hours]],Nurse[[#This Row],[LPN Hours (excl. Admin)]],Nurse[[#This Row],[LPN Admin Hours]],Nurse[[#This Row],[CNA Hours]],Nurse[[#This Row],[NA TR Hours]],Nurse[[#This Row],[Med Aide/Tech Hours]])</f>
        <v>560.61315217391302</v>
      </c>
      <c r="K93" s="4">
        <f>SUM(Nurse[[#This Row],[RN Hours (excl. Admin, DON)]],Nurse[[#This Row],[LPN Hours (excl. Admin)]],Nurse[[#This Row],[CNA Hours]],Nurse[[#This Row],[NA TR Hours]],Nurse[[#This Row],[Med Aide/Tech Hours]])</f>
        <v>501.72554347826087</v>
      </c>
      <c r="L93" s="4">
        <f>SUM(Nurse[[#This Row],[RN Hours (excl. Admin, DON)]],Nurse[[#This Row],[RN Admin Hours]],Nurse[[#This Row],[RN DON Hours]])</f>
        <v>79.586956521739125</v>
      </c>
      <c r="M93" s="4">
        <v>39.804347826086953</v>
      </c>
      <c r="N93" s="4">
        <v>34.652173913043477</v>
      </c>
      <c r="O93" s="4">
        <v>5.1304347826086953</v>
      </c>
      <c r="P93" s="4">
        <f>SUM(Nurse[[#This Row],[LPN Hours (excl. Admin)]],Nurse[[#This Row],[LPN Admin Hours]])</f>
        <v>146.86043478260871</v>
      </c>
      <c r="Q93" s="4">
        <v>127.7554347826087</v>
      </c>
      <c r="R93" s="4">
        <v>19.105</v>
      </c>
      <c r="S93" s="4">
        <f>SUM(Nurse[[#This Row],[CNA Hours]],Nurse[[#This Row],[NA TR Hours]],Nurse[[#This Row],[Med Aide/Tech Hours]])</f>
        <v>334.16576086956519</v>
      </c>
      <c r="T93" s="4">
        <v>334.16576086956519</v>
      </c>
      <c r="U93" s="4">
        <v>0</v>
      </c>
      <c r="V93" s="4">
        <v>0</v>
      </c>
      <c r="W9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31.788043478260867</v>
      </c>
      <c r="X93" s="4">
        <v>10.298913043478262</v>
      </c>
      <c r="Y93" s="4">
        <v>0</v>
      </c>
      <c r="Z93" s="4">
        <v>0</v>
      </c>
      <c r="AA93" s="4">
        <v>15.097826086956522</v>
      </c>
      <c r="AB93" s="4">
        <v>0</v>
      </c>
      <c r="AC93" s="4">
        <v>6.3913043478260869</v>
      </c>
      <c r="AD93" s="4">
        <v>0</v>
      </c>
      <c r="AE93" s="4">
        <v>0</v>
      </c>
      <c r="AF93" s="1">
        <v>225385</v>
      </c>
      <c r="AG93" s="1">
        <v>1</v>
      </c>
      <c r="AH93"/>
    </row>
    <row r="94" spans="1:34" x14ac:dyDescent="0.25">
      <c r="A94" t="s">
        <v>379</v>
      </c>
      <c r="B94" t="s">
        <v>162</v>
      </c>
      <c r="C94" t="s">
        <v>465</v>
      </c>
      <c r="D94" t="s">
        <v>417</v>
      </c>
      <c r="E94" s="4">
        <v>105.98913043478261</v>
      </c>
      <c r="F94" s="4">
        <f>Nurse[[#This Row],[Total Nurse Staff Hours]]/Nurse[[#This Row],[MDS Census]]</f>
        <v>4.2150364065224073</v>
      </c>
      <c r="G94" s="4">
        <f>Nurse[[#This Row],[Total Direct Care Staff Hours]]/Nurse[[#This Row],[MDS Census]]</f>
        <v>4.0358681160906569</v>
      </c>
      <c r="H94" s="4">
        <f>Nurse[[#This Row],[Total RN Hours (w/ Admin, DON)]]/Nurse[[#This Row],[MDS Census]]</f>
        <v>0.89430622500256385</v>
      </c>
      <c r="I94" s="4">
        <f>Nurse[[#This Row],[RN Hours (excl. Admin, DON)]]/Nurse[[#This Row],[MDS Census]]</f>
        <v>0.72882883806789045</v>
      </c>
      <c r="J94" s="4">
        <f>SUM(Nurse[[#This Row],[RN Hours (excl. Admin, DON)]],Nurse[[#This Row],[RN Admin Hours]],Nurse[[#This Row],[RN DON Hours]],Nurse[[#This Row],[LPN Hours (excl. Admin)]],Nurse[[#This Row],[LPN Admin Hours]],Nurse[[#This Row],[CNA Hours]],Nurse[[#This Row],[NA TR Hours]],Nurse[[#This Row],[Med Aide/Tech Hours]])</f>
        <v>446.7480434782608</v>
      </c>
      <c r="K94" s="4">
        <f>SUM(Nurse[[#This Row],[RN Hours (excl. Admin, DON)]],Nurse[[#This Row],[LPN Hours (excl. Admin)]],Nurse[[#This Row],[CNA Hours]],Nurse[[#This Row],[NA TR Hours]],Nurse[[#This Row],[Med Aide/Tech Hours]])</f>
        <v>427.75815217391295</v>
      </c>
      <c r="L94" s="4">
        <f>SUM(Nurse[[#This Row],[RN Hours (excl. Admin, DON)]],Nurse[[#This Row],[RN Admin Hours]],Nurse[[#This Row],[RN DON Hours]])</f>
        <v>94.786739130434782</v>
      </c>
      <c r="M94" s="4">
        <v>77.247934782608695</v>
      </c>
      <c r="N94" s="4">
        <v>11.799673913043476</v>
      </c>
      <c r="O94" s="4">
        <v>5.7391304347826084</v>
      </c>
      <c r="P94" s="4">
        <f>SUM(Nurse[[#This Row],[LPN Hours (excl. Admin)]],Nurse[[#This Row],[LPN Admin Hours]])</f>
        <v>86.526521739130374</v>
      </c>
      <c r="Q94" s="4">
        <v>85.075434782608639</v>
      </c>
      <c r="R94" s="4">
        <v>1.451086956521739</v>
      </c>
      <c r="S94" s="4">
        <f>SUM(Nurse[[#This Row],[CNA Hours]],Nurse[[#This Row],[NA TR Hours]],Nurse[[#This Row],[Med Aide/Tech Hours]])</f>
        <v>265.43478260869563</v>
      </c>
      <c r="T94" s="4">
        <v>265.43478260869563</v>
      </c>
      <c r="U94" s="4">
        <v>0</v>
      </c>
      <c r="V94" s="4">
        <v>0</v>
      </c>
      <c r="W9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37.031086956521733</v>
      </c>
      <c r="X94" s="4">
        <v>7.9793478260869568</v>
      </c>
      <c r="Y94" s="4">
        <v>0</v>
      </c>
      <c r="Z94" s="4">
        <v>0</v>
      </c>
      <c r="AA94" s="4">
        <v>4.9253260869565212</v>
      </c>
      <c r="AB94" s="4">
        <v>1.451086956521739</v>
      </c>
      <c r="AC94" s="4">
        <v>22.675326086956517</v>
      </c>
      <c r="AD94" s="4">
        <v>0</v>
      </c>
      <c r="AE94" s="4">
        <v>0</v>
      </c>
      <c r="AF94" s="1">
        <v>225402</v>
      </c>
      <c r="AG94" s="1">
        <v>1</v>
      </c>
      <c r="AH94"/>
    </row>
    <row r="95" spans="1:34" x14ac:dyDescent="0.25">
      <c r="A95" t="s">
        <v>379</v>
      </c>
      <c r="B95" t="s">
        <v>163</v>
      </c>
      <c r="C95" t="s">
        <v>539</v>
      </c>
      <c r="D95" t="s">
        <v>412</v>
      </c>
      <c r="E95" s="4">
        <v>44.021739130434781</v>
      </c>
      <c r="F95" s="4">
        <f>Nurse[[#This Row],[Total Nurse Staff Hours]]/Nurse[[#This Row],[MDS Census]]</f>
        <v>3.5591777777777773</v>
      </c>
      <c r="G95" s="4">
        <f>Nurse[[#This Row],[Total Direct Care Staff Hours]]/Nurse[[#This Row],[MDS Census]]</f>
        <v>3.3150197530864198</v>
      </c>
      <c r="H95" s="4">
        <f>Nurse[[#This Row],[Total RN Hours (w/ Admin, DON)]]/Nurse[[#This Row],[MDS Census]]</f>
        <v>0.63819012345679005</v>
      </c>
      <c r="I95" s="4">
        <f>Nurse[[#This Row],[RN Hours (excl. Admin, DON)]]/Nurse[[#This Row],[MDS Census]]</f>
        <v>0.39903209876543205</v>
      </c>
      <c r="J95" s="4">
        <f>SUM(Nurse[[#This Row],[RN Hours (excl. Admin, DON)]],Nurse[[#This Row],[RN Admin Hours]],Nurse[[#This Row],[RN DON Hours]],Nurse[[#This Row],[LPN Hours (excl. Admin)]],Nurse[[#This Row],[LPN Admin Hours]],Nurse[[#This Row],[CNA Hours]],Nurse[[#This Row],[NA TR Hours]],Nurse[[#This Row],[Med Aide/Tech Hours]])</f>
        <v>156.6811956521739</v>
      </c>
      <c r="K95" s="4">
        <f>SUM(Nurse[[#This Row],[RN Hours (excl. Admin, DON)]],Nurse[[#This Row],[LPN Hours (excl. Admin)]],Nurse[[#This Row],[CNA Hours]],Nurse[[#This Row],[NA TR Hours]],Nurse[[#This Row],[Med Aide/Tech Hours]])</f>
        <v>145.9329347826087</v>
      </c>
      <c r="L95" s="4">
        <f>SUM(Nurse[[#This Row],[RN Hours (excl. Admin, DON)]],Nurse[[#This Row],[RN Admin Hours]],Nurse[[#This Row],[RN DON Hours]])</f>
        <v>28.094239130434779</v>
      </c>
      <c r="M95" s="4">
        <v>17.566086956521737</v>
      </c>
      <c r="N95" s="4">
        <v>5.3977173913043481</v>
      </c>
      <c r="O95" s="4">
        <v>5.1304347826086953</v>
      </c>
      <c r="P95" s="4">
        <f>SUM(Nurse[[#This Row],[LPN Hours (excl. Admin)]],Nurse[[#This Row],[LPN Admin Hours]])</f>
        <v>43.013586956521735</v>
      </c>
      <c r="Q95" s="4">
        <v>42.793478260869563</v>
      </c>
      <c r="R95" s="4">
        <v>0.22010869565217392</v>
      </c>
      <c r="S95" s="4">
        <f>SUM(Nurse[[#This Row],[CNA Hours]],Nurse[[#This Row],[NA TR Hours]],Nurse[[#This Row],[Med Aide/Tech Hours]])</f>
        <v>85.573369565217391</v>
      </c>
      <c r="T95" s="4">
        <v>85.573369565217391</v>
      </c>
      <c r="U95" s="4">
        <v>0</v>
      </c>
      <c r="V95" s="4">
        <v>0</v>
      </c>
      <c r="W9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23.054347826086953</v>
      </c>
      <c r="X95" s="4">
        <v>0.84782608695652173</v>
      </c>
      <c r="Y95" s="4">
        <v>0</v>
      </c>
      <c r="Z95" s="4">
        <v>0</v>
      </c>
      <c r="AA95" s="4">
        <v>7.9130434782608692</v>
      </c>
      <c r="AB95" s="4">
        <v>0</v>
      </c>
      <c r="AC95" s="4">
        <v>14.293478260869565</v>
      </c>
      <c r="AD95" s="4">
        <v>0</v>
      </c>
      <c r="AE95" s="4">
        <v>0</v>
      </c>
      <c r="AF95" s="1">
        <v>225403</v>
      </c>
      <c r="AG95" s="1">
        <v>1</v>
      </c>
      <c r="AH95"/>
    </row>
    <row r="96" spans="1:34" x14ac:dyDescent="0.25">
      <c r="A96" t="s">
        <v>379</v>
      </c>
      <c r="B96" t="s">
        <v>185</v>
      </c>
      <c r="C96" t="s">
        <v>547</v>
      </c>
      <c r="D96" t="s">
        <v>411</v>
      </c>
      <c r="E96" s="4">
        <v>64.619565217391298</v>
      </c>
      <c r="F96" s="4">
        <f>Nurse[[#This Row],[Total Nurse Staff Hours]]/Nurse[[#This Row],[MDS Census]]</f>
        <v>3.7615643397813292</v>
      </c>
      <c r="G96" s="4">
        <f>Nurse[[#This Row],[Total Direct Care Staff Hours]]/Nurse[[#This Row],[MDS Census]]</f>
        <v>3.5772918418839366</v>
      </c>
      <c r="H96" s="4">
        <f>Nurse[[#This Row],[Total RN Hours (w/ Admin, DON)]]/Nurse[[#This Row],[MDS Census]]</f>
        <v>1.0324642556770396</v>
      </c>
      <c r="I96" s="4">
        <f>Nurse[[#This Row],[RN Hours (excl. Admin, DON)]]/Nurse[[#This Row],[MDS Census]]</f>
        <v>0.84819175777964684</v>
      </c>
      <c r="J96" s="4">
        <f>SUM(Nurse[[#This Row],[RN Hours (excl. Admin, DON)]],Nurse[[#This Row],[RN Admin Hours]],Nurse[[#This Row],[RN DON Hours]],Nurse[[#This Row],[LPN Hours (excl. Admin)]],Nurse[[#This Row],[LPN Admin Hours]],Nurse[[#This Row],[CNA Hours]],Nurse[[#This Row],[NA TR Hours]],Nurse[[#This Row],[Med Aide/Tech Hours]])</f>
        <v>243.07065217391303</v>
      </c>
      <c r="K96" s="4">
        <f>SUM(Nurse[[#This Row],[RN Hours (excl. Admin, DON)]],Nurse[[#This Row],[LPN Hours (excl. Admin)]],Nurse[[#This Row],[CNA Hours]],Nurse[[#This Row],[NA TR Hours]],Nurse[[#This Row],[Med Aide/Tech Hours]])</f>
        <v>231.16304347826087</v>
      </c>
      <c r="L96" s="4">
        <f>SUM(Nurse[[#This Row],[RN Hours (excl. Admin, DON)]],Nurse[[#This Row],[RN Admin Hours]],Nurse[[#This Row],[RN DON Hours]])</f>
        <v>66.717391304347828</v>
      </c>
      <c r="M96" s="4">
        <v>54.809782608695649</v>
      </c>
      <c r="N96" s="4">
        <v>9.4728260869565215</v>
      </c>
      <c r="O96" s="4">
        <v>2.4347826086956523</v>
      </c>
      <c r="P96" s="4">
        <f>SUM(Nurse[[#This Row],[LPN Hours (excl. Admin)]],Nurse[[#This Row],[LPN Admin Hours]])</f>
        <v>41.540760869565219</v>
      </c>
      <c r="Q96" s="4">
        <v>41.540760869565219</v>
      </c>
      <c r="R96" s="4">
        <v>0</v>
      </c>
      <c r="S96" s="4">
        <f>SUM(Nurse[[#This Row],[CNA Hours]],Nurse[[#This Row],[NA TR Hours]],Nurse[[#This Row],[Med Aide/Tech Hours]])</f>
        <v>134.8125</v>
      </c>
      <c r="T96" s="4">
        <v>126.62228260869566</v>
      </c>
      <c r="U96" s="4">
        <v>8.1902173913043477</v>
      </c>
      <c r="V96" s="4">
        <v>0</v>
      </c>
      <c r="W9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57.491847826086953</v>
      </c>
      <c r="X96" s="4">
        <v>19.785326086956523</v>
      </c>
      <c r="Y96" s="4">
        <v>2.2445652173913042</v>
      </c>
      <c r="Z96" s="4">
        <v>0</v>
      </c>
      <c r="AA96" s="4">
        <v>6.3342391304347823</v>
      </c>
      <c r="AB96" s="4">
        <v>0</v>
      </c>
      <c r="AC96" s="4">
        <v>29.127717391304348</v>
      </c>
      <c r="AD96" s="4">
        <v>0</v>
      </c>
      <c r="AE96" s="4">
        <v>0</v>
      </c>
      <c r="AF96" s="1">
        <v>225435</v>
      </c>
      <c r="AG96" s="1">
        <v>1</v>
      </c>
      <c r="AH96"/>
    </row>
    <row r="97" spans="1:34" x14ac:dyDescent="0.25">
      <c r="A97" t="s">
        <v>379</v>
      </c>
      <c r="B97" t="s">
        <v>305</v>
      </c>
      <c r="C97" t="s">
        <v>444</v>
      </c>
      <c r="D97" t="s">
        <v>416</v>
      </c>
      <c r="E97" s="4">
        <v>30.619565217391305</v>
      </c>
      <c r="F97" s="4">
        <f>Nurse[[#This Row],[Total Nurse Staff Hours]]/Nurse[[#This Row],[MDS Census]]</f>
        <v>6.1564678736244227</v>
      </c>
      <c r="G97" s="4">
        <f>Nurse[[#This Row],[Total Direct Care Staff Hours]]/Nurse[[#This Row],[MDS Census]]</f>
        <v>5.8383990060347886</v>
      </c>
      <c r="H97" s="4">
        <f>Nurse[[#This Row],[Total RN Hours (w/ Admin, DON)]]/Nurse[[#This Row],[MDS Census]]</f>
        <v>1.3110685126020594</v>
      </c>
      <c r="I97" s="4">
        <f>Nurse[[#This Row],[RN Hours (excl. Admin, DON)]]/Nurse[[#This Row],[MDS Census]]</f>
        <v>0.99299964501242488</v>
      </c>
      <c r="J97" s="4">
        <f>SUM(Nurse[[#This Row],[RN Hours (excl. Admin, DON)]],Nurse[[#This Row],[RN Admin Hours]],Nurse[[#This Row],[RN DON Hours]],Nurse[[#This Row],[LPN Hours (excl. Admin)]],Nurse[[#This Row],[LPN Admin Hours]],Nurse[[#This Row],[CNA Hours]],Nurse[[#This Row],[NA TR Hours]],Nurse[[#This Row],[Med Aide/Tech Hours]])</f>
        <v>188.50836956521738</v>
      </c>
      <c r="K97" s="4">
        <f>SUM(Nurse[[#This Row],[RN Hours (excl. Admin, DON)]],Nurse[[#This Row],[LPN Hours (excl. Admin)]],Nurse[[#This Row],[CNA Hours]],Nurse[[#This Row],[NA TR Hours]],Nurse[[#This Row],[Med Aide/Tech Hours]])</f>
        <v>178.76923913043478</v>
      </c>
      <c r="L97" s="4">
        <f>SUM(Nurse[[#This Row],[RN Hours (excl. Admin, DON)]],Nurse[[#This Row],[RN Admin Hours]],Nurse[[#This Row],[RN DON Hours]])</f>
        <v>40.144347826086971</v>
      </c>
      <c r="M97" s="4">
        <v>30.405217391304358</v>
      </c>
      <c r="N97" s="4">
        <v>4.7826086956521738</v>
      </c>
      <c r="O97" s="4">
        <v>4.9565217391304346</v>
      </c>
      <c r="P97" s="4">
        <f>SUM(Nurse[[#This Row],[LPN Hours (excl. Admin)]],Nurse[[#This Row],[LPN Admin Hours]])</f>
        <v>36.808369565217397</v>
      </c>
      <c r="Q97" s="4">
        <v>36.808369565217397</v>
      </c>
      <c r="R97" s="4">
        <v>0</v>
      </c>
      <c r="S97" s="4">
        <f>SUM(Nurse[[#This Row],[CNA Hours]],Nurse[[#This Row],[NA TR Hours]],Nurse[[#This Row],[Med Aide/Tech Hours]])</f>
        <v>111.55565217391303</v>
      </c>
      <c r="T97" s="4">
        <v>111.55565217391303</v>
      </c>
      <c r="U97" s="4">
        <v>0</v>
      </c>
      <c r="V97" s="4">
        <v>0</v>
      </c>
      <c r="W9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7" s="4">
        <v>0</v>
      </c>
      <c r="Y97" s="4">
        <v>0</v>
      </c>
      <c r="Z97" s="4">
        <v>0</v>
      </c>
      <c r="AA97" s="4">
        <v>0</v>
      </c>
      <c r="AB97" s="4">
        <v>0</v>
      </c>
      <c r="AC97" s="4">
        <v>0</v>
      </c>
      <c r="AD97" s="4">
        <v>0</v>
      </c>
      <c r="AE97" s="4">
        <v>0</v>
      </c>
      <c r="AF97" s="1">
        <v>225672</v>
      </c>
      <c r="AG97" s="1">
        <v>1</v>
      </c>
      <c r="AH97"/>
    </row>
    <row r="98" spans="1:34" x14ac:dyDescent="0.25">
      <c r="A98" t="s">
        <v>379</v>
      </c>
      <c r="B98" t="s">
        <v>345</v>
      </c>
      <c r="C98" t="s">
        <v>463</v>
      </c>
      <c r="D98" t="s">
        <v>415</v>
      </c>
      <c r="E98" s="4">
        <v>50.456521739130437</v>
      </c>
      <c r="F98" s="4">
        <f>Nurse[[#This Row],[Total Nurse Staff Hours]]/Nurse[[#This Row],[MDS Census]]</f>
        <v>4.6920400689358033</v>
      </c>
      <c r="G98" s="4">
        <f>Nurse[[#This Row],[Total Direct Care Staff Hours]]/Nurse[[#This Row],[MDS Census]]</f>
        <v>4.3213270142180091</v>
      </c>
      <c r="H98" s="4">
        <f>Nurse[[#This Row],[Total RN Hours (w/ Admin, DON)]]/Nurse[[#This Row],[MDS Census]]</f>
        <v>1.31414907367514</v>
      </c>
      <c r="I98" s="4">
        <f>Nurse[[#This Row],[RN Hours (excl. Admin, DON)]]/Nurse[[#This Row],[MDS Census]]</f>
        <v>0.94343601895734608</v>
      </c>
      <c r="J98" s="4">
        <f>SUM(Nurse[[#This Row],[RN Hours (excl. Admin, DON)]],Nurse[[#This Row],[RN Admin Hours]],Nurse[[#This Row],[RN DON Hours]],Nurse[[#This Row],[LPN Hours (excl. Admin)]],Nurse[[#This Row],[LPN Admin Hours]],Nurse[[#This Row],[CNA Hours]],Nurse[[#This Row],[NA TR Hours]],Nurse[[#This Row],[Med Aide/Tech Hours]])</f>
        <v>236.74402173913043</v>
      </c>
      <c r="K98" s="4">
        <f>SUM(Nurse[[#This Row],[RN Hours (excl. Admin, DON)]],Nurse[[#This Row],[LPN Hours (excl. Admin)]],Nurse[[#This Row],[CNA Hours]],Nurse[[#This Row],[NA TR Hours]],Nurse[[#This Row],[Med Aide/Tech Hours]])</f>
        <v>218.03913043478261</v>
      </c>
      <c r="L98" s="4">
        <f>SUM(Nurse[[#This Row],[RN Hours (excl. Admin, DON)]],Nurse[[#This Row],[RN Admin Hours]],Nurse[[#This Row],[RN DON Hours]])</f>
        <v>66.307391304347831</v>
      </c>
      <c r="M98" s="4">
        <v>47.602500000000006</v>
      </c>
      <c r="N98" s="4">
        <v>13.487499999999999</v>
      </c>
      <c r="O98" s="4">
        <v>5.2173913043478262</v>
      </c>
      <c r="P98" s="4">
        <f>SUM(Nurse[[#This Row],[LPN Hours (excl. Admin)]],Nurse[[#This Row],[LPN Admin Hours]])</f>
        <v>55.592500000000001</v>
      </c>
      <c r="Q98" s="4">
        <v>55.592500000000001</v>
      </c>
      <c r="R98" s="4">
        <v>0</v>
      </c>
      <c r="S98" s="4">
        <f>SUM(Nurse[[#This Row],[CNA Hours]],Nurse[[#This Row],[NA TR Hours]],Nurse[[#This Row],[Med Aide/Tech Hours]])</f>
        <v>114.84413043478258</v>
      </c>
      <c r="T98" s="4">
        <v>100.56358695652172</v>
      </c>
      <c r="U98" s="4">
        <v>0</v>
      </c>
      <c r="V98" s="4">
        <v>14.280543478260869</v>
      </c>
      <c r="W9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4.2173913043478262</v>
      </c>
      <c r="X98" s="4">
        <v>0</v>
      </c>
      <c r="Y98" s="4">
        <v>0</v>
      </c>
      <c r="Z98" s="4">
        <v>0</v>
      </c>
      <c r="AA98" s="4">
        <v>4.2173913043478262</v>
      </c>
      <c r="AB98" s="4">
        <v>0</v>
      </c>
      <c r="AC98" s="4">
        <v>0</v>
      </c>
      <c r="AD98" s="4">
        <v>0</v>
      </c>
      <c r="AE98" s="4">
        <v>0</v>
      </c>
      <c r="AF98" s="1">
        <v>225767</v>
      </c>
      <c r="AG98" s="1">
        <v>1</v>
      </c>
      <c r="AH98"/>
    </row>
    <row r="99" spans="1:34" x14ac:dyDescent="0.25">
      <c r="A99" t="s">
        <v>379</v>
      </c>
      <c r="B99" t="s">
        <v>294</v>
      </c>
      <c r="C99" t="s">
        <v>550</v>
      </c>
      <c r="D99" t="s">
        <v>416</v>
      </c>
      <c r="E99" s="4">
        <v>91.673913043478265</v>
      </c>
      <c r="F99" s="4">
        <f>Nurse[[#This Row],[Total Nurse Staff Hours]]/Nurse[[#This Row],[MDS Census]]</f>
        <v>3.8617559876689591</v>
      </c>
      <c r="G99" s="4">
        <f>Nurse[[#This Row],[Total Direct Care Staff Hours]]/Nurse[[#This Row],[MDS Census]]</f>
        <v>3.8382689115484943</v>
      </c>
      <c r="H99" s="4">
        <f>Nurse[[#This Row],[Total RN Hours (w/ Admin, DON)]]/Nurse[[#This Row],[MDS Census]]</f>
        <v>0.72900521697889487</v>
      </c>
      <c r="I99" s="4">
        <f>Nurse[[#This Row],[RN Hours (excl. Admin, DON)]]/Nurse[[#This Row],[MDS Census]]</f>
        <v>0.71215793217927426</v>
      </c>
      <c r="J99" s="4">
        <f>SUM(Nurse[[#This Row],[RN Hours (excl. Admin, DON)]],Nurse[[#This Row],[RN Admin Hours]],Nurse[[#This Row],[RN DON Hours]],Nurse[[#This Row],[LPN Hours (excl. Admin)]],Nurse[[#This Row],[LPN Admin Hours]],Nurse[[#This Row],[CNA Hours]],Nurse[[#This Row],[NA TR Hours]],Nurse[[#This Row],[Med Aide/Tech Hours]])</f>
        <v>354.02228260869566</v>
      </c>
      <c r="K99" s="4">
        <f>SUM(Nurse[[#This Row],[RN Hours (excl. Admin, DON)]],Nurse[[#This Row],[LPN Hours (excl. Admin)]],Nurse[[#This Row],[CNA Hours]],Nurse[[#This Row],[NA TR Hours]],Nurse[[#This Row],[Med Aide/Tech Hours]])</f>
        <v>351.86913043478262</v>
      </c>
      <c r="L99" s="4">
        <f>SUM(Nurse[[#This Row],[RN Hours (excl. Admin, DON)]],Nurse[[#This Row],[RN Admin Hours]],Nurse[[#This Row],[RN DON Hours]])</f>
        <v>66.830760869565211</v>
      </c>
      <c r="M99" s="4">
        <v>65.286304347826075</v>
      </c>
      <c r="N99" s="4">
        <v>1.5444565217391304</v>
      </c>
      <c r="O99" s="4">
        <v>0</v>
      </c>
      <c r="P99" s="4">
        <f>SUM(Nurse[[#This Row],[LPN Hours (excl. Admin)]],Nurse[[#This Row],[LPN Admin Hours]])</f>
        <v>55.837608695652179</v>
      </c>
      <c r="Q99" s="4">
        <v>55.228913043478265</v>
      </c>
      <c r="R99" s="4">
        <v>0.60869565217391308</v>
      </c>
      <c r="S99" s="4">
        <f>SUM(Nurse[[#This Row],[CNA Hours]],Nurse[[#This Row],[NA TR Hours]],Nurse[[#This Row],[Med Aide/Tech Hours]])</f>
        <v>231.35391304347829</v>
      </c>
      <c r="T99" s="4">
        <v>231.35391304347829</v>
      </c>
      <c r="U99" s="4">
        <v>0</v>
      </c>
      <c r="V99" s="4">
        <v>0</v>
      </c>
      <c r="W9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9" s="4">
        <v>0</v>
      </c>
      <c r="Y99" s="4">
        <v>0</v>
      </c>
      <c r="Z99" s="4">
        <v>0</v>
      </c>
      <c r="AA99" s="4">
        <v>0</v>
      </c>
      <c r="AB99" s="4">
        <v>0</v>
      </c>
      <c r="AC99" s="4">
        <v>0</v>
      </c>
      <c r="AD99" s="4">
        <v>0</v>
      </c>
      <c r="AE99" s="4">
        <v>0</v>
      </c>
      <c r="AF99" s="1">
        <v>225653</v>
      </c>
      <c r="AG99" s="1">
        <v>1</v>
      </c>
      <c r="AH99"/>
    </row>
    <row r="100" spans="1:34" x14ac:dyDescent="0.25">
      <c r="A100" t="s">
        <v>379</v>
      </c>
      <c r="B100" t="s">
        <v>118</v>
      </c>
      <c r="C100" t="s">
        <v>504</v>
      </c>
      <c r="D100" t="s">
        <v>415</v>
      </c>
      <c r="E100" s="4">
        <v>91.434782608695656</v>
      </c>
      <c r="F100" s="4">
        <f>Nurse[[#This Row],[Total Nurse Staff Hours]]/Nurse[[#This Row],[MDS Census]]</f>
        <v>3.7396576319543513</v>
      </c>
      <c r="G100" s="4">
        <f>Nurse[[#This Row],[Total Direct Care Staff Hours]]/Nurse[[#This Row],[MDS Census]]</f>
        <v>3.5005943889681408</v>
      </c>
      <c r="H100" s="4">
        <f>Nurse[[#This Row],[Total RN Hours (w/ Admin, DON)]]/Nurse[[#This Row],[MDS Census]]</f>
        <v>0.83113409415121264</v>
      </c>
      <c r="I100" s="4">
        <f>Nurse[[#This Row],[RN Hours (excl. Admin, DON)]]/Nurse[[#This Row],[MDS Census]]</f>
        <v>0.65198525915359007</v>
      </c>
      <c r="J100" s="4">
        <f>SUM(Nurse[[#This Row],[RN Hours (excl. Admin, DON)]],Nurse[[#This Row],[RN Admin Hours]],Nurse[[#This Row],[RN DON Hours]],Nurse[[#This Row],[LPN Hours (excl. Admin)]],Nurse[[#This Row],[LPN Admin Hours]],Nurse[[#This Row],[CNA Hours]],Nurse[[#This Row],[NA TR Hours]],Nurse[[#This Row],[Med Aide/Tech Hours]])</f>
        <v>341.93478260869568</v>
      </c>
      <c r="K100" s="4">
        <f>SUM(Nurse[[#This Row],[RN Hours (excl. Admin, DON)]],Nurse[[#This Row],[LPN Hours (excl. Admin)]],Nurse[[#This Row],[CNA Hours]],Nurse[[#This Row],[NA TR Hours]],Nurse[[#This Row],[Med Aide/Tech Hours]])</f>
        <v>320.07608695652175</v>
      </c>
      <c r="L100" s="4">
        <f>SUM(Nurse[[#This Row],[RN Hours (excl. Admin, DON)]],Nurse[[#This Row],[RN Admin Hours]],Nurse[[#This Row],[RN DON Hours]])</f>
        <v>75.994565217391312</v>
      </c>
      <c r="M100" s="4">
        <v>59.614130434782609</v>
      </c>
      <c r="N100" s="4">
        <v>11.163043478260869</v>
      </c>
      <c r="O100" s="4">
        <v>5.2173913043478262</v>
      </c>
      <c r="P100" s="4">
        <f>SUM(Nurse[[#This Row],[LPN Hours (excl. Admin)]],Nurse[[#This Row],[LPN Admin Hours]])</f>
        <v>100.39130434782609</v>
      </c>
      <c r="Q100" s="4">
        <v>94.913043478260875</v>
      </c>
      <c r="R100" s="4">
        <v>5.4782608695652177</v>
      </c>
      <c r="S100" s="4">
        <f>SUM(Nurse[[#This Row],[CNA Hours]],Nurse[[#This Row],[NA TR Hours]],Nurse[[#This Row],[Med Aide/Tech Hours]])</f>
        <v>165.54891304347828</v>
      </c>
      <c r="T100" s="4">
        <v>140.15760869565219</v>
      </c>
      <c r="U100" s="4">
        <v>25.391304347826086</v>
      </c>
      <c r="V100" s="4">
        <v>0</v>
      </c>
      <c r="W10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48.847826086956523</v>
      </c>
      <c r="X100" s="4">
        <v>10.013586956521738</v>
      </c>
      <c r="Y100" s="4">
        <v>0.73369565217391308</v>
      </c>
      <c r="Z100" s="4">
        <v>0</v>
      </c>
      <c r="AA100" s="4">
        <v>21.065217391304348</v>
      </c>
      <c r="AB100" s="4">
        <v>0</v>
      </c>
      <c r="AC100" s="4">
        <v>17.035326086956523</v>
      </c>
      <c r="AD100" s="4">
        <v>0</v>
      </c>
      <c r="AE100" s="4">
        <v>0</v>
      </c>
      <c r="AF100" s="1">
        <v>225332</v>
      </c>
      <c r="AG100" s="1">
        <v>1</v>
      </c>
      <c r="AH100"/>
    </row>
    <row r="101" spans="1:34" x14ac:dyDescent="0.25">
      <c r="A101" t="s">
        <v>379</v>
      </c>
      <c r="B101" t="s">
        <v>31</v>
      </c>
      <c r="C101" t="s">
        <v>450</v>
      </c>
      <c r="D101" t="s">
        <v>417</v>
      </c>
      <c r="E101" s="4">
        <v>51.760869565217391</v>
      </c>
      <c r="F101" s="4">
        <f>Nurse[[#This Row],[Total Nurse Staff Hours]]/Nurse[[#This Row],[MDS Census]]</f>
        <v>3.0440991180176402</v>
      </c>
      <c r="G101" s="4">
        <f>Nurse[[#This Row],[Total Direct Care Staff Hours]]/Nurse[[#This Row],[MDS Census]]</f>
        <v>2.8511129777404456</v>
      </c>
      <c r="H101" s="4">
        <f>Nurse[[#This Row],[Total RN Hours (w/ Admin, DON)]]/Nurse[[#This Row],[MDS Census]]</f>
        <v>0.27960940781184374</v>
      </c>
      <c r="I101" s="4">
        <f>Nurse[[#This Row],[RN Hours (excl. Admin, DON)]]/Nurse[[#This Row],[MDS Census]]</f>
        <v>8.6623267534649315E-2</v>
      </c>
      <c r="J101" s="4">
        <f>SUM(Nurse[[#This Row],[RN Hours (excl. Admin, DON)]],Nurse[[#This Row],[RN Admin Hours]],Nurse[[#This Row],[RN DON Hours]],Nurse[[#This Row],[LPN Hours (excl. Admin)]],Nurse[[#This Row],[LPN Admin Hours]],Nurse[[#This Row],[CNA Hours]],Nurse[[#This Row],[NA TR Hours]],Nurse[[#This Row],[Med Aide/Tech Hours]])</f>
        <v>157.56521739130437</v>
      </c>
      <c r="K101" s="4">
        <f>SUM(Nurse[[#This Row],[RN Hours (excl. Admin, DON)]],Nurse[[#This Row],[LPN Hours (excl. Admin)]],Nurse[[#This Row],[CNA Hours]],Nurse[[#This Row],[NA TR Hours]],Nurse[[#This Row],[Med Aide/Tech Hours]])</f>
        <v>147.57608695652175</v>
      </c>
      <c r="L101" s="4">
        <f>SUM(Nurse[[#This Row],[RN Hours (excl. Admin, DON)]],Nurse[[#This Row],[RN Admin Hours]],Nurse[[#This Row],[RN DON Hours]])</f>
        <v>14.472826086956522</v>
      </c>
      <c r="M101" s="4">
        <v>4.4836956521739131</v>
      </c>
      <c r="N101" s="4">
        <v>5.2119565217391308</v>
      </c>
      <c r="O101" s="4">
        <v>4.7771739130434785</v>
      </c>
      <c r="P101" s="4">
        <f>SUM(Nurse[[#This Row],[LPN Hours (excl. Admin)]],Nurse[[#This Row],[LPN Admin Hours]])</f>
        <v>55.752717391304351</v>
      </c>
      <c r="Q101" s="4">
        <v>55.752717391304351</v>
      </c>
      <c r="R101" s="4">
        <v>0</v>
      </c>
      <c r="S101" s="4">
        <f>SUM(Nurse[[#This Row],[CNA Hours]],Nurse[[#This Row],[NA TR Hours]],Nurse[[#This Row],[Med Aide/Tech Hours]])</f>
        <v>87.339673913043484</v>
      </c>
      <c r="T101" s="4">
        <v>87.339673913043484</v>
      </c>
      <c r="U101" s="4">
        <v>0</v>
      </c>
      <c r="V101" s="4">
        <v>0</v>
      </c>
      <c r="W10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11.815217391304348</v>
      </c>
      <c r="X101" s="4">
        <v>0</v>
      </c>
      <c r="Y101" s="4">
        <v>0</v>
      </c>
      <c r="Z101" s="4">
        <v>0</v>
      </c>
      <c r="AA101" s="4">
        <v>6.3260869565217392</v>
      </c>
      <c r="AB101" s="4">
        <v>0</v>
      </c>
      <c r="AC101" s="4">
        <v>5.4891304347826084</v>
      </c>
      <c r="AD101" s="4">
        <v>0</v>
      </c>
      <c r="AE101" s="4">
        <v>0</v>
      </c>
      <c r="AF101" s="1">
        <v>225185</v>
      </c>
      <c r="AG101" s="1">
        <v>1</v>
      </c>
      <c r="AH101"/>
    </row>
    <row r="102" spans="1:34" x14ac:dyDescent="0.25">
      <c r="A102" t="s">
        <v>379</v>
      </c>
      <c r="B102" t="s">
        <v>203</v>
      </c>
      <c r="C102" t="s">
        <v>434</v>
      </c>
      <c r="D102" t="s">
        <v>412</v>
      </c>
      <c r="E102" s="4">
        <v>79.521739130434781</v>
      </c>
      <c r="F102" s="4">
        <f>Nurse[[#This Row],[Total Nurse Staff Hours]]/Nurse[[#This Row],[MDS Census]]</f>
        <v>4.1066908146528167</v>
      </c>
      <c r="G102" s="4">
        <f>Nurse[[#This Row],[Total Direct Care Staff Hours]]/Nurse[[#This Row],[MDS Census]]</f>
        <v>3.6840213231273924</v>
      </c>
      <c r="H102" s="4">
        <f>Nurse[[#This Row],[Total RN Hours (w/ Admin, DON)]]/Nurse[[#This Row],[MDS Census]]</f>
        <v>0.61231957353745214</v>
      </c>
      <c r="I102" s="4">
        <f>Nurse[[#This Row],[RN Hours (excl. Admin, DON)]]/Nurse[[#This Row],[MDS Census]]</f>
        <v>0.37017905959540737</v>
      </c>
      <c r="J102" s="4">
        <f>SUM(Nurse[[#This Row],[RN Hours (excl. Admin, DON)]],Nurse[[#This Row],[RN Admin Hours]],Nurse[[#This Row],[RN DON Hours]],Nurse[[#This Row],[LPN Hours (excl. Admin)]],Nurse[[#This Row],[LPN Admin Hours]],Nurse[[#This Row],[CNA Hours]],Nurse[[#This Row],[NA TR Hours]],Nurse[[#This Row],[Med Aide/Tech Hours]])</f>
        <v>326.57119565217397</v>
      </c>
      <c r="K102" s="4">
        <f>SUM(Nurse[[#This Row],[RN Hours (excl. Admin, DON)]],Nurse[[#This Row],[LPN Hours (excl. Admin)]],Nurse[[#This Row],[CNA Hours]],Nurse[[#This Row],[NA TR Hours]],Nurse[[#This Row],[Med Aide/Tech Hours]])</f>
        <v>292.95978260869566</v>
      </c>
      <c r="L102" s="4">
        <f>SUM(Nurse[[#This Row],[RN Hours (excl. Admin, DON)]],Nurse[[#This Row],[RN Admin Hours]],Nurse[[#This Row],[RN DON Hours]])</f>
        <v>48.692717391304349</v>
      </c>
      <c r="M102" s="4">
        <v>29.437282608695654</v>
      </c>
      <c r="N102" s="4">
        <v>14.459239130434783</v>
      </c>
      <c r="O102" s="4">
        <v>4.7961956521739131</v>
      </c>
      <c r="P102" s="4">
        <f>SUM(Nurse[[#This Row],[LPN Hours (excl. Admin)]],Nurse[[#This Row],[LPN Admin Hours]])</f>
        <v>90.334565217391301</v>
      </c>
      <c r="Q102" s="4">
        <v>75.978586956521738</v>
      </c>
      <c r="R102" s="4">
        <v>14.355978260869565</v>
      </c>
      <c r="S102" s="4">
        <f>SUM(Nurse[[#This Row],[CNA Hours]],Nurse[[#This Row],[NA TR Hours]],Nurse[[#This Row],[Med Aide/Tech Hours]])</f>
        <v>187.54391304347828</v>
      </c>
      <c r="T102" s="4">
        <v>187.54391304347828</v>
      </c>
      <c r="U102" s="4">
        <v>0</v>
      </c>
      <c r="V102" s="4">
        <v>0</v>
      </c>
      <c r="W10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10.752608695652174</v>
      </c>
      <c r="X102" s="4">
        <v>2.8122826086956523</v>
      </c>
      <c r="Y102" s="4">
        <v>0</v>
      </c>
      <c r="Z102" s="4">
        <v>0</v>
      </c>
      <c r="AA102" s="4">
        <v>4.1735869565217394</v>
      </c>
      <c r="AB102" s="4">
        <v>0</v>
      </c>
      <c r="AC102" s="4">
        <v>3.7667391304347828</v>
      </c>
      <c r="AD102" s="4">
        <v>0</v>
      </c>
      <c r="AE102" s="4">
        <v>0</v>
      </c>
      <c r="AF102" s="1">
        <v>225463</v>
      </c>
      <c r="AG102" s="1">
        <v>1</v>
      </c>
      <c r="AH102"/>
    </row>
    <row r="103" spans="1:34" x14ac:dyDescent="0.25">
      <c r="A103" t="s">
        <v>379</v>
      </c>
      <c r="B103" t="s">
        <v>256</v>
      </c>
      <c r="C103" t="s">
        <v>524</v>
      </c>
      <c r="D103" t="s">
        <v>410</v>
      </c>
      <c r="E103" s="4">
        <v>168.2391304347826</v>
      </c>
      <c r="F103" s="4">
        <f>Nurse[[#This Row],[Total Nurse Staff Hours]]/Nurse[[#This Row],[MDS Census]]</f>
        <v>3.736303786018865</v>
      </c>
      <c r="G103" s="4">
        <f>Nurse[[#This Row],[Total Direct Care Staff Hours]]/Nurse[[#This Row],[MDS Census]]</f>
        <v>3.5466487918335696</v>
      </c>
      <c r="H103" s="4">
        <f>Nurse[[#This Row],[Total RN Hours (w/ Admin, DON)]]/Nurse[[#This Row],[MDS Census]]</f>
        <v>0.75288990825688062</v>
      </c>
      <c r="I103" s="4">
        <f>Nurse[[#This Row],[RN Hours (excl. Admin, DON)]]/Nurse[[#This Row],[MDS Census]]</f>
        <v>0.63129797131412313</v>
      </c>
      <c r="J103" s="4">
        <f>SUM(Nurse[[#This Row],[RN Hours (excl. Admin, DON)]],Nurse[[#This Row],[RN Admin Hours]],Nurse[[#This Row],[RN DON Hours]],Nurse[[#This Row],[LPN Hours (excl. Admin)]],Nurse[[#This Row],[LPN Admin Hours]],Nurse[[#This Row],[CNA Hours]],Nurse[[#This Row],[NA TR Hours]],Nurse[[#This Row],[Med Aide/Tech Hours]])</f>
        <v>628.59249999999986</v>
      </c>
      <c r="K103" s="4">
        <f>SUM(Nurse[[#This Row],[RN Hours (excl. Admin, DON)]],Nurse[[#This Row],[LPN Hours (excl. Admin)]],Nurse[[#This Row],[CNA Hours]],Nurse[[#This Row],[NA TR Hours]],Nurse[[#This Row],[Med Aide/Tech Hours]])</f>
        <v>596.68510869565205</v>
      </c>
      <c r="L103" s="4">
        <f>SUM(Nurse[[#This Row],[RN Hours (excl. Admin, DON)]],Nurse[[#This Row],[RN Admin Hours]],Nurse[[#This Row],[RN DON Hours]])</f>
        <v>126.66554347826084</v>
      </c>
      <c r="M103" s="4">
        <v>106.20902173913041</v>
      </c>
      <c r="N103" s="4">
        <v>14.282608695652174</v>
      </c>
      <c r="O103" s="4">
        <v>6.1739130434782608</v>
      </c>
      <c r="P103" s="4">
        <f>SUM(Nurse[[#This Row],[LPN Hours (excl. Admin)]],Nurse[[#This Row],[LPN Admin Hours]])</f>
        <v>148.13869565217396</v>
      </c>
      <c r="Q103" s="4">
        <v>136.68782608695656</v>
      </c>
      <c r="R103" s="4">
        <v>11.450869565217392</v>
      </c>
      <c r="S103" s="4">
        <f>SUM(Nurse[[#This Row],[CNA Hours]],Nurse[[#This Row],[NA TR Hours]],Nurse[[#This Row],[Med Aide/Tech Hours]])</f>
        <v>353.78826086956514</v>
      </c>
      <c r="T103" s="4">
        <v>342.97195652173906</v>
      </c>
      <c r="U103" s="4">
        <v>10.81630434782609</v>
      </c>
      <c r="V103" s="4">
        <v>0</v>
      </c>
      <c r="W10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8.6356521739130425</v>
      </c>
      <c r="X103" s="4">
        <v>1.6544565217391305</v>
      </c>
      <c r="Y103" s="4">
        <v>0</v>
      </c>
      <c r="Z103" s="4">
        <v>0</v>
      </c>
      <c r="AA103" s="4">
        <v>6.6333695652173912</v>
      </c>
      <c r="AB103" s="4">
        <v>0</v>
      </c>
      <c r="AC103" s="4">
        <v>0.34782608695652173</v>
      </c>
      <c r="AD103" s="4">
        <v>0</v>
      </c>
      <c r="AE103" s="4">
        <v>0</v>
      </c>
      <c r="AF103" s="1">
        <v>225545</v>
      </c>
      <c r="AG103" s="1">
        <v>1</v>
      </c>
      <c r="AH103"/>
    </row>
    <row r="104" spans="1:34" x14ac:dyDescent="0.25">
      <c r="A104" t="s">
        <v>379</v>
      </c>
      <c r="B104" t="s">
        <v>198</v>
      </c>
      <c r="C104" t="s">
        <v>443</v>
      </c>
      <c r="D104" t="s">
        <v>418</v>
      </c>
      <c r="E104" s="4">
        <v>66.239130434782609</v>
      </c>
      <c r="F104" s="4">
        <f>Nurse[[#This Row],[Total Nurse Staff Hours]]/Nurse[[#This Row],[MDS Census]]</f>
        <v>3.7381703314735812</v>
      </c>
      <c r="G104" s="4">
        <f>Nurse[[#This Row],[Total Direct Care Staff Hours]]/Nurse[[#This Row],[MDS Census]]</f>
        <v>3.2892796192976701</v>
      </c>
      <c r="H104" s="4">
        <f>Nurse[[#This Row],[Total RN Hours (w/ Admin, DON)]]/Nurse[[#This Row],[MDS Census]]</f>
        <v>0.416168362323597</v>
      </c>
      <c r="I104" s="4">
        <f>Nurse[[#This Row],[RN Hours (excl. Admin, DON)]]/Nurse[[#This Row],[MDS Census]]</f>
        <v>0.25531178208073518</v>
      </c>
      <c r="J104" s="4">
        <f>SUM(Nurse[[#This Row],[RN Hours (excl. Admin, DON)]],Nurse[[#This Row],[RN Admin Hours]],Nurse[[#This Row],[RN DON Hours]],Nurse[[#This Row],[LPN Hours (excl. Admin)]],Nurse[[#This Row],[LPN Admin Hours]],Nurse[[#This Row],[CNA Hours]],Nurse[[#This Row],[NA TR Hours]],Nurse[[#This Row],[Med Aide/Tech Hours]])</f>
        <v>247.61315217391308</v>
      </c>
      <c r="K104" s="4">
        <f>SUM(Nurse[[#This Row],[RN Hours (excl. Admin, DON)]],Nurse[[#This Row],[LPN Hours (excl. Admin)]],Nurse[[#This Row],[CNA Hours]],Nurse[[#This Row],[NA TR Hours]],Nurse[[#This Row],[Med Aide/Tech Hours]])</f>
        <v>217.87902173913045</v>
      </c>
      <c r="L104" s="4">
        <f>SUM(Nurse[[#This Row],[RN Hours (excl. Admin, DON)]],Nurse[[#This Row],[RN Admin Hours]],Nurse[[#This Row],[RN DON Hours]])</f>
        <v>27.56663043478261</v>
      </c>
      <c r="M104" s="4">
        <v>16.911630434782612</v>
      </c>
      <c r="N104" s="4">
        <v>5.9539130434782592</v>
      </c>
      <c r="O104" s="4">
        <v>4.7010869565217392</v>
      </c>
      <c r="P104" s="4">
        <f>SUM(Nurse[[#This Row],[LPN Hours (excl. Admin)]],Nurse[[#This Row],[LPN Admin Hours]])</f>
        <v>78.379456521739144</v>
      </c>
      <c r="Q104" s="4">
        <v>59.300326086956531</v>
      </c>
      <c r="R104" s="4">
        <v>19.079130434782606</v>
      </c>
      <c r="S104" s="4">
        <f>SUM(Nurse[[#This Row],[CNA Hours]],Nurse[[#This Row],[NA TR Hours]],Nurse[[#This Row],[Med Aide/Tech Hours]])</f>
        <v>141.66706521739133</v>
      </c>
      <c r="T104" s="4">
        <v>128.62358695652176</v>
      </c>
      <c r="U104" s="4">
        <v>13.043478260869568</v>
      </c>
      <c r="V104" s="4">
        <v>0</v>
      </c>
      <c r="W10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3.5271739130434785</v>
      </c>
      <c r="X104" s="4">
        <v>0.10869565217391304</v>
      </c>
      <c r="Y104" s="4">
        <v>0</v>
      </c>
      <c r="Z104" s="4">
        <v>0</v>
      </c>
      <c r="AA104" s="4">
        <v>0</v>
      </c>
      <c r="AB104" s="4">
        <v>0</v>
      </c>
      <c r="AC104" s="4">
        <v>3.4184782608695654</v>
      </c>
      <c r="AD104" s="4">
        <v>0</v>
      </c>
      <c r="AE104" s="4">
        <v>0</v>
      </c>
      <c r="AF104" s="1">
        <v>225455</v>
      </c>
      <c r="AG104" s="1">
        <v>1</v>
      </c>
      <c r="AH104"/>
    </row>
    <row r="105" spans="1:34" x14ac:dyDescent="0.25">
      <c r="A105" t="s">
        <v>379</v>
      </c>
      <c r="B105" t="s">
        <v>74</v>
      </c>
      <c r="C105" t="s">
        <v>432</v>
      </c>
      <c r="D105" t="s">
        <v>414</v>
      </c>
      <c r="E105" s="4">
        <v>84.858695652173907</v>
      </c>
      <c r="F105" s="4">
        <f>Nurse[[#This Row],[Total Nurse Staff Hours]]/Nurse[[#This Row],[MDS Census]]</f>
        <v>3.7648264378122205</v>
      </c>
      <c r="G105" s="4">
        <f>Nurse[[#This Row],[Total Direct Care Staff Hours]]/Nurse[[#This Row],[MDS Census]]</f>
        <v>3.3913154861022163</v>
      </c>
      <c r="H105" s="4">
        <f>Nurse[[#This Row],[Total RN Hours (w/ Admin, DON)]]/Nurse[[#This Row],[MDS Census]]</f>
        <v>0.50355450236966837</v>
      </c>
      <c r="I105" s="4">
        <f>Nurse[[#This Row],[RN Hours (excl. Admin, DON)]]/Nurse[[#This Row],[MDS Census]]</f>
        <v>0.32960804406302041</v>
      </c>
      <c r="J105" s="4">
        <f>SUM(Nurse[[#This Row],[RN Hours (excl. Admin, DON)]],Nurse[[#This Row],[RN Admin Hours]],Nurse[[#This Row],[RN DON Hours]],Nurse[[#This Row],[LPN Hours (excl. Admin)]],Nurse[[#This Row],[LPN Admin Hours]],Nurse[[#This Row],[CNA Hours]],Nurse[[#This Row],[NA TR Hours]],Nurse[[#This Row],[Med Aide/Tech Hours]])</f>
        <v>319.47826086956525</v>
      </c>
      <c r="K105" s="4">
        <f>SUM(Nurse[[#This Row],[RN Hours (excl. Admin, DON)]],Nurse[[#This Row],[LPN Hours (excl. Admin)]],Nurse[[#This Row],[CNA Hours]],Nurse[[#This Row],[NA TR Hours]],Nurse[[#This Row],[Med Aide/Tech Hours]])</f>
        <v>287.78260869565219</v>
      </c>
      <c r="L105" s="4">
        <f>SUM(Nurse[[#This Row],[RN Hours (excl. Admin, DON)]],Nurse[[#This Row],[RN Admin Hours]],Nurse[[#This Row],[RN DON Hours]])</f>
        <v>42.73097826086957</v>
      </c>
      <c r="M105" s="4">
        <v>27.970108695652176</v>
      </c>
      <c r="N105" s="4">
        <v>9.5434782608695645</v>
      </c>
      <c r="O105" s="4">
        <v>5.2173913043478262</v>
      </c>
      <c r="P105" s="4">
        <f>SUM(Nurse[[#This Row],[LPN Hours (excl. Admin)]],Nurse[[#This Row],[LPN Admin Hours]])</f>
        <v>77.288043478260875</v>
      </c>
      <c r="Q105" s="4">
        <v>60.353260869565219</v>
      </c>
      <c r="R105" s="4">
        <v>16.934782608695652</v>
      </c>
      <c r="S105" s="4">
        <f>SUM(Nurse[[#This Row],[CNA Hours]],Nurse[[#This Row],[NA TR Hours]],Nurse[[#This Row],[Med Aide/Tech Hours]])</f>
        <v>199.45923913043478</v>
      </c>
      <c r="T105" s="4">
        <v>191.62228260869566</v>
      </c>
      <c r="U105" s="4">
        <v>7.8369565217391308</v>
      </c>
      <c r="V105" s="4">
        <v>0</v>
      </c>
      <c r="W10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128.85597826086956</v>
      </c>
      <c r="X105" s="4">
        <v>21.494565217391305</v>
      </c>
      <c r="Y105" s="4">
        <v>0</v>
      </c>
      <c r="Z105" s="4">
        <v>0</v>
      </c>
      <c r="AA105" s="4">
        <v>22.9375</v>
      </c>
      <c r="AB105" s="4">
        <v>0</v>
      </c>
      <c r="AC105" s="4">
        <v>84.423913043478265</v>
      </c>
      <c r="AD105" s="4">
        <v>0</v>
      </c>
      <c r="AE105" s="4">
        <v>0</v>
      </c>
      <c r="AF105" s="1">
        <v>225269</v>
      </c>
      <c r="AG105" s="1">
        <v>1</v>
      </c>
      <c r="AH105"/>
    </row>
    <row r="106" spans="1:34" x14ac:dyDescent="0.25">
      <c r="A106" t="s">
        <v>379</v>
      </c>
      <c r="B106" t="s">
        <v>109</v>
      </c>
      <c r="C106" t="s">
        <v>518</v>
      </c>
      <c r="D106" t="s">
        <v>416</v>
      </c>
      <c r="E106" s="4">
        <v>90.673913043478265</v>
      </c>
      <c r="F106" s="4">
        <f>Nurse[[#This Row],[Total Nurse Staff Hours]]/Nurse[[#This Row],[MDS Census]]</f>
        <v>3.1847518580676097</v>
      </c>
      <c r="G106" s="4">
        <f>Nurse[[#This Row],[Total Direct Care Staff Hours]]/Nurse[[#This Row],[MDS Census]]</f>
        <v>2.8995085111484054</v>
      </c>
      <c r="H106" s="4">
        <f>Nurse[[#This Row],[Total RN Hours (w/ Admin, DON)]]/Nurse[[#This Row],[MDS Census]]</f>
        <v>0.61261088467993285</v>
      </c>
      <c r="I106" s="4">
        <f>Nurse[[#This Row],[RN Hours (excl. Admin, DON)]]/Nurse[[#This Row],[MDS Census]]</f>
        <v>0.47134979621193962</v>
      </c>
      <c r="J106" s="4">
        <f>SUM(Nurse[[#This Row],[RN Hours (excl. Admin, DON)]],Nurse[[#This Row],[RN Admin Hours]],Nurse[[#This Row],[RN DON Hours]],Nurse[[#This Row],[LPN Hours (excl. Admin)]],Nurse[[#This Row],[LPN Admin Hours]],Nurse[[#This Row],[CNA Hours]],Nurse[[#This Row],[NA TR Hours]],Nurse[[#This Row],[Med Aide/Tech Hours]])</f>
        <v>288.77391304347827</v>
      </c>
      <c r="K106" s="4">
        <f>SUM(Nurse[[#This Row],[RN Hours (excl. Admin, DON)]],Nurse[[#This Row],[LPN Hours (excl. Admin)]],Nurse[[#This Row],[CNA Hours]],Nurse[[#This Row],[NA TR Hours]],Nurse[[#This Row],[Med Aide/Tech Hours]])</f>
        <v>262.90978260869565</v>
      </c>
      <c r="L106" s="4">
        <f>SUM(Nurse[[#This Row],[RN Hours (excl. Admin, DON)]],Nurse[[#This Row],[RN Admin Hours]],Nurse[[#This Row],[RN DON Hours]])</f>
        <v>55.547826086956526</v>
      </c>
      <c r="M106" s="4">
        <v>42.739130434782616</v>
      </c>
      <c r="N106" s="4">
        <v>7.4173913043478272</v>
      </c>
      <c r="O106" s="4">
        <v>5.3913043478260869</v>
      </c>
      <c r="P106" s="4">
        <f>SUM(Nurse[[#This Row],[LPN Hours (excl. Admin)]],Nurse[[#This Row],[LPN Admin Hours]])</f>
        <v>67.209782608695662</v>
      </c>
      <c r="Q106" s="4">
        <v>54.154347826086976</v>
      </c>
      <c r="R106" s="4">
        <v>13.055434782608693</v>
      </c>
      <c r="S106" s="4">
        <f>SUM(Nurse[[#This Row],[CNA Hours]],Nurse[[#This Row],[NA TR Hours]],Nurse[[#This Row],[Med Aide/Tech Hours]])</f>
        <v>166.01630434782604</v>
      </c>
      <c r="T106" s="4">
        <v>166.01630434782604</v>
      </c>
      <c r="U106" s="4">
        <v>0</v>
      </c>
      <c r="V106" s="4">
        <v>0</v>
      </c>
      <c r="W10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32.594565217391306</v>
      </c>
      <c r="X106" s="4">
        <v>7.2391304347826111</v>
      </c>
      <c r="Y106" s="4">
        <v>0</v>
      </c>
      <c r="Z106" s="4">
        <v>1.9130434782608696</v>
      </c>
      <c r="AA106" s="4">
        <v>7.663043478260871</v>
      </c>
      <c r="AB106" s="4">
        <v>0</v>
      </c>
      <c r="AC106" s="4">
        <v>15.779347826086951</v>
      </c>
      <c r="AD106" s="4">
        <v>0</v>
      </c>
      <c r="AE106" s="4">
        <v>0</v>
      </c>
      <c r="AF106" s="1">
        <v>225321</v>
      </c>
      <c r="AG106" s="1">
        <v>1</v>
      </c>
      <c r="AH106"/>
    </row>
    <row r="107" spans="1:34" x14ac:dyDescent="0.25">
      <c r="A107" t="s">
        <v>379</v>
      </c>
      <c r="B107" t="s">
        <v>23</v>
      </c>
      <c r="C107" t="s">
        <v>476</v>
      </c>
      <c r="D107" t="s">
        <v>410</v>
      </c>
      <c r="E107" s="4">
        <v>84.728260869565219</v>
      </c>
      <c r="F107" s="4">
        <f>Nurse[[#This Row],[Total Nurse Staff Hours]]/Nurse[[#This Row],[MDS Census]]</f>
        <v>3.1265298268120594</v>
      </c>
      <c r="G107" s="4">
        <f>Nurse[[#This Row],[Total Direct Care Staff Hours]]/Nurse[[#This Row],[MDS Census]]</f>
        <v>2.9370237331622837</v>
      </c>
      <c r="H107" s="4">
        <f>Nurse[[#This Row],[Total RN Hours (w/ Admin, DON)]]/Nurse[[#This Row],[MDS Census]]</f>
        <v>1.0680307889672864</v>
      </c>
      <c r="I107" s="4">
        <f>Nurse[[#This Row],[RN Hours (excl. Admin, DON)]]/Nurse[[#This Row],[MDS Census]]</f>
        <v>0.87852469531751098</v>
      </c>
      <c r="J107" s="4">
        <f>SUM(Nurse[[#This Row],[RN Hours (excl. Admin, DON)]],Nurse[[#This Row],[RN Admin Hours]],Nurse[[#This Row],[RN DON Hours]],Nurse[[#This Row],[LPN Hours (excl. Admin)]],Nurse[[#This Row],[LPN Admin Hours]],Nurse[[#This Row],[CNA Hours]],Nurse[[#This Row],[NA TR Hours]],Nurse[[#This Row],[Med Aide/Tech Hours]])</f>
        <v>264.90543478260872</v>
      </c>
      <c r="K107" s="4">
        <f>SUM(Nurse[[#This Row],[RN Hours (excl. Admin, DON)]],Nurse[[#This Row],[LPN Hours (excl. Admin)]],Nurse[[#This Row],[CNA Hours]],Nurse[[#This Row],[NA TR Hours]],Nurse[[#This Row],[Med Aide/Tech Hours]])</f>
        <v>248.84891304347826</v>
      </c>
      <c r="L107" s="4">
        <f>SUM(Nurse[[#This Row],[RN Hours (excl. Admin, DON)]],Nurse[[#This Row],[RN Admin Hours]],Nurse[[#This Row],[RN DON Hours]])</f>
        <v>90.492391304347805</v>
      </c>
      <c r="M107" s="4">
        <v>74.435869565217374</v>
      </c>
      <c r="N107" s="4">
        <v>10.578260869565218</v>
      </c>
      <c r="O107" s="4">
        <v>5.4782608695652177</v>
      </c>
      <c r="P107" s="4">
        <f>SUM(Nurse[[#This Row],[LPN Hours (excl. Admin)]],Nurse[[#This Row],[LPN Admin Hours]])</f>
        <v>34.627173913043471</v>
      </c>
      <c r="Q107" s="4">
        <v>34.627173913043471</v>
      </c>
      <c r="R107" s="4">
        <v>0</v>
      </c>
      <c r="S107" s="4">
        <f>SUM(Nurse[[#This Row],[CNA Hours]],Nurse[[#This Row],[NA TR Hours]],Nurse[[#This Row],[Med Aide/Tech Hours]])</f>
        <v>139.78586956521741</v>
      </c>
      <c r="T107" s="4">
        <v>139.71304347826089</v>
      </c>
      <c r="U107" s="4">
        <v>7.2826086956521735E-2</v>
      </c>
      <c r="V107" s="4">
        <v>0</v>
      </c>
      <c r="W10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7" s="4">
        <v>0</v>
      </c>
      <c r="Y107" s="4">
        <v>0</v>
      </c>
      <c r="Z107" s="4">
        <v>0</v>
      </c>
      <c r="AA107" s="4">
        <v>0</v>
      </c>
      <c r="AB107" s="4">
        <v>0</v>
      </c>
      <c r="AC107" s="4">
        <v>0</v>
      </c>
      <c r="AD107" s="4">
        <v>0</v>
      </c>
      <c r="AE107" s="4">
        <v>0</v>
      </c>
      <c r="AF107" s="1">
        <v>225137</v>
      </c>
      <c r="AG107" s="1">
        <v>1</v>
      </c>
      <c r="AH107"/>
    </row>
    <row r="108" spans="1:34" x14ac:dyDescent="0.25">
      <c r="A108" t="s">
        <v>379</v>
      </c>
      <c r="B108" t="s">
        <v>329</v>
      </c>
      <c r="C108" t="s">
        <v>576</v>
      </c>
      <c r="D108" t="s">
        <v>416</v>
      </c>
      <c r="E108" s="4">
        <v>42.293478260869563</v>
      </c>
      <c r="F108" s="4">
        <f>Nurse[[#This Row],[Total Nurse Staff Hours]]/Nurse[[#This Row],[MDS Census]]</f>
        <v>3.9752171678231822</v>
      </c>
      <c r="G108" s="4">
        <f>Nurse[[#This Row],[Total Direct Care Staff Hours]]/Nurse[[#This Row],[MDS Census]]</f>
        <v>3.5226985350809561</v>
      </c>
      <c r="H108" s="4">
        <f>Nurse[[#This Row],[Total RN Hours (w/ Admin, DON)]]/Nurse[[#This Row],[MDS Census]]</f>
        <v>0.70379079928039068</v>
      </c>
      <c r="I108" s="4">
        <f>Nurse[[#This Row],[RN Hours (excl. Admin, DON)]]/Nurse[[#This Row],[MDS Census]]</f>
        <v>0.46323567206373689</v>
      </c>
      <c r="J108" s="4">
        <f>SUM(Nurse[[#This Row],[RN Hours (excl. Admin, DON)]],Nurse[[#This Row],[RN Admin Hours]],Nurse[[#This Row],[RN DON Hours]],Nurse[[#This Row],[LPN Hours (excl. Admin)]],Nurse[[#This Row],[LPN Admin Hours]],Nurse[[#This Row],[CNA Hours]],Nurse[[#This Row],[NA TR Hours]],Nurse[[#This Row],[Med Aide/Tech Hours]])</f>
        <v>168.12576086956523</v>
      </c>
      <c r="K108" s="4">
        <f>SUM(Nurse[[#This Row],[RN Hours (excl. Admin, DON)]],Nurse[[#This Row],[LPN Hours (excl. Admin)]],Nurse[[#This Row],[CNA Hours]],Nurse[[#This Row],[NA TR Hours]],Nurse[[#This Row],[Med Aide/Tech Hours]])</f>
        <v>148.98717391304348</v>
      </c>
      <c r="L108" s="4">
        <f>SUM(Nurse[[#This Row],[RN Hours (excl. Admin, DON)]],Nurse[[#This Row],[RN Admin Hours]],Nurse[[#This Row],[RN DON Hours]])</f>
        <v>29.765760869565216</v>
      </c>
      <c r="M108" s="4">
        <v>19.591847826086958</v>
      </c>
      <c r="N108" s="4">
        <v>5.2173913043478262</v>
      </c>
      <c r="O108" s="4">
        <v>4.9565217391304346</v>
      </c>
      <c r="P108" s="4">
        <f>SUM(Nurse[[#This Row],[LPN Hours (excl. Admin)]],Nurse[[#This Row],[LPN Admin Hours]])</f>
        <v>47.703043478260867</v>
      </c>
      <c r="Q108" s="4">
        <v>38.73836956521739</v>
      </c>
      <c r="R108" s="4">
        <v>8.9646739130434785</v>
      </c>
      <c r="S108" s="4">
        <f>SUM(Nurse[[#This Row],[CNA Hours]],Nurse[[#This Row],[NA TR Hours]],Nurse[[#This Row],[Med Aide/Tech Hours]])</f>
        <v>90.656956521739133</v>
      </c>
      <c r="T108" s="4">
        <v>90.656956521739133</v>
      </c>
      <c r="U108" s="4">
        <v>0</v>
      </c>
      <c r="V108" s="4">
        <v>0</v>
      </c>
      <c r="W10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30.204565217391302</v>
      </c>
      <c r="X108" s="4">
        <v>5.1298913043478258</v>
      </c>
      <c r="Y108" s="4">
        <v>0</v>
      </c>
      <c r="Z108" s="4">
        <v>0</v>
      </c>
      <c r="AA108" s="4">
        <v>6.5264130434782617</v>
      </c>
      <c r="AB108" s="4">
        <v>0</v>
      </c>
      <c r="AC108" s="4">
        <v>18.548260869565215</v>
      </c>
      <c r="AD108" s="4">
        <v>0</v>
      </c>
      <c r="AE108" s="4">
        <v>0</v>
      </c>
      <c r="AF108" s="1">
        <v>225739</v>
      </c>
      <c r="AG108" s="1">
        <v>1</v>
      </c>
      <c r="AH108"/>
    </row>
    <row r="109" spans="1:34" x14ac:dyDescent="0.25">
      <c r="A109" t="s">
        <v>379</v>
      </c>
      <c r="B109" t="s">
        <v>352</v>
      </c>
      <c r="C109" t="s">
        <v>458</v>
      </c>
      <c r="D109" t="s">
        <v>410</v>
      </c>
      <c r="E109" s="4">
        <v>19.521739130434781</v>
      </c>
      <c r="F109" s="4">
        <f>Nurse[[#This Row],[Total Nurse Staff Hours]]/Nurse[[#This Row],[MDS Census]]</f>
        <v>6.1029064587973281</v>
      </c>
      <c r="G109" s="4">
        <f>Nurse[[#This Row],[Total Direct Care Staff Hours]]/Nurse[[#This Row],[MDS Census]]</f>
        <v>5.2559131403118036</v>
      </c>
      <c r="H109" s="4">
        <f>Nurse[[#This Row],[Total RN Hours (w/ Admin, DON)]]/Nurse[[#This Row],[MDS Census]]</f>
        <v>0.98958797327394199</v>
      </c>
      <c r="I109" s="4">
        <f>Nurse[[#This Row],[RN Hours (excl. Admin, DON)]]/Nurse[[#This Row],[MDS Census]]</f>
        <v>0.55400890868596875</v>
      </c>
      <c r="J109" s="4">
        <f>SUM(Nurse[[#This Row],[RN Hours (excl. Admin, DON)]],Nurse[[#This Row],[RN Admin Hours]],Nurse[[#This Row],[RN DON Hours]],Nurse[[#This Row],[LPN Hours (excl. Admin)]],Nurse[[#This Row],[LPN Admin Hours]],Nurse[[#This Row],[CNA Hours]],Nurse[[#This Row],[NA TR Hours]],Nurse[[#This Row],[Med Aide/Tech Hours]])</f>
        <v>119.13934782608696</v>
      </c>
      <c r="K109" s="4">
        <f>SUM(Nurse[[#This Row],[RN Hours (excl. Admin, DON)]],Nurse[[#This Row],[LPN Hours (excl. Admin)]],Nurse[[#This Row],[CNA Hours]],Nurse[[#This Row],[NA TR Hours]],Nurse[[#This Row],[Med Aide/Tech Hours]])</f>
        <v>102.6045652173913</v>
      </c>
      <c r="L109" s="4">
        <f>SUM(Nurse[[#This Row],[RN Hours (excl. Admin, DON)]],Nurse[[#This Row],[RN Admin Hours]],Nurse[[#This Row],[RN DON Hours]])</f>
        <v>19.318478260869561</v>
      </c>
      <c r="M109" s="4">
        <v>10.815217391304346</v>
      </c>
      <c r="N109" s="4">
        <v>3.7206521739130443</v>
      </c>
      <c r="O109" s="4">
        <v>4.7826086956521738</v>
      </c>
      <c r="P109" s="4">
        <f>SUM(Nurse[[#This Row],[LPN Hours (excl. Admin)]],Nurse[[#This Row],[LPN Admin Hours]])</f>
        <v>52.459347826086955</v>
      </c>
      <c r="Q109" s="4">
        <v>44.427826086956522</v>
      </c>
      <c r="R109" s="4">
        <v>8.0315217391304348</v>
      </c>
      <c r="S109" s="4">
        <f>SUM(Nurse[[#This Row],[CNA Hours]],Nurse[[#This Row],[NA TR Hours]],Nurse[[#This Row],[Med Aide/Tech Hours]])</f>
        <v>47.361521739130438</v>
      </c>
      <c r="T109" s="4">
        <v>47.361521739130438</v>
      </c>
      <c r="U109" s="4">
        <v>0</v>
      </c>
      <c r="V109" s="4">
        <v>0</v>
      </c>
      <c r="W10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18.043260869565216</v>
      </c>
      <c r="X109" s="4">
        <v>9.3630434782608685</v>
      </c>
      <c r="Y109" s="4">
        <v>0</v>
      </c>
      <c r="Z109" s="4">
        <v>0</v>
      </c>
      <c r="AA109" s="4">
        <v>6.2239130434782615</v>
      </c>
      <c r="AB109" s="4">
        <v>0</v>
      </c>
      <c r="AC109" s="4">
        <v>2.4563043478260869</v>
      </c>
      <c r="AD109" s="4">
        <v>0</v>
      </c>
      <c r="AE109" s="4">
        <v>0</v>
      </c>
      <c r="AF109" s="1">
        <v>225777</v>
      </c>
      <c r="AG109" s="1">
        <v>1</v>
      </c>
      <c r="AH109"/>
    </row>
    <row r="110" spans="1:34" x14ac:dyDescent="0.25">
      <c r="A110" t="s">
        <v>379</v>
      </c>
      <c r="B110" t="s">
        <v>236</v>
      </c>
      <c r="C110" t="s">
        <v>458</v>
      </c>
      <c r="D110" t="s">
        <v>410</v>
      </c>
      <c r="E110" s="4">
        <v>196.5</v>
      </c>
      <c r="F110" s="4">
        <f>Nurse[[#This Row],[Total Nurse Staff Hours]]/Nurse[[#This Row],[MDS Census]]</f>
        <v>3.7191376258435662</v>
      </c>
      <c r="G110" s="4">
        <f>Nurse[[#This Row],[Total Direct Care Staff Hours]]/Nurse[[#This Row],[MDS Census]]</f>
        <v>3.3791663900873985</v>
      </c>
      <c r="H110" s="4">
        <f>Nurse[[#This Row],[Total RN Hours (w/ Admin, DON)]]/Nurse[[#This Row],[MDS Census]]</f>
        <v>0.53758822878637014</v>
      </c>
      <c r="I110" s="4">
        <f>Nurse[[#This Row],[RN Hours (excl. Admin, DON)]]/Nurse[[#This Row],[MDS Census]]</f>
        <v>0.41177785153224905</v>
      </c>
      <c r="J110" s="4">
        <f>SUM(Nurse[[#This Row],[RN Hours (excl. Admin, DON)]],Nurse[[#This Row],[RN Admin Hours]],Nurse[[#This Row],[RN DON Hours]],Nurse[[#This Row],[LPN Hours (excl. Admin)]],Nurse[[#This Row],[LPN Admin Hours]],Nurse[[#This Row],[CNA Hours]],Nurse[[#This Row],[NA TR Hours]],Nurse[[#This Row],[Med Aide/Tech Hours]])</f>
        <v>730.8105434782608</v>
      </c>
      <c r="K110" s="4">
        <f>SUM(Nurse[[#This Row],[RN Hours (excl. Admin, DON)]],Nurse[[#This Row],[LPN Hours (excl. Admin)]],Nurse[[#This Row],[CNA Hours]],Nurse[[#This Row],[NA TR Hours]],Nurse[[#This Row],[Med Aide/Tech Hours]])</f>
        <v>664.0061956521738</v>
      </c>
      <c r="L110" s="4">
        <f>SUM(Nurse[[#This Row],[RN Hours (excl. Admin, DON)]],Nurse[[#This Row],[RN Admin Hours]],Nurse[[#This Row],[RN DON Hours]])</f>
        <v>105.63608695652172</v>
      </c>
      <c r="M110" s="4">
        <v>80.914347826086939</v>
      </c>
      <c r="N110" s="4">
        <v>19.939130434782609</v>
      </c>
      <c r="O110" s="4">
        <v>4.7826086956521738</v>
      </c>
      <c r="P110" s="4">
        <f>SUM(Nurse[[#This Row],[LPN Hours (excl. Admin)]],Nurse[[#This Row],[LPN Admin Hours]])</f>
        <v>219.55554347826094</v>
      </c>
      <c r="Q110" s="4">
        <v>177.47293478260875</v>
      </c>
      <c r="R110" s="4">
        <v>42.082608695652191</v>
      </c>
      <c r="S110" s="4">
        <f>SUM(Nurse[[#This Row],[CNA Hours]],Nurse[[#This Row],[NA TR Hours]],Nurse[[#This Row],[Med Aide/Tech Hours]])</f>
        <v>405.61891304347819</v>
      </c>
      <c r="T110" s="4">
        <v>405.61891304347819</v>
      </c>
      <c r="U110" s="4">
        <v>0</v>
      </c>
      <c r="V110" s="4">
        <v>0</v>
      </c>
      <c r="W1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151.55695652173918</v>
      </c>
      <c r="X110" s="4">
        <v>20.447391304347825</v>
      </c>
      <c r="Y110" s="4">
        <v>0</v>
      </c>
      <c r="Z110" s="4">
        <v>0</v>
      </c>
      <c r="AA110" s="4">
        <v>37.091739130434782</v>
      </c>
      <c r="AB110" s="4">
        <v>0</v>
      </c>
      <c r="AC110" s="4">
        <v>94.017826086956575</v>
      </c>
      <c r="AD110" s="4">
        <v>0</v>
      </c>
      <c r="AE110" s="4">
        <v>0</v>
      </c>
      <c r="AF110" s="1">
        <v>225515</v>
      </c>
      <c r="AG110" s="1">
        <v>1</v>
      </c>
      <c r="AH110"/>
    </row>
    <row r="111" spans="1:34" x14ac:dyDescent="0.25">
      <c r="A111" t="s">
        <v>379</v>
      </c>
      <c r="B111" t="s">
        <v>117</v>
      </c>
      <c r="C111" t="s">
        <v>513</v>
      </c>
      <c r="D111" t="s">
        <v>414</v>
      </c>
      <c r="E111" s="4">
        <v>128.79347826086956</v>
      </c>
      <c r="F111" s="4">
        <f>Nurse[[#This Row],[Total Nurse Staff Hours]]/Nurse[[#This Row],[MDS Census]]</f>
        <v>3.5907882521731791</v>
      </c>
      <c r="G111" s="4">
        <f>Nurse[[#This Row],[Total Direct Care Staff Hours]]/Nurse[[#This Row],[MDS Census]]</f>
        <v>3.2376360874335388</v>
      </c>
      <c r="H111" s="4">
        <f>Nurse[[#This Row],[Total RN Hours (w/ Admin, DON)]]/Nurse[[#This Row],[MDS Census]]</f>
        <v>0.52242805300025319</v>
      </c>
      <c r="I111" s="4">
        <f>Nurse[[#This Row],[RN Hours (excl. Admin, DON)]]/Nurse[[#This Row],[MDS Census]]</f>
        <v>0.27858891045657863</v>
      </c>
      <c r="J111" s="4">
        <f>SUM(Nurse[[#This Row],[RN Hours (excl. Admin, DON)]],Nurse[[#This Row],[RN Admin Hours]],Nurse[[#This Row],[RN DON Hours]],Nurse[[#This Row],[LPN Hours (excl. Admin)]],Nurse[[#This Row],[LPN Admin Hours]],Nurse[[#This Row],[CNA Hours]],Nurse[[#This Row],[NA TR Hours]],Nurse[[#This Row],[Med Aide/Tech Hours]])</f>
        <v>462.47010869565213</v>
      </c>
      <c r="K111" s="4">
        <f>SUM(Nurse[[#This Row],[RN Hours (excl. Admin, DON)]],Nurse[[#This Row],[LPN Hours (excl. Admin)]],Nurse[[#This Row],[CNA Hours]],Nurse[[#This Row],[NA TR Hours]],Nurse[[#This Row],[Med Aide/Tech Hours]])</f>
        <v>416.98641304347825</v>
      </c>
      <c r="L111" s="4">
        <f>SUM(Nurse[[#This Row],[RN Hours (excl. Admin, DON)]],Nurse[[#This Row],[RN Admin Hours]],Nurse[[#This Row],[RN DON Hours]])</f>
        <v>67.285326086956516</v>
      </c>
      <c r="M111" s="4">
        <v>35.880434782608695</v>
      </c>
      <c r="N111" s="4">
        <v>27.578804347826086</v>
      </c>
      <c r="O111" s="4">
        <v>3.8260869565217392</v>
      </c>
      <c r="P111" s="4">
        <f>SUM(Nurse[[#This Row],[LPN Hours (excl. Admin)]],Nurse[[#This Row],[LPN Admin Hours]])</f>
        <v>133.31793478260869</v>
      </c>
      <c r="Q111" s="4">
        <v>119.23913043478261</v>
      </c>
      <c r="R111" s="4">
        <v>14.078804347826088</v>
      </c>
      <c r="S111" s="4">
        <f>SUM(Nurse[[#This Row],[CNA Hours]],Nurse[[#This Row],[NA TR Hours]],Nurse[[#This Row],[Med Aide/Tech Hours]])</f>
        <v>261.86684782608694</v>
      </c>
      <c r="T111" s="4">
        <v>257.49184782608694</v>
      </c>
      <c r="U111" s="4">
        <v>4.375</v>
      </c>
      <c r="V111" s="4">
        <v>0</v>
      </c>
      <c r="W1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80.894021739130437</v>
      </c>
      <c r="X111" s="4">
        <v>0.25543478260869568</v>
      </c>
      <c r="Y111" s="4">
        <v>0</v>
      </c>
      <c r="Z111" s="4">
        <v>0</v>
      </c>
      <c r="AA111" s="4">
        <v>21.532608695652176</v>
      </c>
      <c r="AB111" s="4">
        <v>0</v>
      </c>
      <c r="AC111" s="4">
        <v>59.105978260869563</v>
      </c>
      <c r="AD111" s="4">
        <v>0</v>
      </c>
      <c r="AE111" s="4">
        <v>0</v>
      </c>
      <c r="AF111" s="1">
        <v>225331</v>
      </c>
      <c r="AG111" s="1">
        <v>1</v>
      </c>
      <c r="AH111"/>
    </row>
    <row r="112" spans="1:34" x14ac:dyDescent="0.25">
      <c r="A112" t="s">
        <v>379</v>
      </c>
      <c r="B112" t="s">
        <v>263</v>
      </c>
      <c r="C112" t="s">
        <v>551</v>
      </c>
      <c r="D112" t="s">
        <v>413</v>
      </c>
      <c r="E112" s="4">
        <v>147.02173913043478</v>
      </c>
      <c r="F112" s="4">
        <f>Nurse[[#This Row],[Total Nurse Staff Hours]]/Nurse[[#This Row],[MDS Census]]</f>
        <v>3.3105300901966586</v>
      </c>
      <c r="G112" s="4">
        <f>Nurse[[#This Row],[Total Direct Care Staff Hours]]/Nurse[[#This Row],[MDS Census]]</f>
        <v>3.1320035487209821</v>
      </c>
      <c r="H112" s="4">
        <f>Nurse[[#This Row],[Total RN Hours (w/ Admin, DON)]]/Nurse[[#This Row],[MDS Census]]</f>
        <v>0.40255803637439008</v>
      </c>
      <c r="I112" s="4">
        <f>Nurse[[#This Row],[RN Hours (excl. Admin, DON)]]/Nurse[[#This Row],[MDS Census]]</f>
        <v>0.33040070974419639</v>
      </c>
      <c r="J112" s="4">
        <f>SUM(Nurse[[#This Row],[RN Hours (excl. Admin, DON)]],Nurse[[#This Row],[RN Admin Hours]],Nurse[[#This Row],[RN DON Hours]],Nurse[[#This Row],[LPN Hours (excl. Admin)]],Nurse[[#This Row],[LPN Admin Hours]],Nurse[[#This Row],[CNA Hours]],Nurse[[#This Row],[NA TR Hours]],Nurse[[#This Row],[Med Aide/Tech Hours]])</f>
        <v>486.71989130434787</v>
      </c>
      <c r="K112" s="4">
        <f>SUM(Nurse[[#This Row],[RN Hours (excl. Admin, DON)]],Nurse[[#This Row],[LPN Hours (excl. Admin)]],Nurse[[#This Row],[CNA Hours]],Nurse[[#This Row],[NA TR Hours]],Nurse[[#This Row],[Med Aide/Tech Hours]])</f>
        <v>460.47260869565218</v>
      </c>
      <c r="L112" s="4">
        <f>SUM(Nurse[[#This Row],[RN Hours (excl. Admin, DON)]],Nurse[[#This Row],[RN Admin Hours]],Nurse[[#This Row],[RN DON Hours]])</f>
        <v>59.184782608695656</v>
      </c>
      <c r="M112" s="4">
        <v>48.576086956521742</v>
      </c>
      <c r="N112" s="4">
        <v>8.1739130434782616</v>
      </c>
      <c r="O112" s="4">
        <v>2.4347826086956523</v>
      </c>
      <c r="P112" s="4">
        <f>SUM(Nurse[[#This Row],[LPN Hours (excl. Admin)]],Nurse[[#This Row],[LPN Admin Hours]])</f>
        <v>117.90739130434781</v>
      </c>
      <c r="Q112" s="4">
        <v>102.26880434782608</v>
      </c>
      <c r="R112" s="4">
        <v>15.638586956521738</v>
      </c>
      <c r="S112" s="4">
        <f>SUM(Nurse[[#This Row],[CNA Hours]],Nurse[[#This Row],[NA TR Hours]],Nurse[[#This Row],[Med Aide/Tech Hours]])</f>
        <v>309.62771739130437</v>
      </c>
      <c r="T112" s="4">
        <v>309.62771739130437</v>
      </c>
      <c r="U112" s="4">
        <v>0</v>
      </c>
      <c r="V112" s="4">
        <v>0</v>
      </c>
      <c r="W1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6.2608695652173907</v>
      </c>
      <c r="X112" s="4">
        <v>4.4565217391304346</v>
      </c>
      <c r="Y112" s="4">
        <v>0</v>
      </c>
      <c r="Z112" s="4">
        <v>0</v>
      </c>
      <c r="AA112" s="4">
        <v>1.8043478260869565</v>
      </c>
      <c r="AB112" s="4">
        <v>0</v>
      </c>
      <c r="AC112" s="4">
        <v>0</v>
      </c>
      <c r="AD112" s="4">
        <v>0</v>
      </c>
      <c r="AE112" s="4">
        <v>0</v>
      </c>
      <c r="AF112" s="1">
        <v>225557</v>
      </c>
      <c r="AG112" s="1">
        <v>1</v>
      </c>
      <c r="AH112"/>
    </row>
    <row r="113" spans="1:34" x14ac:dyDescent="0.25">
      <c r="A113" t="s">
        <v>379</v>
      </c>
      <c r="B113" t="s">
        <v>317</v>
      </c>
      <c r="C113" t="s">
        <v>593</v>
      </c>
      <c r="D113" t="s">
        <v>419</v>
      </c>
      <c r="E113" s="4">
        <v>91.097826086956516</v>
      </c>
      <c r="F113" s="4">
        <f>Nurse[[#This Row],[Total Nurse Staff Hours]]/Nurse[[#This Row],[MDS Census]]</f>
        <v>3.3105226106669861</v>
      </c>
      <c r="G113" s="4">
        <f>Nurse[[#This Row],[Total Direct Care Staff Hours]]/Nurse[[#This Row],[MDS Census]]</f>
        <v>3.0975957522968631</v>
      </c>
      <c r="H113" s="4">
        <f>Nurse[[#This Row],[Total RN Hours (w/ Admin, DON)]]/Nurse[[#This Row],[MDS Census]]</f>
        <v>0.61501730103806229</v>
      </c>
      <c r="I113" s="4">
        <f>Nurse[[#This Row],[RN Hours (excl. Admin, DON)]]/Nurse[[#This Row],[MDS Census]]</f>
        <v>0.40209044266793942</v>
      </c>
      <c r="J113" s="4">
        <f>SUM(Nurse[[#This Row],[RN Hours (excl. Admin, DON)]],Nurse[[#This Row],[RN Admin Hours]],Nurse[[#This Row],[RN DON Hours]],Nurse[[#This Row],[LPN Hours (excl. Admin)]],Nurse[[#This Row],[LPN Admin Hours]],Nurse[[#This Row],[CNA Hours]],Nurse[[#This Row],[NA TR Hours]],Nurse[[#This Row],[Med Aide/Tech Hours]])</f>
        <v>301.58141304347834</v>
      </c>
      <c r="K113" s="4">
        <f>SUM(Nurse[[#This Row],[RN Hours (excl. Admin, DON)]],Nurse[[#This Row],[LPN Hours (excl. Admin)]],Nurse[[#This Row],[CNA Hours]],Nurse[[#This Row],[NA TR Hours]],Nurse[[#This Row],[Med Aide/Tech Hours]])</f>
        <v>282.18423913043489</v>
      </c>
      <c r="L113" s="4">
        <f>SUM(Nurse[[#This Row],[RN Hours (excl. Admin, DON)]],Nurse[[#This Row],[RN Admin Hours]],Nurse[[#This Row],[RN DON Hours]])</f>
        <v>56.026739130434777</v>
      </c>
      <c r="M113" s="4">
        <v>36.629565217391303</v>
      </c>
      <c r="N113" s="4">
        <v>14.397173913043478</v>
      </c>
      <c r="O113" s="4">
        <v>5</v>
      </c>
      <c r="P113" s="4">
        <f>SUM(Nurse[[#This Row],[LPN Hours (excl. Admin)]],Nurse[[#This Row],[LPN Admin Hours]])</f>
        <v>69.775434782608727</v>
      </c>
      <c r="Q113" s="4">
        <v>69.775434782608727</v>
      </c>
      <c r="R113" s="4">
        <v>0</v>
      </c>
      <c r="S113" s="4">
        <f>SUM(Nurse[[#This Row],[CNA Hours]],Nurse[[#This Row],[NA TR Hours]],Nurse[[#This Row],[Med Aide/Tech Hours]])</f>
        <v>175.7792391304348</v>
      </c>
      <c r="T113" s="4">
        <v>156.99380434782611</v>
      </c>
      <c r="U113" s="4">
        <v>18.785434782608696</v>
      </c>
      <c r="V113" s="4">
        <v>0</v>
      </c>
      <c r="W1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17.965543478260859</v>
      </c>
      <c r="X113" s="4">
        <v>0</v>
      </c>
      <c r="Y113" s="4">
        <v>0</v>
      </c>
      <c r="Z113" s="4">
        <v>0</v>
      </c>
      <c r="AA113" s="4">
        <v>16.320869565217379</v>
      </c>
      <c r="AB113" s="4">
        <v>0</v>
      </c>
      <c r="AC113" s="4">
        <v>1.6446739130434787</v>
      </c>
      <c r="AD113" s="4">
        <v>0</v>
      </c>
      <c r="AE113" s="4">
        <v>0</v>
      </c>
      <c r="AF113" s="1">
        <v>225697</v>
      </c>
      <c r="AG113" s="1">
        <v>1</v>
      </c>
      <c r="AH113"/>
    </row>
    <row r="114" spans="1:34" x14ac:dyDescent="0.25">
      <c r="A114" t="s">
        <v>379</v>
      </c>
      <c r="B114" t="s">
        <v>237</v>
      </c>
      <c r="C114" t="s">
        <v>565</v>
      </c>
      <c r="D114" t="s">
        <v>410</v>
      </c>
      <c r="E114" s="4">
        <v>73.108695652173907</v>
      </c>
      <c r="F114" s="4">
        <f>Nurse[[#This Row],[Total Nurse Staff Hours]]/Nurse[[#This Row],[MDS Census]]</f>
        <v>3.7366190900981273</v>
      </c>
      <c r="G114" s="4">
        <f>Nurse[[#This Row],[Total Direct Care Staff Hours]]/Nurse[[#This Row],[MDS Census]]</f>
        <v>3.5195881653285759</v>
      </c>
      <c r="H114" s="4">
        <f>Nurse[[#This Row],[Total RN Hours (w/ Admin, DON)]]/Nurse[[#This Row],[MDS Census]]</f>
        <v>0.4995911388641095</v>
      </c>
      <c r="I114" s="4">
        <f>Nurse[[#This Row],[RN Hours (excl. Admin, DON)]]/Nurse[[#This Row],[MDS Census]]</f>
        <v>0.29222420457924475</v>
      </c>
      <c r="J114" s="4">
        <f>SUM(Nurse[[#This Row],[RN Hours (excl. Admin, DON)]],Nurse[[#This Row],[RN Admin Hours]],Nurse[[#This Row],[RN DON Hours]],Nurse[[#This Row],[LPN Hours (excl. Admin)]],Nurse[[#This Row],[LPN Admin Hours]],Nurse[[#This Row],[CNA Hours]],Nurse[[#This Row],[NA TR Hours]],Nurse[[#This Row],[Med Aide/Tech Hours]])</f>
        <v>273.179347826087</v>
      </c>
      <c r="K114" s="4">
        <f>SUM(Nurse[[#This Row],[RN Hours (excl. Admin, DON)]],Nurse[[#This Row],[LPN Hours (excl. Admin)]],Nurse[[#This Row],[CNA Hours]],Nurse[[#This Row],[NA TR Hours]],Nurse[[#This Row],[Med Aide/Tech Hours]])</f>
        <v>257.3125</v>
      </c>
      <c r="L114" s="4">
        <f>SUM(Nurse[[#This Row],[RN Hours (excl. Admin, DON)]],Nurse[[#This Row],[RN Admin Hours]],Nurse[[#This Row],[RN DON Hours]])</f>
        <v>36.524456521739133</v>
      </c>
      <c r="M114" s="4">
        <v>21.364130434782609</v>
      </c>
      <c r="N114" s="4">
        <v>8.8994565217391308</v>
      </c>
      <c r="O114" s="4">
        <v>6.2608695652173916</v>
      </c>
      <c r="P114" s="4">
        <f>SUM(Nurse[[#This Row],[LPN Hours (excl. Admin)]],Nurse[[#This Row],[LPN Admin Hours]])</f>
        <v>90.233695652173921</v>
      </c>
      <c r="Q114" s="4">
        <v>89.527173913043484</v>
      </c>
      <c r="R114" s="4">
        <v>0.70652173913043481</v>
      </c>
      <c r="S114" s="4">
        <f>SUM(Nurse[[#This Row],[CNA Hours]],Nurse[[#This Row],[NA TR Hours]],Nurse[[#This Row],[Med Aide/Tech Hours]])</f>
        <v>146.42119565217391</v>
      </c>
      <c r="T114" s="4">
        <v>139.41304347826087</v>
      </c>
      <c r="U114" s="4">
        <v>7.0081521739130439</v>
      </c>
      <c r="V114" s="4">
        <v>0</v>
      </c>
      <c r="W1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72.288043478260875</v>
      </c>
      <c r="X114" s="4">
        <v>8.5271739130434785</v>
      </c>
      <c r="Y114" s="4">
        <v>1.3858695652173914</v>
      </c>
      <c r="Z114" s="4">
        <v>0</v>
      </c>
      <c r="AA114" s="4">
        <v>16.891304347826086</v>
      </c>
      <c r="AB114" s="4">
        <v>0</v>
      </c>
      <c r="AC114" s="4">
        <v>45.483695652173914</v>
      </c>
      <c r="AD114" s="4">
        <v>0</v>
      </c>
      <c r="AE114" s="4">
        <v>0</v>
      </c>
      <c r="AF114" s="1">
        <v>225516</v>
      </c>
      <c r="AG114" s="1">
        <v>1</v>
      </c>
      <c r="AH114"/>
    </row>
    <row r="115" spans="1:34" x14ac:dyDescent="0.25">
      <c r="A115" t="s">
        <v>379</v>
      </c>
      <c r="B115" t="s">
        <v>71</v>
      </c>
      <c r="C115" t="s">
        <v>503</v>
      </c>
      <c r="D115" t="s">
        <v>416</v>
      </c>
      <c r="E115" s="4">
        <v>68.173913043478265</v>
      </c>
      <c r="F115" s="4">
        <f>Nurse[[#This Row],[Total Nurse Staff Hours]]/Nurse[[#This Row],[MDS Census]]</f>
        <v>4.7158083545918359</v>
      </c>
      <c r="G115" s="4">
        <f>Nurse[[#This Row],[Total Direct Care Staff Hours]]/Nurse[[#This Row],[MDS Census]]</f>
        <v>4.1564014668367353</v>
      </c>
      <c r="H115" s="4">
        <f>Nurse[[#This Row],[Total RN Hours (w/ Admin, DON)]]/Nurse[[#This Row],[MDS Census]]</f>
        <v>0.95954081632653032</v>
      </c>
      <c r="I115" s="4">
        <f>Nurse[[#This Row],[RN Hours (excl. Admin, DON)]]/Nurse[[#This Row],[MDS Census]]</f>
        <v>0.40013392857142838</v>
      </c>
      <c r="J115" s="4">
        <f>SUM(Nurse[[#This Row],[RN Hours (excl. Admin, DON)]],Nurse[[#This Row],[RN Admin Hours]],Nurse[[#This Row],[RN DON Hours]],Nurse[[#This Row],[LPN Hours (excl. Admin)]],Nurse[[#This Row],[LPN Admin Hours]],Nurse[[#This Row],[CNA Hours]],Nurse[[#This Row],[NA TR Hours]],Nurse[[#This Row],[Med Aide/Tech Hours]])</f>
        <v>321.49510869565216</v>
      </c>
      <c r="K115" s="4">
        <f>SUM(Nurse[[#This Row],[RN Hours (excl. Admin, DON)]],Nurse[[#This Row],[LPN Hours (excl. Admin)]],Nurse[[#This Row],[CNA Hours]],Nurse[[#This Row],[NA TR Hours]],Nurse[[#This Row],[Med Aide/Tech Hours]])</f>
        <v>283.35815217391308</v>
      </c>
      <c r="L115" s="4">
        <f>SUM(Nurse[[#This Row],[RN Hours (excl. Admin, DON)]],Nurse[[#This Row],[RN Admin Hours]],Nurse[[#This Row],[RN DON Hours]])</f>
        <v>65.415652173913031</v>
      </c>
      <c r="M115" s="4">
        <v>27.278695652173901</v>
      </c>
      <c r="N115" s="4">
        <v>32.998369565217388</v>
      </c>
      <c r="O115" s="4">
        <v>5.1385869565217392</v>
      </c>
      <c r="P115" s="4">
        <f>SUM(Nurse[[#This Row],[LPN Hours (excl. Admin)]],Nurse[[#This Row],[LPN Admin Hours]])</f>
        <v>64.208369565217424</v>
      </c>
      <c r="Q115" s="4">
        <v>64.208369565217424</v>
      </c>
      <c r="R115" s="4">
        <v>0</v>
      </c>
      <c r="S115" s="4">
        <f>SUM(Nurse[[#This Row],[CNA Hours]],Nurse[[#This Row],[NA TR Hours]],Nurse[[#This Row],[Med Aide/Tech Hours]])</f>
        <v>191.87108695652171</v>
      </c>
      <c r="T115" s="4">
        <v>186.99413043478259</v>
      </c>
      <c r="U115" s="4">
        <v>4.8769565217391309</v>
      </c>
      <c r="V115" s="4">
        <v>0</v>
      </c>
      <c r="W1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1.0794565217391303</v>
      </c>
      <c r="X115" s="4">
        <v>0.24380434782608695</v>
      </c>
      <c r="Y115" s="4">
        <v>0</v>
      </c>
      <c r="Z115" s="4">
        <v>0</v>
      </c>
      <c r="AA115" s="4">
        <v>0.58239130434782604</v>
      </c>
      <c r="AB115" s="4">
        <v>0</v>
      </c>
      <c r="AC115" s="4">
        <v>0.25326086956521737</v>
      </c>
      <c r="AD115" s="4">
        <v>0</v>
      </c>
      <c r="AE115" s="4">
        <v>0</v>
      </c>
      <c r="AF115" s="1">
        <v>225266</v>
      </c>
      <c r="AG115" s="1">
        <v>1</v>
      </c>
      <c r="AH115"/>
    </row>
    <row r="116" spans="1:34" x14ac:dyDescent="0.25">
      <c r="A116" t="s">
        <v>379</v>
      </c>
      <c r="B116" t="s">
        <v>41</v>
      </c>
      <c r="C116" t="s">
        <v>485</v>
      </c>
      <c r="D116" t="s">
        <v>416</v>
      </c>
      <c r="E116" s="4">
        <v>128.20652173913044</v>
      </c>
      <c r="F116" s="4">
        <f>Nurse[[#This Row],[Total Nurse Staff Hours]]/Nurse[[#This Row],[MDS Census]]</f>
        <v>4.0915260703687997</v>
      </c>
      <c r="G116" s="4">
        <f>Nurse[[#This Row],[Total Direct Care Staff Hours]]/Nurse[[#This Row],[MDS Census]]</f>
        <v>3.7192708774904619</v>
      </c>
      <c r="H116" s="4">
        <f>Nurse[[#This Row],[Total RN Hours (w/ Admin, DON)]]/Nurse[[#This Row],[MDS Census]]</f>
        <v>0.62214497668503599</v>
      </c>
      <c r="I116" s="4">
        <f>Nurse[[#This Row],[RN Hours (excl. Admin, DON)]]/Nurse[[#This Row],[MDS Census]]</f>
        <v>0.44257736328952951</v>
      </c>
      <c r="J116" s="4">
        <f>SUM(Nurse[[#This Row],[RN Hours (excl. Admin, DON)]],Nurse[[#This Row],[RN Admin Hours]],Nurse[[#This Row],[RN DON Hours]],Nurse[[#This Row],[LPN Hours (excl. Admin)]],Nurse[[#This Row],[LPN Admin Hours]],Nurse[[#This Row],[CNA Hours]],Nurse[[#This Row],[NA TR Hours]],Nurse[[#This Row],[Med Aide/Tech Hours]])</f>
        <v>524.56032608695648</v>
      </c>
      <c r="K116" s="4">
        <f>SUM(Nurse[[#This Row],[RN Hours (excl. Admin, DON)]],Nurse[[#This Row],[LPN Hours (excl. Admin)]],Nurse[[#This Row],[CNA Hours]],Nurse[[#This Row],[NA TR Hours]],Nurse[[#This Row],[Med Aide/Tech Hours]])</f>
        <v>476.83478260869566</v>
      </c>
      <c r="L116" s="4">
        <f>SUM(Nurse[[#This Row],[RN Hours (excl. Admin, DON)]],Nurse[[#This Row],[RN Admin Hours]],Nurse[[#This Row],[RN DON Hours]])</f>
        <v>79.763043478260869</v>
      </c>
      <c r="M116" s="4">
        <v>56.741304347826095</v>
      </c>
      <c r="N116" s="4">
        <v>17.978260869565219</v>
      </c>
      <c r="O116" s="4">
        <v>5.0434782608695654</v>
      </c>
      <c r="P116" s="4">
        <f>SUM(Nurse[[#This Row],[LPN Hours (excl. Admin)]],Nurse[[#This Row],[LPN Admin Hours]])</f>
        <v>125.86250000000001</v>
      </c>
      <c r="Q116" s="4">
        <v>101.15869565217392</v>
      </c>
      <c r="R116" s="4">
        <v>24.703804347826086</v>
      </c>
      <c r="S116" s="4">
        <f>SUM(Nurse[[#This Row],[CNA Hours]],Nurse[[#This Row],[NA TR Hours]],Nurse[[#This Row],[Med Aide/Tech Hours]])</f>
        <v>318.93478260869568</v>
      </c>
      <c r="T116" s="4">
        <v>308.0271739130435</v>
      </c>
      <c r="U116" s="4">
        <v>10.907608695652174</v>
      </c>
      <c r="V116" s="4">
        <v>0</v>
      </c>
      <c r="W1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7.8728260869565219</v>
      </c>
      <c r="X116" s="4">
        <v>4.9260869565217398</v>
      </c>
      <c r="Y116" s="4">
        <v>0</v>
      </c>
      <c r="Z116" s="4">
        <v>0</v>
      </c>
      <c r="AA116" s="4">
        <v>1.0336956521739129</v>
      </c>
      <c r="AB116" s="4">
        <v>0</v>
      </c>
      <c r="AC116" s="4">
        <v>1.9130434782608696</v>
      </c>
      <c r="AD116" s="4">
        <v>0</v>
      </c>
      <c r="AE116" s="4">
        <v>0</v>
      </c>
      <c r="AF116" s="1">
        <v>225211</v>
      </c>
      <c r="AG116" s="1">
        <v>1</v>
      </c>
      <c r="AH116"/>
    </row>
    <row r="117" spans="1:34" x14ac:dyDescent="0.25">
      <c r="A117" t="s">
        <v>379</v>
      </c>
      <c r="B117" t="s">
        <v>298</v>
      </c>
      <c r="C117" t="s">
        <v>520</v>
      </c>
      <c r="D117" t="s">
        <v>410</v>
      </c>
      <c r="E117" s="4">
        <v>24.434782608695652</v>
      </c>
      <c r="F117" s="4">
        <f>Nurse[[#This Row],[Total Nurse Staff Hours]]/Nurse[[#This Row],[MDS Census]]</f>
        <v>4.7139234875444833</v>
      </c>
      <c r="G117" s="4">
        <f>Nurse[[#This Row],[Total Direct Care Staff Hours]]/Nurse[[#This Row],[MDS Census]]</f>
        <v>3.9166370106761561</v>
      </c>
      <c r="H117" s="4">
        <f>Nurse[[#This Row],[Total RN Hours (w/ Admin, DON)]]/Nurse[[#This Row],[MDS Census]]</f>
        <v>1.5938167259786475</v>
      </c>
      <c r="I117" s="4">
        <f>Nurse[[#This Row],[RN Hours (excl. Admin, DON)]]/Nurse[[#This Row],[MDS Census]]</f>
        <v>0.80008896797153017</v>
      </c>
      <c r="J117" s="4">
        <f>SUM(Nurse[[#This Row],[RN Hours (excl. Admin, DON)]],Nurse[[#This Row],[RN Admin Hours]],Nurse[[#This Row],[RN DON Hours]],Nurse[[#This Row],[LPN Hours (excl. Admin)]],Nurse[[#This Row],[LPN Admin Hours]],Nurse[[#This Row],[CNA Hours]],Nurse[[#This Row],[NA TR Hours]],Nurse[[#This Row],[Med Aide/Tech Hours]])</f>
        <v>115.1836956521739</v>
      </c>
      <c r="K117" s="4">
        <f>SUM(Nurse[[#This Row],[RN Hours (excl. Admin, DON)]],Nurse[[#This Row],[LPN Hours (excl. Admin)]],Nurse[[#This Row],[CNA Hours]],Nurse[[#This Row],[NA TR Hours]],Nurse[[#This Row],[Med Aide/Tech Hours]])</f>
        <v>95.702173913043467</v>
      </c>
      <c r="L117" s="4">
        <f>SUM(Nurse[[#This Row],[RN Hours (excl. Admin, DON)]],Nurse[[#This Row],[RN Admin Hours]],Nurse[[#This Row],[RN DON Hours]])</f>
        <v>38.9445652173913</v>
      </c>
      <c r="M117" s="4">
        <v>19.549999999999997</v>
      </c>
      <c r="N117" s="4">
        <v>13.916304347826086</v>
      </c>
      <c r="O117" s="4">
        <v>5.4782608695652177</v>
      </c>
      <c r="P117" s="4">
        <f>SUM(Nurse[[#This Row],[LPN Hours (excl. Admin)]],Nurse[[#This Row],[LPN Admin Hours]])</f>
        <v>34.646739130434774</v>
      </c>
      <c r="Q117" s="4">
        <v>34.559782608695642</v>
      </c>
      <c r="R117" s="4">
        <v>8.6956521739130432E-2</v>
      </c>
      <c r="S117" s="4">
        <f>SUM(Nurse[[#This Row],[CNA Hours]],Nurse[[#This Row],[NA TR Hours]],Nurse[[#This Row],[Med Aide/Tech Hours]])</f>
        <v>41.592391304347828</v>
      </c>
      <c r="T117" s="4">
        <v>41.592391304347828</v>
      </c>
      <c r="U117" s="4">
        <v>0</v>
      </c>
      <c r="V117" s="4">
        <v>0</v>
      </c>
      <c r="W1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0.24456521739130435</v>
      </c>
      <c r="X117" s="4">
        <v>0.21739130434782608</v>
      </c>
      <c r="Y117" s="4">
        <v>0</v>
      </c>
      <c r="Z117" s="4">
        <v>0</v>
      </c>
      <c r="AA117" s="4">
        <v>0</v>
      </c>
      <c r="AB117" s="4">
        <v>0</v>
      </c>
      <c r="AC117" s="4">
        <v>2.717391304347826E-2</v>
      </c>
      <c r="AD117" s="4">
        <v>0</v>
      </c>
      <c r="AE117" s="4">
        <v>0</v>
      </c>
      <c r="AF117" s="1">
        <v>225659</v>
      </c>
      <c r="AG117" s="1">
        <v>1</v>
      </c>
      <c r="AH117"/>
    </row>
    <row r="118" spans="1:34" x14ac:dyDescent="0.25">
      <c r="A118" t="s">
        <v>379</v>
      </c>
      <c r="B118" t="s">
        <v>315</v>
      </c>
      <c r="C118" t="s">
        <v>592</v>
      </c>
      <c r="D118" t="s">
        <v>410</v>
      </c>
      <c r="E118" s="4">
        <v>8.2608695652173907</v>
      </c>
      <c r="F118" s="4">
        <f>Nurse[[#This Row],[Total Nurse Staff Hours]]/Nurse[[#This Row],[MDS Census]]</f>
        <v>7.6967105263157904</v>
      </c>
      <c r="G118" s="4">
        <f>Nurse[[#This Row],[Total Direct Care Staff Hours]]/Nurse[[#This Row],[MDS Census]]</f>
        <v>6.6894736842105269</v>
      </c>
      <c r="H118" s="4">
        <f>Nurse[[#This Row],[Total RN Hours (w/ Admin, DON)]]/Nurse[[#This Row],[MDS Census]]</f>
        <v>5.1026315789473697</v>
      </c>
      <c r="I118" s="4">
        <f>Nurse[[#This Row],[RN Hours (excl. Admin, DON)]]/Nurse[[#This Row],[MDS Census]]</f>
        <v>4.0953947368421062</v>
      </c>
      <c r="J118" s="4">
        <f>SUM(Nurse[[#This Row],[RN Hours (excl. Admin, DON)]],Nurse[[#This Row],[RN Admin Hours]],Nurse[[#This Row],[RN DON Hours]],Nurse[[#This Row],[LPN Hours (excl. Admin)]],Nurse[[#This Row],[LPN Admin Hours]],Nurse[[#This Row],[CNA Hours]],Nurse[[#This Row],[NA TR Hours]],Nurse[[#This Row],[Med Aide/Tech Hours]])</f>
        <v>63.581521739130437</v>
      </c>
      <c r="K118" s="4">
        <f>SUM(Nurse[[#This Row],[RN Hours (excl. Admin, DON)]],Nurse[[#This Row],[LPN Hours (excl. Admin)]],Nurse[[#This Row],[CNA Hours]],Nurse[[#This Row],[NA TR Hours]],Nurse[[#This Row],[Med Aide/Tech Hours]])</f>
        <v>55.260869565217391</v>
      </c>
      <c r="L118" s="4">
        <f>SUM(Nurse[[#This Row],[RN Hours (excl. Admin, DON)]],Nurse[[#This Row],[RN Admin Hours]],Nurse[[#This Row],[RN DON Hours]])</f>
        <v>42.152173913043484</v>
      </c>
      <c r="M118" s="4">
        <v>33.831521739130437</v>
      </c>
      <c r="N118" s="4">
        <v>4.0597826086956523</v>
      </c>
      <c r="O118" s="4">
        <v>4.2608695652173916</v>
      </c>
      <c r="P118" s="4">
        <f>SUM(Nurse[[#This Row],[LPN Hours (excl. Admin)]],Nurse[[#This Row],[LPN Admin Hours]])</f>
        <v>3.7934782608695654</v>
      </c>
      <c r="Q118" s="4">
        <v>3.7934782608695654</v>
      </c>
      <c r="R118" s="4">
        <v>0</v>
      </c>
      <c r="S118" s="4">
        <f>SUM(Nurse[[#This Row],[CNA Hours]],Nurse[[#This Row],[NA TR Hours]],Nurse[[#This Row],[Med Aide/Tech Hours]])</f>
        <v>17.635869565217391</v>
      </c>
      <c r="T118" s="4">
        <v>17.635869565217391</v>
      </c>
      <c r="U118" s="4">
        <v>0</v>
      </c>
      <c r="V118" s="4">
        <v>0</v>
      </c>
      <c r="W1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8.6847826086956523</v>
      </c>
      <c r="X118" s="4">
        <v>8.6847826086956523</v>
      </c>
      <c r="Y118" s="4">
        <v>0</v>
      </c>
      <c r="Z118" s="4">
        <v>0</v>
      </c>
      <c r="AA118" s="4">
        <v>0</v>
      </c>
      <c r="AB118" s="4">
        <v>0</v>
      </c>
      <c r="AC118" s="4">
        <v>0</v>
      </c>
      <c r="AD118" s="4">
        <v>0</v>
      </c>
      <c r="AE118" s="4">
        <v>0</v>
      </c>
      <c r="AF118" s="1">
        <v>225692</v>
      </c>
      <c r="AG118" s="1">
        <v>1</v>
      </c>
      <c r="AH118"/>
    </row>
    <row r="119" spans="1:34" x14ac:dyDescent="0.25">
      <c r="A119" t="s">
        <v>379</v>
      </c>
      <c r="B119" t="s">
        <v>200</v>
      </c>
      <c r="C119" t="s">
        <v>458</v>
      </c>
      <c r="D119" t="s">
        <v>410</v>
      </c>
      <c r="E119" s="4">
        <v>111.78260869565217</v>
      </c>
      <c r="F119" s="4">
        <f>Nurse[[#This Row],[Total Nurse Staff Hours]]/Nurse[[#This Row],[MDS Census]]</f>
        <v>3.1531981719175417</v>
      </c>
      <c r="G119" s="4">
        <f>Nurse[[#This Row],[Total Direct Care Staff Hours]]/Nurse[[#This Row],[MDS Census]]</f>
        <v>3.0165538700894592</v>
      </c>
      <c r="H119" s="4">
        <f>Nurse[[#This Row],[Total RN Hours (w/ Admin, DON)]]/Nurse[[#This Row],[MDS Census]]</f>
        <v>0.37181544146246598</v>
      </c>
      <c r="I119" s="4">
        <f>Nurse[[#This Row],[RN Hours (excl. Admin, DON)]]/Nurse[[#This Row],[MDS Census]]</f>
        <v>0.23517113963438352</v>
      </c>
      <c r="J119" s="4">
        <f>SUM(Nurse[[#This Row],[RN Hours (excl. Admin, DON)]],Nurse[[#This Row],[RN Admin Hours]],Nurse[[#This Row],[RN DON Hours]],Nurse[[#This Row],[LPN Hours (excl. Admin)]],Nurse[[#This Row],[LPN Admin Hours]],Nurse[[#This Row],[CNA Hours]],Nurse[[#This Row],[NA TR Hours]],Nurse[[#This Row],[Med Aide/Tech Hours]])</f>
        <v>352.47271739130434</v>
      </c>
      <c r="K119" s="4">
        <f>SUM(Nurse[[#This Row],[RN Hours (excl. Admin, DON)]],Nurse[[#This Row],[LPN Hours (excl. Admin)]],Nurse[[#This Row],[CNA Hours]],Nurse[[#This Row],[NA TR Hours]],Nurse[[#This Row],[Med Aide/Tech Hours]])</f>
        <v>337.19826086956522</v>
      </c>
      <c r="L119" s="4">
        <f>SUM(Nurse[[#This Row],[RN Hours (excl. Admin, DON)]],Nurse[[#This Row],[RN Admin Hours]],Nurse[[#This Row],[RN DON Hours]])</f>
        <v>41.5625</v>
      </c>
      <c r="M119" s="4">
        <v>26.288043478260871</v>
      </c>
      <c r="N119" s="4">
        <v>9.9755434782608692</v>
      </c>
      <c r="O119" s="4">
        <v>5.2989130434782608</v>
      </c>
      <c r="P119" s="4">
        <f>SUM(Nurse[[#This Row],[LPN Hours (excl. Admin)]],Nurse[[#This Row],[LPN Admin Hours]])</f>
        <v>95.158586956521759</v>
      </c>
      <c r="Q119" s="4">
        <v>95.158586956521759</v>
      </c>
      <c r="R119" s="4">
        <v>0</v>
      </c>
      <c r="S119" s="4">
        <f>SUM(Nurse[[#This Row],[CNA Hours]],Nurse[[#This Row],[NA TR Hours]],Nurse[[#This Row],[Med Aide/Tech Hours]])</f>
        <v>215.75163043478258</v>
      </c>
      <c r="T119" s="4">
        <v>215.75163043478258</v>
      </c>
      <c r="U119" s="4">
        <v>0</v>
      </c>
      <c r="V119" s="4">
        <v>0</v>
      </c>
      <c r="W1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4.7010869565217392</v>
      </c>
      <c r="X119" s="4">
        <v>2.0054347826086958</v>
      </c>
      <c r="Y119" s="4">
        <v>0</v>
      </c>
      <c r="Z119" s="4">
        <v>0</v>
      </c>
      <c r="AA119" s="4">
        <v>2.6956521739130435</v>
      </c>
      <c r="AB119" s="4">
        <v>0</v>
      </c>
      <c r="AC119" s="4">
        <v>0</v>
      </c>
      <c r="AD119" s="4">
        <v>0</v>
      </c>
      <c r="AE119" s="4">
        <v>0</v>
      </c>
      <c r="AF119" s="1">
        <v>225458</v>
      </c>
      <c r="AG119" s="1">
        <v>1</v>
      </c>
      <c r="AH119"/>
    </row>
    <row r="120" spans="1:34" x14ac:dyDescent="0.25">
      <c r="A120" t="s">
        <v>379</v>
      </c>
      <c r="B120" t="s">
        <v>60</v>
      </c>
      <c r="C120" t="s">
        <v>497</v>
      </c>
      <c r="D120" t="s">
        <v>418</v>
      </c>
      <c r="E120" s="4">
        <v>115.31521739130434</v>
      </c>
      <c r="F120" s="4">
        <f>Nurse[[#This Row],[Total Nurse Staff Hours]]/Nurse[[#This Row],[MDS Census]]</f>
        <v>3.1641766424733722</v>
      </c>
      <c r="G120" s="4">
        <f>Nurse[[#This Row],[Total Direct Care Staff Hours]]/Nurse[[#This Row],[MDS Census]]</f>
        <v>2.7807286266377602</v>
      </c>
      <c r="H120" s="4">
        <f>Nurse[[#This Row],[Total RN Hours (w/ Admin, DON)]]/Nurse[[#This Row],[MDS Census]]</f>
        <v>0.41137241964369875</v>
      </c>
      <c r="I120" s="4">
        <f>Nurse[[#This Row],[RN Hours (excl. Admin, DON)]]/Nurse[[#This Row],[MDS Census]]</f>
        <v>0.20550947308888678</v>
      </c>
      <c r="J120" s="4">
        <f>SUM(Nurse[[#This Row],[RN Hours (excl. Admin, DON)]],Nurse[[#This Row],[RN Admin Hours]],Nurse[[#This Row],[RN DON Hours]],Nurse[[#This Row],[LPN Hours (excl. Admin)]],Nurse[[#This Row],[LPN Admin Hours]],Nurse[[#This Row],[CNA Hours]],Nurse[[#This Row],[NA TR Hours]],Nurse[[#This Row],[Med Aide/Tech Hours]])</f>
        <v>364.87771739130437</v>
      </c>
      <c r="K120" s="4">
        <f>SUM(Nurse[[#This Row],[RN Hours (excl. Admin, DON)]],Nurse[[#This Row],[LPN Hours (excl. Admin)]],Nurse[[#This Row],[CNA Hours]],Nurse[[#This Row],[NA TR Hours]],Nurse[[#This Row],[Med Aide/Tech Hours]])</f>
        <v>320.6603260869565</v>
      </c>
      <c r="L120" s="4">
        <f>SUM(Nurse[[#This Row],[RN Hours (excl. Admin, DON)]],Nurse[[#This Row],[RN Admin Hours]],Nurse[[#This Row],[RN DON Hours]])</f>
        <v>47.4375</v>
      </c>
      <c r="M120" s="4">
        <v>23.698369565217391</v>
      </c>
      <c r="N120" s="4">
        <v>18.168478260869566</v>
      </c>
      <c r="O120" s="4">
        <v>5.5706521739130439</v>
      </c>
      <c r="P120" s="4">
        <f>SUM(Nurse[[#This Row],[LPN Hours (excl. Admin)]],Nurse[[#This Row],[LPN Admin Hours]])</f>
        <v>136.66847826086956</v>
      </c>
      <c r="Q120" s="4">
        <v>116.19021739130434</v>
      </c>
      <c r="R120" s="4">
        <v>20.478260869565219</v>
      </c>
      <c r="S120" s="4">
        <f>SUM(Nurse[[#This Row],[CNA Hours]],Nurse[[#This Row],[NA TR Hours]],Nurse[[#This Row],[Med Aide/Tech Hours]])</f>
        <v>180.77173913043478</v>
      </c>
      <c r="T120" s="4">
        <v>177.53532608695653</v>
      </c>
      <c r="U120" s="4">
        <v>3.2364130434782608</v>
      </c>
      <c r="V120" s="4">
        <v>0</v>
      </c>
      <c r="W1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100.28260869565217</v>
      </c>
      <c r="X120" s="4">
        <v>1.9320652173913044</v>
      </c>
      <c r="Y120" s="4">
        <v>0</v>
      </c>
      <c r="Z120" s="4">
        <v>2.527173913043478</v>
      </c>
      <c r="AA120" s="4">
        <v>27.013586956521738</v>
      </c>
      <c r="AB120" s="4">
        <v>0</v>
      </c>
      <c r="AC120" s="4">
        <v>68.809782608695656</v>
      </c>
      <c r="AD120" s="4">
        <v>0</v>
      </c>
      <c r="AE120" s="4">
        <v>0</v>
      </c>
      <c r="AF120" s="1">
        <v>225250</v>
      </c>
      <c r="AG120" s="1">
        <v>1</v>
      </c>
      <c r="AH120"/>
    </row>
    <row r="121" spans="1:34" x14ac:dyDescent="0.25">
      <c r="A121" t="s">
        <v>379</v>
      </c>
      <c r="B121" t="s">
        <v>324</v>
      </c>
      <c r="C121" t="s">
        <v>483</v>
      </c>
      <c r="D121" t="s">
        <v>417</v>
      </c>
      <c r="E121" s="4">
        <v>131.47826086956522</v>
      </c>
      <c r="F121" s="4">
        <f>Nurse[[#This Row],[Total Nurse Staff Hours]]/Nurse[[#This Row],[MDS Census]]</f>
        <v>3.3196263227513225</v>
      </c>
      <c r="G121" s="4">
        <f>Nurse[[#This Row],[Total Direct Care Staff Hours]]/Nurse[[#This Row],[MDS Census]]</f>
        <v>2.9083333333333332</v>
      </c>
      <c r="H121" s="4">
        <f>Nurse[[#This Row],[Total RN Hours (w/ Admin, DON)]]/Nurse[[#This Row],[MDS Census]]</f>
        <v>0.57750496031746013</v>
      </c>
      <c r="I121" s="4">
        <f>Nurse[[#This Row],[RN Hours (excl. Admin, DON)]]/Nurse[[#This Row],[MDS Census]]</f>
        <v>0.37612433862433847</v>
      </c>
      <c r="J121" s="4">
        <f>SUM(Nurse[[#This Row],[RN Hours (excl. Admin, DON)]],Nurse[[#This Row],[RN Admin Hours]],Nurse[[#This Row],[RN DON Hours]],Nurse[[#This Row],[LPN Hours (excl. Admin)]],Nurse[[#This Row],[LPN Admin Hours]],Nurse[[#This Row],[CNA Hours]],Nurse[[#This Row],[NA TR Hours]],Nurse[[#This Row],[Med Aide/Tech Hours]])</f>
        <v>436.4586956521739</v>
      </c>
      <c r="K121" s="4">
        <f>SUM(Nurse[[#This Row],[RN Hours (excl. Admin, DON)]],Nurse[[#This Row],[LPN Hours (excl. Admin)]],Nurse[[#This Row],[CNA Hours]],Nurse[[#This Row],[NA TR Hours]],Nurse[[#This Row],[Med Aide/Tech Hours]])</f>
        <v>382.38260869565215</v>
      </c>
      <c r="L121" s="4">
        <f>SUM(Nurse[[#This Row],[RN Hours (excl. Admin, DON)]],Nurse[[#This Row],[RN Admin Hours]],Nurse[[#This Row],[RN DON Hours]])</f>
        <v>75.929347826086939</v>
      </c>
      <c r="M121" s="4">
        <v>49.45217391304346</v>
      </c>
      <c r="N121" s="4">
        <v>20.922826086956523</v>
      </c>
      <c r="O121" s="4">
        <v>5.5543478260869561</v>
      </c>
      <c r="P121" s="4">
        <f>SUM(Nurse[[#This Row],[LPN Hours (excl. Admin)]],Nurse[[#This Row],[LPN Admin Hours]])</f>
        <v>121.64239130434783</v>
      </c>
      <c r="Q121" s="4">
        <v>94.043478260869563</v>
      </c>
      <c r="R121" s="4">
        <v>27.598913043478266</v>
      </c>
      <c r="S121" s="4">
        <f>SUM(Nurse[[#This Row],[CNA Hours]],Nurse[[#This Row],[NA TR Hours]],Nurse[[#This Row],[Med Aide/Tech Hours]])</f>
        <v>238.88695652173911</v>
      </c>
      <c r="T121" s="4">
        <v>238.88695652173911</v>
      </c>
      <c r="U121" s="4">
        <v>0</v>
      </c>
      <c r="V121" s="4">
        <v>0</v>
      </c>
      <c r="W1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58.559782608695663</v>
      </c>
      <c r="X121" s="4">
        <v>10.954347826086956</v>
      </c>
      <c r="Y121" s="4">
        <v>0</v>
      </c>
      <c r="Z121" s="4">
        <v>0</v>
      </c>
      <c r="AA121" s="4">
        <v>1.0641304347826088</v>
      </c>
      <c r="AB121" s="4">
        <v>0</v>
      </c>
      <c r="AC121" s="4">
        <v>46.541304347826099</v>
      </c>
      <c r="AD121" s="4">
        <v>0</v>
      </c>
      <c r="AE121" s="4">
        <v>0</v>
      </c>
      <c r="AF121" s="1">
        <v>225723</v>
      </c>
      <c r="AG121" s="1">
        <v>1</v>
      </c>
      <c r="AH121"/>
    </row>
    <row r="122" spans="1:34" x14ac:dyDescent="0.25">
      <c r="A122" t="s">
        <v>379</v>
      </c>
      <c r="B122" t="s">
        <v>105</v>
      </c>
      <c r="C122" t="s">
        <v>483</v>
      </c>
      <c r="D122" t="s">
        <v>417</v>
      </c>
      <c r="E122" s="4">
        <v>42.532608695652172</v>
      </c>
      <c r="F122" s="4">
        <f>Nurse[[#This Row],[Total Nurse Staff Hours]]/Nurse[[#This Row],[MDS Census]]</f>
        <v>4.0434730385893172</v>
      </c>
      <c r="G122" s="4">
        <f>Nurse[[#This Row],[Total Direct Care Staff Hours]]/Nurse[[#This Row],[MDS Census]]</f>
        <v>3.8957066189624325</v>
      </c>
      <c r="H122" s="4">
        <f>Nurse[[#This Row],[Total RN Hours (w/ Admin, DON)]]/Nurse[[#This Row],[MDS Census]]</f>
        <v>0.38777153079478666</v>
      </c>
      <c r="I122" s="4">
        <f>Nurse[[#This Row],[RN Hours (excl. Admin, DON)]]/Nurse[[#This Row],[MDS Census]]</f>
        <v>0.25552006133401484</v>
      </c>
      <c r="J122" s="4">
        <f>SUM(Nurse[[#This Row],[RN Hours (excl. Admin, DON)]],Nurse[[#This Row],[RN Admin Hours]],Nurse[[#This Row],[RN DON Hours]],Nurse[[#This Row],[LPN Hours (excl. Admin)]],Nurse[[#This Row],[LPN Admin Hours]],Nurse[[#This Row],[CNA Hours]],Nurse[[#This Row],[NA TR Hours]],Nurse[[#This Row],[Med Aide/Tech Hours]])</f>
        <v>171.97945652173911</v>
      </c>
      <c r="K122" s="4">
        <f>SUM(Nurse[[#This Row],[RN Hours (excl. Admin, DON)]],Nurse[[#This Row],[LPN Hours (excl. Admin)]],Nurse[[#This Row],[CNA Hours]],Nurse[[#This Row],[NA TR Hours]],Nurse[[#This Row],[Med Aide/Tech Hours]])</f>
        <v>165.69456521739127</v>
      </c>
      <c r="L122" s="4">
        <f>SUM(Nurse[[#This Row],[RN Hours (excl. Admin, DON)]],Nurse[[#This Row],[RN Admin Hours]],Nurse[[#This Row],[RN DON Hours]])</f>
        <v>16.492934782608696</v>
      </c>
      <c r="M122" s="4">
        <v>10.867934782608696</v>
      </c>
      <c r="N122" s="4">
        <v>0.58152173913043481</v>
      </c>
      <c r="O122" s="4">
        <v>5.0434782608695654</v>
      </c>
      <c r="P122" s="4">
        <f>SUM(Nurse[[#This Row],[LPN Hours (excl. Admin)]],Nurse[[#This Row],[LPN Admin Hours]])</f>
        <v>56.60260869565213</v>
      </c>
      <c r="Q122" s="4">
        <v>55.942717391304306</v>
      </c>
      <c r="R122" s="4">
        <v>0.65989130434782606</v>
      </c>
      <c r="S122" s="4">
        <f>SUM(Nurse[[#This Row],[CNA Hours]],Nurse[[#This Row],[NA TR Hours]],Nurse[[#This Row],[Med Aide/Tech Hours]])</f>
        <v>98.883913043478273</v>
      </c>
      <c r="T122" s="4">
        <v>98.883913043478273</v>
      </c>
      <c r="U122" s="4">
        <v>0</v>
      </c>
      <c r="V122" s="4">
        <v>0</v>
      </c>
      <c r="W1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46.471956521739131</v>
      </c>
      <c r="X122" s="4">
        <v>4.1430434782608696</v>
      </c>
      <c r="Y122" s="4">
        <v>0</v>
      </c>
      <c r="Z122" s="4">
        <v>0</v>
      </c>
      <c r="AA122" s="4">
        <v>24.764130434782611</v>
      </c>
      <c r="AB122" s="4">
        <v>0</v>
      </c>
      <c r="AC122" s="4">
        <v>17.564782608695651</v>
      </c>
      <c r="AD122" s="4">
        <v>0</v>
      </c>
      <c r="AE122" s="4">
        <v>0</v>
      </c>
      <c r="AF122" s="1">
        <v>225317</v>
      </c>
      <c r="AG122" s="1">
        <v>1</v>
      </c>
      <c r="AH122"/>
    </row>
    <row r="123" spans="1:34" x14ac:dyDescent="0.25">
      <c r="A123" t="s">
        <v>379</v>
      </c>
      <c r="B123" t="s">
        <v>43</v>
      </c>
      <c r="C123" t="s">
        <v>486</v>
      </c>
      <c r="D123" t="s">
        <v>412</v>
      </c>
      <c r="E123" s="4">
        <v>118.64130434782609</v>
      </c>
      <c r="F123" s="4">
        <f>Nurse[[#This Row],[Total Nurse Staff Hours]]/Nurse[[#This Row],[MDS Census]]</f>
        <v>2.5947320201557482</v>
      </c>
      <c r="G123" s="4">
        <f>Nurse[[#This Row],[Total Direct Care Staff Hours]]/Nurse[[#This Row],[MDS Census]]</f>
        <v>2.36096197892808</v>
      </c>
      <c r="H123" s="4">
        <f>Nurse[[#This Row],[Total RN Hours (w/ Admin, DON)]]/Nurse[[#This Row],[MDS Census]]</f>
        <v>0.25251488776912501</v>
      </c>
      <c r="I123" s="4">
        <f>Nurse[[#This Row],[RN Hours (excl. Admin, DON)]]/Nurse[[#This Row],[MDS Census]]</f>
        <v>0.12033898305084742</v>
      </c>
      <c r="J123" s="4">
        <f>SUM(Nurse[[#This Row],[RN Hours (excl. Admin, DON)]],Nurse[[#This Row],[RN Admin Hours]],Nurse[[#This Row],[RN DON Hours]],Nurse[[#This Row],[LPN Hours (excl. Admin)]],Nurse[[#This Row],[LPN Admin Hours]],Nurse[[#This Row],[CNA Hours]],Nurse[[#This Row],[NA TR Hours]],Nurse[[#This Row],[Med Aide/Tech Hours]])</f>
        <v>307.84239130434776</v>
      </c>
      <c r="K123" s="4">
        <f>SUM(Nurse[[#This Row],[RN Hours (excl. Admin, DON)]],Nurse[[#This Row],[LPN Hours (excl. Admin)]],Nurse[[#This Row],[CNA Hours]],Nurse[[#This Row],[NA TR Hours]],Nurse[[#This Row],[Med Aide/Tech Hours]])</f>
        <v>280.10760869565212</v>
      </c>
      <c r="L123" s="4">
        <f>SUM(Nurse[[#This Row],[RN Hours (excl. Admin, DON)]],Nurse[[#This Row],[RN Admin Hours]],Nurse[[#This Row],[RN DON Hours]])</f>
        <v>29.958695652173908</v>
      </c>
      <c r="M123" s="4">
        <v>14.277173913043475</v>
      </c>
      <c r="N123" s="4">
        <v>10.290217391304349</v>
      </c>
      <c r="O123" s="4">
        <v>5.3913043478260869</v>
      </c>
      <c r="P123" s="4">
        <f>SUM(Nurse[[#This Row],[LPN Hours (excl. Admin)]],Nurse[[#This Row],[LPN Admin Hours]])</f>
        <v>117.1282608695652</v>
      </c>
      <c r="Q123" s="4">
        <v>105.07499999999997</v>
      </c>
      <c r="R123" s="4">
        <v>12.053260869565216</v>
      </c>
      <c r="S123" s="4">
        <f>SUM(Nurse[[#This Row],[CNA Hours]],Nurse[[#This Row],[NA TR Hours]],Nurse[[#This Row],[Med Aide/Tech Hours]])</f>
        <v>160.75543478260869</v>
      </c>
      <c r="T123" s="4">
        <v>160.75543478260869</v>
      </c>
      <c r="U123" s="4">
        <v>0</v>
      </c>
      <c r="V123" s="4">
        <v>0</v>
      </c>
      <c r="W1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32.710869565217386</v>
      </c>
      <c r="X123" s="4">
        <v>7.0163043478260869</v>
      </c>
      <c r="Y123" s="4">
        <v>0</v>
      </c>
      <c r="Z123" s="4">
        <v>0</v>
      </c>
      <c r="AA123" s="4">
        <v>15.045652173913039</v>
      </c>
      <c r="AB123" s="4">
        <v>0</v>
      </c>
      <c r="AC123" s="4">
        <v>10.64891304347826</v>
      </c>
      <c r="AD123" s="4">
        <v>0</v>
      </c>
      <c r="AE123" s="4">
        <v>0</v>
      </c>
      <c r="AF123" s="1">
        <v>225216</v>
      </c>
      <c r="AG123" s="1">
        <v>1</v>
      </c>
      <c r="AH123"/>
    </row>
    <row r="124" spans="1:34" x14ac:dyDescent="0.25">
      <c r="A124" t="s">
        <v>379</v>
      </c>
      <c r="B124" t="s">
        <v>51</v>
      </c>
      <c r="C124" t="s">
        <v>486</v>
      </c>
      <c r="D124" t="s">
        <v>412</v>
      </c>
      <c r="E124" s="4">
        <v>50.358695652173914</v>
      </c>
      <c r="F124" s="4">
        <f>Nurse[[#This Row],[Total Nurse Staff Hours]]/Nurse[[#This Row],[MDS Census]]</f>
        <v>3.2276602633282971</v>
      </c>
      <c r="G124" s="4">
        <f>Nurse[[#This Row],[Total Direct Care Staff Hours]]/Nurse[[#This Row],[MDS Census]]</f>
        <v>3.0428987696956611</v>
      </c>
      <c r="H124" s="4">
        <f>Nurse[[#This Row],[Total RN Hours (w/ Admin, DON)]]/Nurse[[#This Row],[MDS Census]]</f>
        <v>0.47080725232031079</v>
      </c>
      <c r="I124" s="4">
        <f>Nurse[[#This Row],[RN Hours (excl. Admin, DON)]]/Nurse[[#This Row],[MDS Census]]</f>
        <v>0.28604575868767534</v>
      </c>
      <c r="J124" s="4">
        <f>SUM(Nurse[[#This Row],[RN Hours (excl. Admin, DON)]],Nurse[[#This Row],[RN Admin Hours]],Nurse[[#This Row],[RN DON Hours]],Nurse[[#This Row],[LPN Hours (excl. Admin)]],Nurse[[#This Row],[LPN Admin Hours]],Nurse[[#This Row],[CNA Hours]],Nurse[[#This Row],[NA TR Hours]],Nurse[[#This Row],[Med Aide/Tech Hours]])</f>
        <v>162.54076086956522</v>
      </c>
      <c r="K124" s="4">
        <f>SUM(Nurse[[#This Row],[RN Hours (excl. Admin, DON)]],Nurse[[#This Row],[LPN Hours (excl. Admin)]],Nurse[[#This Row],[CNA Hours]],Nurse[[#This Row],[NA TR Hours]],Nurse[[#This Row],[Med Aide/Tech Hours]])</f>
        <v>153.23641304347825</v>
      </c>
      <c r="L124" s="4">
        <f>SUM(Nurse[[#This Row],[RN Hours (excl. Admin, DON)]],Nurse[[#This Row],[RN Admin Hours]],Nurse[[#This Row],[RN DON Hours]])</f>
        <v>23.709239130434781</v>
      </c>
      <c r="M124" s="4">
        <v>14.404891304347826</v>
      </c>
      <c r="N124" s="4">
        <v>5.5652173913043477</v>
      </c>
      <c r="O124" s="4">
        <v>3.7391304347826089</v>
      </c>
      <c r="P124" s="4">
        <f>SUM(Nurse[[#This Row],[LPN Hours (excl. Admin)]],Nurse[[#This Row],[LPN Admin Hours]])</f>
        <v>45.410326086956523</v>
      </c>
      <c r="Q124" s="4">
        <v>45.410326086956523</v>
      </c>
      <c r="R124" s="4">
        <v>0</v>
      </c>
      <c r="S124" s="4">
        <f>SUM(Nurse[[#This Row],[CNA Hours]],Nurse[[#This Row],[NA TR Hours]],Nurse[[#This Row],[Med Aide/Tech Hours]])</f>
        <v>93.421195652173921</v>
      </c>
      <c r="T124" s="4">
        <v>86.997282608695656</v>
      </c>
      <c r="U124" s="4">
        <v>6.4239130434782608</v>
      </c>
      <c r="V124" s="4">
        <v>0</v>
      </c>
      <c r="W1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25.182065217391305</v>
      </c>
      <c r="X124" s="4">
        <v>5.625</v>
      </c>
      <c r="Y124" s="4">
        <v>0.2608695652173913</v>
      </c>
      <c r="Z124" s="4">
        <v>0</v>
      </c>
      <c r="AA124" s="4">
        <v>11.75</v>
      </c>
      <c r="AB124" s="4">
        <v>0</v>
      </c>
      <c r="AC124" s="4">
        <v>7.5461956521739131</v>
      </c>
      <c r="AD124" s="4">
        <v>0</v>
      </c>
      <c r="AE124" s="4">
        <v>0</v>
      </c>
      <c r="AF124" s="1">
        <v>225227</v>
      </c>
      <c r="AG124" s="1">
        <v>1</v>
      </c>
      <c r="AH124"/>
    </row>
    <row r="125" spans="1:34" x14ac:dyDescent="0.25">
      <c r="A125" t="s">
        <v>379</v>
      </c>
      <c r="B125" t="s">
        <v>22</v>
      </c>
      <c r="C125" t="s">
        <v>438</v>
      </c>
      <c r="D125" t="s">
        <v>416</v>
      </c>
      <c r="E125" s="4">
        <v>49.619565217391305</v>
      </c>
      <c r="F125" s="4">
        <f>Nurse[[#This Row],[Total Nurse Staff Hours]]/Nurse[[#This Row],[MDS Census]]</f>
        <v>3.6370383351588171</v>
      </c>
      <c r="G125" s="4">
        <f>Nurse[[#This Row],[Total Direct Care Staff Hours]]/Nurse[[#This Row],[MDS Census]]</f>
        <v>3.4486856516977</v>
      </c>
      <c r="H125" s="4">
        <f>Nurse[[#This Row],[Total RN Hours (w/ Admin, DON)]]/Nurse[[#This Row],[MDS Census]]</f>
        <v>0.56562541073384454</v>
      </c>
      <c r="I125" s="4">
        <f>Nurse[[#This Row],[RN Hours (excl. Admin, DON)]]/Nurse[[#This Row],[MDS Census]]</f>
        <v>0.37727272727272732</v>
      </c>
      <c r="J125" s="4">
        <f>SUM(Nurse[[#This Row],[RN Hours (excl. Admin, DON)]],Nurse[[#This Row],[RN Admin Hours]],Nurse[[#This Row],[RN DON Hours]],Nurse[[#This Row],[LPN Hours (excl. Admin)]],Nurse[[#This Row],[LPN Admin Hours]],Nurse[[#This Row],[CNA Hours]],Nurse[[#This Row],[NA TR Hours]],Nurse[[#This Row],[Med Aide/Tech Hours]])</f>
        <v>180.46826086956523</v>
      </c>
      <c r="K125" s="4">
        <f>SUM(Nurse[[#This Row],[RN Hours (excl. Admin, DON)]],Nurse[[#This Row],[LPN Hours (excl. Admin)]],Nurse[[#This Row],[CNA Hours]],Nurse[[#This Row],[NA TR Hours]],Nurse[[#This Row],[Med Aide/Tech Hours]])</f>
        <v>171.12228260869566</v>
      </c>
      <c r="L125" s="4">
        <f>SUM(Nurse[[#This Row],[RN Hours (excl. Admin, DON)]],Nurse[[#This Row],[RN Admin Hours]],Nurse[[#This Row],[RN DON Hours]])</f>
        <v>28.066086956521744</v>
      </c>
      <c r="M125" s="4">
        <v>18.720108695652176</v>
      </c>
      <c r="N125" s="4">
        <v>3.8840217391304352</v>
      </c>
      <c r="O125" s="4">
        <v>5.4619565217391308</v>
      </c>
      <c r="P125" s="4">
        <f>SUM(Nurse[[#This Row],[LPN Hours (excl. Admin)]],Nurse[[#This Row],[LPN Admin Hours]])</f>
        <v>44.130434782608695</v>
      </c>
      <c r="Q125" s="4">
        <v>44.130434782608695</v>
      </c>
      <c r="R125" s="4">
        <v>0</v>
      </c>
      <c r="S125" s="4">
        <f>SUM(Nurse[[#This Row],[CNA Hours]],Nurse[[#This Row],[NA TR Hours]],Nurse[[#This Row],[Med Aide/Tech Hours]])</f>
        <v>108.27173913043478</v>
      </c>
      <c r="T125" s="4">
        <v>108.27173913043478</v>
      </c>
      <c r="U125" s="4">
        <v>0</v>
      </c>
      <c r="V125" s="4">
        <v>0</v>
      </c>
      <c r="W1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20.820652173913039</v>
      </c>
      <c r="X125" s="4">
        <v>9.7336956521739122</v>
      </c>
      <c r="Y125" s="4">
        <v>0</v>
      </c>
      <c r="Z125" s="4">
        <v>0</v>
      </c>
      <c r="AA125" s="4">
        <v>6.4402173913043477</v>
      </c>
      <c r="AB125" s="4">
        <v>0</v>
      </c>
      <c r="AC125" s="4">
        <v>4.6467391304347823</v>
      </c>
      <c r="AD125" s="4">
        <v>0</v>
      </c>
      <c r="AE125" s="4">
        <v>0</v>
      </c>
      <c r="AF125" s="1">
        <v>225134</v>
      </c>
      <c r="AG125" s="1">
        <v>1</v>
      </c>
      <c r="AH125"/>
    </row>
    <row r="126" spans="1:34" x14ac:dyDescent="0.25">
      <c r="A126" t="s">
        <v>379</v>
      </c>
      <c r="B126" t="s">
        <v>72</v>
      </c>
      <c r="C126" t="s">
        <v>493</v>
      </c>
      <c r="D126" t="s">
        <v>417</v>
      </c>
      <c r="E126" s="4">
        <v>97.630434782608702</v>
      </c>
      <c r="F126" s="4">
        <f>Nurse[[#This Row],[Total Nurse Staff Hours]]/Nurse[[#This Row],[MDS Census]]</f>
        <v>3.032965931863727</v>
      </c>
      <c r="G126" s="4">
        <f>Nurse[[#This Row],[Total Direct Care Staff Hours]]/Nurse[[#This Row],[MDS Census]]</f>
        <v>2.784736138944556</v>
      </c>
      <c r="H126" s="4">
        <f>Nurse[[#This Row],[Total RN Hours (w/ Admin, DON)]]/Nurse[[#This Row],[MDS Census]]</f>
        <v>0.56686706746826987</v>
      </c>
      <c r="I126" s="4">
        <f>Nurse[[#This Row],[RN Hours (excl. Admin, DON)]]/Nurse[[#This Row],[MDS Census]]</f>
        <v>0.37728790915163668</v>
      </c>
      <c r="J126" s="4">
        <f>SUM(Nurse[[#This Row],[RN Hours (excl. Admin, DON)]],Nurse[[#This Row],[RN Admin Hours]],Nurse[[#This Row],[RN DON Hours]],Nurse[[#This Row],[LPN Hours (excl. Admin)]],Nurse[[#This Row],[LPN Admin Hours]],Nurse[[#This Row],[CNA Hours]],Nurse[[#This Row],[NA TR Hours]],Nurse[[#This Row],[Med Aide/Tech Hours]])</f>
        <v>296.10978260869564</v>
      </c>
      <c r="K126" s="4">
        <f>SUM(Nurse[[#This Row],[RN Hours (excl. Admin, DON)]],Nurse[[#This Row],[LPN Hours (excl. Admin)]],Nurse[[#This Row],[CNA Hours]],Nurse[[#This Row],[NA TR Hours]],Nurse[[#This Row],[Med Aide/Tech Hours]])</f>
        <v>271.87500000000006</v>
      </c>
      <c r="L126" s="4">
        <f>SUM(Nurse[[#This Row],[RN Hours (excl. Admin, DON)]],Nurse[[#This Row],[RN Admin Hours]],Nurse[[#This Row],[RN DON Hours]])</f>
        <v>55.343478260869574</v>
      </c>
      <c r="M126" s="4">
        <v>36.834782608695662</v>
      </c>
      <c r="N126" s="4">
        <v>13.726086956521737</v>
      </c>
      <c r="O126" s="4">
        <v>4.7826086956521738</v>
      </c>
      <c r="P126" s="4">
        <f>SUM(Nurse[[#This Row],[LPN Hours (excl. Admin)]],Nurse[[#This Row],[LPN Admin Hours]])</f>
        <v>80.252173913043492</v>
      </c>
      <c r="Q126" s="4">
        <v>74.526086956521752</v>
      </c>
      <c r="R126" s="4">
        <v>5.7260869565217387</v>
      </c>
      <c r="S126" s="4">
        <f>SUM(Nurse[[#This Row],[CNA Hours]],Nurse[[#This Row],[NA TR Hours]],Nurse[[#This Row],[Med Aide/Tech Hours]])</f>
        <v>160.51413043478266</v>
      </c>
      <c r="T126" s="4">
        <v>148.64021739130439</v>
      </c>
      <c r="U126" s="4">
        <v>11.873913043478259</v>
      </c>
      <c r="V126" s="4">
        <v>0</v>
      </c>
      <c r="W1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11.767391304347827</v>
      </c>
      <c r="X126" s="4">
        <v>2.4217391304347826</v>
      </c>
      <c r="Y126" s="4">
        <v>0</v>
      </c>
      <c r="Z126" s="4">
        <v>0</v>
      </c>
      <c r="AA126" s="4">
        <v>7.6869565217391314</v>
      </c>
      <c r="AB126" s="4">
        <v>0</v>
      </c>
      <c r="AC126" s="4">
        <v>1.6586956521739127</v>
      </c>
      <c r="AD126" s="4">
        <v>0</v>
      </c>
      <c r="AE126" s="4">
        <v>0</v>
      </c>
      <c r="AF126" s="1">
        <v>225267</v>
      </c>
      <c r="AG126" s="1">
        <v>1</v>
      </c>
      <c r="AH126"/>
    </row>
    <row r="127" spans="1:34" x14ac:dyDescent="0.25">
      <c r="A127" t="s">
        <v>379</v>
      </c>
      <c r="B127" t="s">
        <v>34</v>
      </c>
      <c r="C127" t="s">
        <v>459</v>
      </c>
      <c r="D127" t="s">
        <v>412</v>
      </c>
      <c r="E127" s="4">
        <v>80.195652173913047</v>
      </c>
      <c r="F127" s="4">
        <f>Nurse[[#This Row],[Total Nurse Staff Hours]]/Nurse[[#This Row],[MDS Census]]</f>
        <v>3.9281783681214426</v>
      </c>
      <c r="G127" s="4">
        <f>Nurse[[#This Row],[Total Direct Care Staff Hours]]/Nurse[[#This Row],[MDS Census]]</f>
        <v>3.5178544320954188</v>
      </c>
      <c r="H127" s="4">
        <f>Nurse[[#This Row],[Total RN Hours (w/ Admin, DON)]]/Nurse[[#This Row],[MDS Census]]</f>
        <v>0.57891705069124411</v>
      </c>
      <c r="I127" s="4">
        <f>Nurse[[#This Row],[RN Hours (excl. Admin, DON)]]/Nurse[[#This Row],[MDS Census]]</f>
        <v>0.19786934128490102</v>
      </c>
      <c r="J127" s="4">
        <f>SUM(Nurse[[#This Row],[RN Hours (excl. Admin, DON)]],Nurse[[#This Row],[RN Admin Hours]],Nurse[[#This Row],[RN DON Hours]],Nurse[[#This Row],[LPN Hours (excl. Admin)]],Nurse[[#This Row],[LPN Admin Hours]],Nurse[[#This Row],[CNA Hours]],Nurse[[#This Row],[NA TR Hours]],Nurse[[#This Row],[Med Aide/Tech Hours]])</f>
        <v>315.02282608695657</v>
      </c>
      <c r="K127" s="4">
        <f>SUM(Nurse[[#This Row],[RN Hours (excl. Admin, DON)]],Nurse[[#This Row],[LPN Hours (excl. Admin)]],Nurse[[#This Row],[CNA Hours]],Nurse[[#This Row],[NA TR Hours]],Nurse[[#This Row],[Med Aide/Tech Hours]])</f>
        <v>282.11663043478262</v>
      </c>
      <c r="L127" s="4">
        <f>SUM(Nurse[[#This Row],[RN Hours (excl. Admin, DON)]],Nurse[[#This Row],[RN Admin Hours]],Nurse[[#This Row],[RN DON Hours]])</f>
        <v>46.426630434782602</v>
      </c>
      <c r="M127" s="4">
        <v>15.868260869565216</v>
      </c>
      <c r="N127" s="4">
        <v>25.775760869565215</v>
      </c>
      <c r="O127" s="4">
        <v>4.7826086956521738</v>
      </c>
      <c r="P127" s="4">
        <f>SUM(Nurse[[#This Row],[LPN Hours (excl. Admin)]],Nurse[[#This Row],[LPN Admin Hours]])</f>
        <v>90.967391304347814</v>
      </c>
      <c r="Q127" s="4">
        <v>88.619565217391298</v>
      </c>
      <c r="R127" s="4">
        <v>2.347826086956522</v>
      </c>
      <c r="S127" s="4">
        <f>SUM(Nurse[[#This Row],[CNA Hours]],Nurse[[#This Row],[NA TR Hours]],Nurse[[#This Row],[Med Aide/Tech Hours]])</f>
        <v>177.6288043478261</v>
      </c>
      <c r="T127" s="4">
        <v>177.6288043478261</v>
      </c>
      <c r="U127" s="4">
        <v>0</v>
      </c>
      <c r="V127" s="4">
        <v>0</v>
      </c>
      <c r="W1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7" s="4">
        <v>0</v>
      </c>
      <c r="Y127" s="4">
        <v>0</v>
      </c>
      <c r="Z127" s="4">
        <v>0</v>
      </c>
      <c r="AA127" s="4">
        <v>0</v>
      </c>
      <c r="AB127" s="4">
        <v>0</v>
      </c>
      <c r="AC127" s="4">
        <v>0</v>
      </c>
      <c r="AD127" s="4">
        <v>0</v>
      </c>
      <c r="AE127" s="4">
        <v>0</v>
      </c>
      <c r="AF127" s="1">
        <v>225196</v>
      </c>
      <c r="AG127" s="1">
        <v>1</v>
      </c>
      <c r="AH127"/>
    </row>
    <row r="128" spans="1:34" x14ac:dyDescent="0.25">
      <c r="A128" t="s">
        <v>379</v>
      </c>
      <c r="B128" t="s">
        <v>252</v>
      </c>
      <c r="C128" t="s">
        <v>469</v>
      </c>
      <c r="D128" t="s">
        <v>413</v>
      </c>
      <c r="E128" s="4">
        <v>107.98913043478261</v>
      </c>
      <c r="F128" s="4">
        <f>Nurse[[#This Row],[Total Nurse Staff Hours]]/Nurse[[#This Row],[MDS Census]]</f>
        <v>4.1503774534474083</v>
      </c>
      <c r="G128" s="4">
        <f>Nurse[[#This Row],[Total Direct Care Staff Hours]]/Nurse[[#This Row],[MDS Census]]</f>
        <v>3.8030196275792649</v>
      </c>
      <c r="H128" s="4">
        <f>Nurse[[#This Row],[Total RN Hours (w/ Admin, DON)]]/Nurse[[#This Row],[MDS Census]]</f>
        <v>0.92315047810770001</v>
      </c>
      <c r="I128" s="4">
        <f>Nurse[[#This Row],[RN Hours (excl. Admin, DON)]]/Nurse[[#This Row],[MDS Census]]</f>
        <v>0.57579265223955711</v>
      </c>
      <c r="J128" s="4">
        <f>SUM(Nurse[[#This Row],[RN Hours (excl. Admin, DON)]],Nurse[[#This Row],[RN Admin Hours]],Nurse[[#This Row],[RN DON Hours]],Nurse[[#This Row],[LPN Hours (excl. Admin)]],Nurse[[#This Row],[LPN Admin Hours]],Nurse[[#This Row],[CNA Hours]],Nurse[[#This Row],[NA TR Hours]],Nurse[[#This Row],[Med Aide/Tech Hours]])</f>
        <v>448.19565217391306</v>
      </c>
      <c r="K128" s="4">
        <f>SUM(Nurse[[#This Row],[RN Hours (excl. Admin, DON)]],Nurse[[#This Row],[LPN Hours (excl. Admin)]],Nurse[[#This Row],[CNA Hours]],Nurse[[#This Row],[NA TR Hours]],Nurse[[#This Row],[Med Aide/Tech Hours]])</f>
        <v>410.68478260869563</v>
      </c>
      <c r="L128" s="4">
        <f>SUM(Nurse[[#This Row],[RN Hours (excl. Admin, DON)]],Nurse[[#This Row],[RN Admin Hours]],Nurse[[#This Row],[RN DON Hours]])</f>
        <v>99.690217391304344</v>
      </c>
      <c r="M128" s="4">
        <v>62.179347826086953</v>
      </c>
      <c r="N128" s="4">
        <v>32.032608695652172</v>
      </c>
      <c r="O128" s="4">
        <v>5.4782608695652177</v>
      </c>
      <c r="P128" s="4">
        <f>SUM(Nurse[[#This Row],[LPN Hours (excl. Admin)]],Nurse[[#This Row],[LPN Admin Hours]])</f>
        <v>72.154891304347828</v>
      </c>
      <c r="Q128" s="4">
        <v>72.154891304347828</v>
      </c>
      <c r="R128" s="4">
        <v>0</v>
      </c>
      <c r="S128" s="4">
        <f>SUM(Nurse[[#This Row],[CNA Hours]],Nurse[[#This Row],[NA TR Hours]],Nurse[[#This Row],[Med Aide/Tech Hours]])</f>
        <v>276.35054347826087</v>
      </c>
      <c r="T128" s="4">
        <v>276.35054347826087</v>
      </c>
      <c r="U128" s="4">
        <v>0</v>
      </c>
      <c r="V128" s="4">
        <v>0</v>
      </c>
      <c r="W1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8" s="4">
        <v>0</v>
      </c>
      <c r="Y128" s="4">
        <v>0</v>
      </c>
      <c r="Z128" s="4">
        <v>0</v>
      </c>
      <c r="AA128" s="4">
        <v>0</v>
      </c>
      <c r="AB128" s="4">
        <v>0</v>
      </c>
      <c r="AC128" s="4">
        <v>0</v>
      </c>
      <c r="AD128" s="4">
        <v>0</v>
      </c>
      <c r="AE128" s="4">
        <v>0</v>
      </c>
      <c r="AF128" s="1">
        <v>225540</v>
      </c>
      <c r="AG128" s="1">
        <v>1</v>
      </c>
      <c r="AH128"/>
    </row>
    <row r="129" spans="1:34" x14ac:dyDescent="0.25">
      <c r="A129" t="s">
        <v>379</v>
      </c>
      <c r="B129" t="s">
        <v>241</v>
      </c>
      <c r="C129" t="s">
        <v>524</v>
      </c>
      <c r="D129" t="s">
        <v>410</v>
      </c>
      <c r="E129" s="4">
        <v>133.08695652173913</v>
      </c>
      <c r="F129" s="4">
        <f>Nurse[[#This Row],[Total Nurse Staff Hours]]/Nurse[[#This Row],[MDS Census]]</f>
        <v>3.5561842535119261</v>
      </c>
      <c r="G129" s="4">
        <f>Nurse[[#This Row],[Total Direct Care Staff Hours]]/Nurse[[#This Row],[MDS Census]]</f>
        <v>3.418137863443321</v>
      </c>
      <c r="H129" s="4">
        <f>Nurse[[#This Row],[Total RN Hours (w/ Admin, DON)]]/Nurse[[#This Row],[MDS Census]]</f>
        <v>0.48552760535772632</v>
      </c>
      <c r="I129" s="4">
        <f>Nurse[[#This Row],[RN Hours (excl. Admin, DON)]]/Nurse[[#This Row],[MDS Census]]</f>
        <v>0.35134269846455418</v>
      </c>
      <c r="J129" s="4">
        <f>SUM(Nurse[[#This Row],[RN Hours (excl. Admin, DON)]],Nurse[[#This Row],[RN Admin Hours]],Nurse[[#This Row],[RN DON Hours]],Nurse[[#This Row],[LPN Hours (excl. Admin)]],Nurse[[#This Row],[LPN Admin Hours]],Nurse[[#This Row],[CNA Hours]],Nurse[[#This Row],[NA TR Hours]],Nurse[[#This Row],[Med Aide/Tech Hours]])</f>
        <v>473.28173913043503</v>
      </c>
      <c r="K129" s="4">
        <f>SUM(Nurse[[#This Row],[RN Hours (excl. Admin, DON)]],Nurse[[#This Row],[LPN Hours (excl. Admin)]],Nurse[[#This Row],[CNA Hours]],Nurse[[#This Row],[NA TR Hours]],Nurse[[#This Row],[Med Aide/Tech Hours]])</f>
        <v>454.90956521739156</v>
      </c>
      <c r="L129" s="4">
        <f>SUM(Nurse[[#This Row],[RN Hours (excl. Admin, DON)]],Nurse[[#This Row],[RN Admin Hours]],Nurse[[#This Row],[RN DON Hours]])</f>
        <v>64.617391304347834</v>
      </c>
      <c r="M129" s="4">
        <v>46.75913043478262</v>
      </c>
      <c r="N129" s="4">
        <v>12.651739130434782</v>
      </c>
      <c r="O129" s="4">
        <v>5.2065217391304346</v>
      </c>
      <c r="P129" s="4">
        <f>SUM(Nurse[[#This Row],[LPN Hours (excl. Admin)]],Nurse[[#This Row],[LPN Admin Hours]])</f>
        <v>135.42413043478263</v>
      </c>
      <c r="Q129" s="4">
        <v>134.91021739130437</v>
      </c>
      <c r="R129" s="4">
        <v>0.51391304347826083</v>
      </c>
      <c r="S129" s="4">
        <f>SUM(Nurse[[#This Row],[CNA Hours]],Nurse[[#This Row],[NA TR Hours]],Nurse[[#This Row],[Med Aide/Tech Hours]])</f>
        <v>273.24021739130455</v>
      </c>
      <c r="T129" s="4">
        <v>256.23771739130456</v>
      </c>
      <c r="U129" s="4">
        <v>17.002499999999994</v>
      </c>
      <c r="V129" s="4">
        <v>0</v>
      </c>
      <c r="W1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64.208478260869597</v>
      </c>
      <c r="X129" s="4">
        <v>5.0957608695652175</v>
      </c>
      <c r="Y129" s="4">
        <v>0</v>
      </c>
      <c r="Z129" s="4">
        <v>0</v>
      </c>
      <c r="AA129" s="4">
        <v>59.112717391304379</v>
      </c>
      <c r="AB129" s="4">
        <v>0</v>
      </c>
      <c r="AC129" s="4">
        <v>0</v>
      </c>
      <c r="AD129" s="4">
        <v>0</v>
      </c>
      <c r="AE129" s="4">
        <v>0</v>
      </c>
      <c r="AF129" s="1">
        <v>225523</v>
      </c>
      <c r="AG129" s="1">
        <v>1</v>
      </c>
      <c r="AH129"/>
    </row>
    <row r="130" spans="1:34" x14ac:dyDescent="0.25">
      <c r="A130" t="s">
        <v>379</v>
      </c>
      <c r="B130" t="s">
        <v>204</v>
      </c>
      <c r="C130" t="s">
        <v>552</v>
      </c>
      <c r="D130" t="s">
        <v>415</v>
      </c>
      <c r="E130" s="4">
        <v>43.434782608695649</v>
      </c>
      <c r="F130" s="4">
        <f>Nurse[[#This Row],[Total Nurse Staff Hours]]/Nurse[[#This Row],[MDS Census]]</f>
        <v>2.8922672672672678</v>
      </c>
      <c r="G130" s="4">
        <f>Nurse[[#This Row],[Total Direct Care Staff Hours]]/Nurse[[#This Row],[MDS Census]]</f>
        <v>2.4846346346346349</v>
      </c>
      <c r="H130" s="4">
        <f>Nurse[[#This Row],[Total RN Hours (w/ Admin, DON)]]/Nurse[[#This Row],[MDS Census]]</f>
        <v>0.64874874874874899</v>
      </c>
      <c r="I130" s="4">
        <f>Nurse[[#This Row],[RN Hours (excl. Admin, DON)]]/Nurse[[#This Row],[MDS Census]]</f>
        <v>0.36609109109109123</v>
      </c>
      <c r="J130" s="4">
        <f>SUM(Nurse[[#This Row],[RN Hours (excl. Admin, DON)]],Nurse[[#This Row],[RN Admin Hours]],Nurse[[#This Row],[RN DON Hours]],Nurse[[#This Row],[LPN Hours (excl. Admin)]],Nurse[[#This Row],[LPN Admin Hours]],Nurse[[#This Row],[CNA Hours]],Nurse[[#This Row],[NA TR Hours]],Nurse[[#This Row],[Med Aide/Tech Hours]])</f>
        <v>125.62500000000001</v>
      </c>
      <c r="K130" s="4">
        <f>SUM(Nurse[[#This Row],[RN Hours (excl. Admin, DON)]],Nurse[[#This Row],[LPN Hours (excl. Admin)]],Nurse[[#This Row],[CNA Hours]],Nurse[[#This Row],[NA TR Hours]],Nurse[[#This Row],[Med Aide/Tech Hours]])</f>
        <v>107.91956521739131</v>
      </c>
      <c r="L130" s="4">
        <f>SUM(Nurse[[#This Row],[RN Hours (excl. Admin, DON)]],Nurse[[#This Row],[RN Admin Hours]],Nurse[[#This Row],[RN DON Hours]])</f>
        <v>28.178260869565225</v>
      </c>
      <c r="M130" s="4">
        <v>15.901086956521745</v>
      </c>
      <c r="N130" s="4">
        <v>6.7119565217391308</v>
      </c>
      <c r="O130" s="4">
        <v>5.5652173913043477</v>
      </c>
      <c r="P130" s="4">
        <f>SUM(Nurse[[#This Row],[LPN Hours (excl. Admin)]],Nurse[[#This Row],[LPN Admin Hours]])</f>
        <v>39.025000000000006</v>
      </c>
      <c r="Q130" s="4">
        <v>33.596739130434791</v>
      </c>
      <c r="R130" s="4">
        <v>5.428260869565217</v>
      </c>
      <c r="S130" s="4">
        <f>SUM(Nurse[[#This Row],[CNA Hours]],Nurse[[#This Row],[NA TR Hours]],Nurse[[#This Row],[Med Aide/Tech Hours]])</f>
        <v>58.421739130434773</v>
      </c>
      <c r="T130" s="4">
        <v>58.421739130434773</v>
      </c>
      <c r="U130" s="4">
        <v>0</v>
      </c>
      <c r="V130" s="4">
        <v>0</v>
      </c>
      <c r="W1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9.3358695652173918</v>
      </c>
      <c r="X130" s="4">
        <v>0.96086956521739142</v>
      </c>
      <c r="Y130" s="4">
        <v>5.5163043478260869</v>
      </c>
      <c r="Z130" s="4">
        <v>0.95652173913043481</v>
      </c>
      <c r="AA130" s="4">
        <v>0.40869565217391307</v>
      </c>
      <c r="AB130" s="4">
        <v>0</v>
      </c>
      <c r="AC130" s="4">
        <v>1.4934782608695649</v>
      </c>
      <c r="AD130" s="4">
        <v>0</v>
      </c>
      <c r="AE130" s="4">
        <v>0</v>
      </c>
      <c r="AF130" s="1">
        <v>225464</v>
      </c>
      <c r="AG130" s="1">
        <v>1</v>
      </c>
      <c r="AH130"/>
    </row>
    <row r="131" spans="1:34" x14ac:dyDescent="0.25">
      <c r="A131" t="s">
        <v>379</v>
      </c>
      <c r="B131" t="s">
        <v>103</v>
      </c>
      <c r="C131" t="s">
        <v>456</v>
      </c>
      <c r="D131" t="s">
        <v>414</v>
      </c>
      <c r="E131" s="4">
        <v>81.554347826086953</v>
      </c>
      <c r="F131" s="4">
        <f>Nurse[[#This Row],[Total Nurse Staff Hours]]/Nurse[[#This Row],[MDS Census]]</f>
        <v>2.9205984272957486</v>
      </c>
      <c r="G131" s="4">
        <f>Nurse[[#This Row],[Total Direct Care Staff Hours]]/Nurse[[#This Row],[MDS Census]]</f>
        <v>2.6357790217246437</v>
      </c>
      <c r="H131" s="4">
        <f>Nurse[[#This Row],[Total RN Hours (w/ Admin, DON)]]/Nurse[[#This Row],[MDS Census]]</f>
        <v>0.46031587365053983</v>
      </c>
      <c r="I131" s="4">
        <f>Nurse[[#This Row],[RN Hours (excl. Admin, DON)]]/Nurse[[#This Row],[MDS Census]]</f>
        <v>0.18052778888444623</v>
      </c>
      <c r="J131" s="4">
        <f>SUM(Nurse[[#This Row],[RN Hours (excl. Admin, DON)]],Nurse[[#This Row],[RN Admin Hours]],Nurse[[#This Row],[RN DON Hours]],Nurse[[#This Row],[LPN Hours (excl. Admin)]],Nurse[[#This Row],[LPN Admin Hours]],Nurse[[#This Row],[CNA Hours]],Nurse[[#This Row],[NA TR Hours]],Nurse[[#This Row],[Med Aide/Tech Hours]])</f>
        <v>238.1875</v>
      </c>
      <c r="K131" s="4">
        <f>SUM(Nurse[[#This Row],[RN Hours (excl. Admin, DON)]],Nurse[[#This Row],[LPN Hours (excl. Admin)]],Nurse[[#This Row],[CNA Hours]],Nurse[[#This Row],[NA TR Hours]],Nurse[[#This Row],[Med Aide/Tech Hours]])</f>
        <v>214.95923913043478</v>
      </c>
      <c r="L131" s="4">
        <f>SUM(Nurse[[#This Row],[RN Hours (excl. Admin, DON)]],Nurse[[#This Row],[RN Admin Hours]],Nurse[[#This Row],[RN DON Hours]])</f>
        <v>37.540760869565219</v>
      </c>
      <c r="M131" s="4">
        <v>14.722826086956522</v>
      </c>
      <c r="N131" s="4">
        <v>13.078804347826088</v>
      </c>
      <c r="O131" s="4">
        <v>9.7391304347826093</v>
      </c>
      <c r="P131" s="4">
        <f>SUM(Nurse[[#This Row],[LPN Hours (excl. Admin)]],Nurse[[#This Row],[LPN Admin Hours]])</f>
        <v>46.380434782608695</v>
      </c>
      <c r="Q131" s="4">
        <v>45.970108695652172</v>
      </c>
      <c r="R131" s="4">
        <v>0.41032608695652173</v>
      </c>
      <c r="S131" s="4">
        <f>SUM(Nurse[[#This Row],[CNA Hours]],Nurse[[#This Row],[NA TR Hours]],Nurse[[#This Row],[Med Aide/Tech Hours]])</f>
        <v>154.26630434782609</v>
      </c>
      <c r="T131" s="4">
        <v>138.63858695652175</v>
      </c>
      <c r="U131" s="4">
        <v>15.627717391304348</v>
      </c>
      <c r="V131" s="4">
        <v>0</v>
      </c>
      <c r="W1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53.755434782608688</v>
      </c>
      <c r="X131" s="4">
        <v>2.4048913043478262</v>
      </c>
      <c r="Y131" s="4">
        <v>0</v>
      </c>
      <c r="Z131" s="4">
        <v>0</v>
      </c>
      <c r="AA131" s="4">
        <v>13.5</v>
      </c>
      <c r="AB131" s="4">
        <v>0.3016304347826087</v>
      </c>
      <c r="AC131" s="4">
        <v>37.548913043478258</v>
      </c>
      <c r="AD131" s="4">
        <v>0</v>
      </c>
      <c r="AE131" s="4">
        <v>0</v>
      </c>
      <c r="AF131" s="1">
        <v>225313</v>
      </c>
      <c r="AG131" s="1">
        <v>1</v>
      </c>
      <c r="AH131"/>
    </row>
    <row r="132" spans="1:34" x14ac:dyDescent="0.25">
      <c r="A132" t="s">
        <v>379</v>
      </c>
      <c r="B132" t="s">
        <v>5</v>
      </c>
      <c r="C132" t="s">
        <v>462</v>
      </c>
      <c r="D132" t="s">
        <v>410</v>
      </c>
      <c r="E132" s="4">
        <v>29.630434782608695</v>
      </c>
      <c r="F132" s="4">
        <f>Nurse[[#This Row],[Total Nurse Staff Hours]]/Nurse[[#This Row],[MDS Census]]</f>
        <v>3.6374724871606752</v>
      </c>
      <c r="G132" s="4">
        <f>Nurse[[#This Row],[Total Direct Care Staff Hours]]/Nurse[[#This Row],[MDS Census]]</f>
        <v>3.4723954512105655</v>
      </c>
      <c r="H132" s="4">
        <f>Nurse[[#This Row],[Total RN Hours (w/ Admin, DON)]]/Nurse[[#This Row],[MDS Census]]</f>
        <v>0.83281364636830524</v>
      </c>
      <c r="I132" s="4">
        <f>Nurse[[#This Row],[RN Hours (excl. Admin, DON)]]/Nurse[[#This Row],[MDS Census]]</f>
        <v>0.66773661041819521</v>
      </c>
      <c r="J132" s="4">
        <f>SUM(Nurse[[#This Row],[RN Hours (excl. Admin, DON)]],Nurse[[#This Row],[RN Admin Hours]],Nurse[[#This Row],[RN DON Hours]],Nurse[[#This Row],[LPN Hours (excl. Admin)]],Nurse[[#This Row],[LPN Admin Hours]],Nurse[[#This Row],[CNA Hours]],Nurse[[#This Row],[NA TR Hours]],Nurse[[#This Row],[Med Aide/Tech Hours]])</f>
        <v>107.77989130434783</v>
      </c>
      <c r="K132" s="4">
        <f>SUM(Nurse[[#This Row],[RN Hours (excl. Admin, DON)]],Nurse[[#This Row],[LPN Hours (excl. Admin)]],Nurse[[#This Row],[CNA Hours]],Nurse[[#This Row],[NA TR Hours]],Nurse[[#This Row],[Med Aide/Tech Hours]])</f>
        <v>102.88858695652175</v>
      </c>
      <c r="L132" s="4">
        <f>SUM(Nurse[[#This Row],[RN Hours (excl. Admin, DON)]],Nurse[[#This Row],[RN Admin Hours]],Nurse[[#This Row],[RN DON Hours]])</f>
        <v>24.676630434782609</v>
      </c>
      <c r="M132" s="4">
        <v>19.785326086956523</v>
      </c>
      <c r="N132" s="4">
        <v>0</v>
      </c>
      <c r="O132" s="4">
        <v>4.8913043478260869</v>
      </c>
      <c r="P132" s="4">
        <f>SUM(Nurse[[#This Row],[LPN Hours (excl. Admin)]],Nurse[[#This Row],[LPN Admin Hours]])</f>
        <v>18.646739130434781</v>
      </c>
      <c r="Q132" s="4">
        <v>18.646739130434781</v>
      </c>
      <c r="R132" s="4">
        <v>0</v>
      </c>
      <c r="S132" s="4">
        <f>SUM(Nurse[[#This Row],[CNA Hours]],Nurse[[#This Row],[NA TR Hours]],Nurse[[#This Row],[Med Aide/Tech Hours]])</f>
        <v>64.456521739130437</v>
      </c>
      <c r="T132" s="4">
        <v>64.456521739130437</v>
      </c>
      <c r="U132" s="4">
        <v>0</v>
      </c>
      <c r="V132" s="4">
        <v>0</v>
      </c>
      <c r="W1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2" s="4">
        <v>0</v>
      </c>
      <c r="Y132" s="4">
        <v>0</v>
      </c>
      <c r="Z132" s="4">
        <v>0</v>
      </c>
      <c r="AA132" s="4">
        <v>0</v>
      </c>
      <c r="AB132" s="4">
        <v>0</v>
      </c>
      <c r="AC132" s="4">
        <v>0</v>
      </c>
      <c r="AD132" s="4">
        <v>0</v>
      </c>
      <c r="AE132" s="4">
        <v>0</v>
      </c>
      <c r="AF132" s="1">
        <v>225736</v>
      </c>
      <c r="AG132" s="1">
        <v>1</v>
      </c>
      <c r="AH132"/>
    </row>
    <row r="133" spans="1:34" x14ac:dyDescent="0.25">
      <c r="A133" t="s">
        <v>379</v>
      </c>
      <c r="B133" t="s">
        <v>321</v>
      </c>
      <c r="C133" t="s">
        <v>442</v>
      </c>
      <c r="D133" t="s">
        <v>416</v>
      </c>
      <c r="E133" s="4">
        <v>106.47826086956522</v>
      </c>
      <c r="F133" s="4">
        <f>Nurse[[#This Row],[Total Nurse Staff Hours]]/Nurse[[#This Row],[MDS Census]]</f>
        <v>3.798115557370354</v>
      </c>
      <c r="G133" s="4">
        <f>Nurse[[#This Row],[Total Direct Care Staff Hours]]/Nurse[[#This Row],[MDS Census]]</f>
        <v>3.3936647611269897</v>
      </c>
      <c r="H133" s="4">
        <f>Nurse[[#This Row],[Total RN Hours (w/ Admin, DON)]]/Nurse[[#This Row],[MDS Census]]</f>
        <v>0.78909248672927712</v>
      </c>
      <c r="I133" s="4">
        <f>Nurse[[#This Row],[RN Hours (excl. Admin, DON)]]/Nurse[[#This Row],[MDS Census]]</f>
        <v>0.56512351980400155</v>
      </c>
      <c r="J133" s="4">
        <f>SUM(Nurse[[#This Row],[RN Hours (excl. Admin, DON)]],Nurse[[#This Row],[RN Admin Hours]],Nurse[[#This Row],[RN DON Hours]],Nurse[[#This Row],[LPN Hours (excl. Admin)]],Nurse[[#This Row],[LPN Admin Hours]],Nurse[[#This Row],[CNA Hours]],Nurse[[#This Row],[NA TR Hours]],Nurse[[#This Row],[Med Aide/Tech Hours]])</f>
        <v>404.41673913043468</v>
      </c>
      <c r="K133" s="4">
        <f>SUM(Nurse[[#This Row],[RN Hours (excl. Admin, DON)]],Nurse[[#This Row],[LPN Hours (excl. Admin)]],Nurse[[#This Row],[CNA Hours]],Nurse[[#This Row],[NA TR Hours]],Nurse[[#This Row],[Med Aide/Tech Hours]])</f>
        <v>361.35152173913036</v>
      </c>
      <c r="L133" s="4">
        <f>SUM(Nurse[[#This Row],[RN Hours (excl. Admin, DON)]],Nurse[[#This Row],[RN Admin Hours]],Nurse[[#This Row],[RN DON Hours]])</f>
        <v>84.021195652173901</v>
      </c>
      <c r="M133" s="4">
        <v>60.173369565217378</v>
      </c>
      <c r="N133" s="4">
        <v>18.399456521739129</v>
      </c>
      <c r="O133" s="4">
        <v>5.4483695652173916</v>
      </c>
      <c r="P133" s="4">
        <f>SUM(Nurse[[#This Row],[LPN Hours (excl. Admin)]],Nurse[[#This Row],[LPN Admin Hours]])</f>
        <v>93.506847826086954</v>
      </c>
      <c r="Q133" s="4">
        <v>74.289456521739126</v>
      </c>
      <c r="R133" s="4">
        <v>19.217391304347824</v>
      </c>
      <c r="S133" s="4">
        <f>SUM(Nurse[[#This Row],[CNA Hours]],Nurse[[#This Row],[NA TR Hours]],Nurse[[#This Row],[Med Aide/Tech Hours]])</f>
        <v>226.88869565217385</v>
      </c>
      <c r="T133" s="4">
        <v>223.9647826086956</v>
      </c>
      <c r="U133" s="4">
        <v>2.9239130434782608</v>
      </c>
      <c r="V133" s="4">
        <v>0</v>
      </c>
      <c r="W1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32.802608695652182</v>
      </c>
      <c r="X133" s="4">
        <v>5.4233695652173903</v>
      </c>
      <c r="Y133" s="4">
        <v>1.3913043478260869</v>
      </c>
      <c r="Z133" s="4">
        <v>0</v>
      </c>
      <c r="AA133" s="4">
        <v>4.1345652173913034</v>
      </c>
      <c r="AB133" s="4">
        <v>0</v>
      </c>
      <c r="AC133" s="4">
        <v>21.853369565217399</v>
      </c>
      <c r="AD133" s="4">
        <v>0</v>
      </c>
      <c r="AE133" s="4">
        <v>0</v>
      </c>
      <c r="AF133" s="1">
        <v>225718</v>
      </c>
      <c r="AG133" s="1">
        <v>1</v>
      </c>
      <c r="AH133"/>
    </row>
    <row r="134" spans="1:34" x14ac:dyDescent="0.25">
      <c r="A134" t="s">
        <v>379</v>
      </c>
      <c r="B134" t="s">
        <v>258</v>
      </c>
      <c r="C134" t="s">
        <v>477</v>
      </c>
      <c r="D134" t="s">
        <v>411</v>
      </c>
      <c r="E134" s="4">
        <v>60.456521739130437</v>
      </c>
      <c r="F134" s="4">
        <f>Nurse[[#This Row],[Total Nurse Staff Hours]]/Nurse[[#This Row],[MDS Census]]</f>
        <v>5.705877382236606</v>
      </c>
      <c r="G134" s="4">
        <f>Nurse[[#This Row],[Total Direct Care Staff Hours]]/Nurse[[#This Row],[MDS Census]]</f>
        <v>5.2337558432218625</v>
      </c>
      <c r="H134" s="4">
        <f>Nurse[[#This Row],[Total RN Hours (w/ Admin, DON)]]/Nurse[[#This Row],[MDS Census]]</f>
        <v>1.311539014742898</v>
      </c>
      <c r="I134" s="4">
        <f>Nurse[[#This Row],[RN Hours (excl. Admin, DON)]]/Nurse[[#This Row],[MDS Census]]</f>
        <v>0.96689679971233333</v>
      </c>
      <c r="J134" s="4">
        <f>SUM(Nurse[[#This Row],[RN Hours (excl. Admin, DON)]],Nurse[[#This Row],[RN Admin Hours]],Nurse[[#This Row],[RN DON Hours]],Nurse[[#This Row],[LPN Hours (excl. Admin)]],Nurse[[#This Row],[LPN Admin Hours]],Nurse[[#This Row],[CNA Hours]],Nurse[[#This Row],[NA TR Hours]],Nurse[[#This Row],[Med Aide/Tech Hours]])</f>
        <v>344.95750000000004</v>
      </c>
      <c r="K134" s="4">
        <f>SUM(Nurse[[#This Row],[RN Hours (excl. Admin, DON)]],Nurse[[#This Row],[LPN Hours (excl. Admin)]],Nurse[[#This Row],[CNA Hours]],Nurse[[#This Row],[NA TR Hours]],Nurse[[#This Row],[Med Aide/Tech Hours]])</f>
        <v>316.41467391304349</v>
      </c>
      <c r="L134" s="4">
        <f>SUM(Nurse[[#This Row],[RN Hours (excl. Admin, DON)]],Nurse[[#This Row],[RN Admin Hours]],Nurse[[#This Row],[RN DON Hours]])</f>
        <v>79.291086956521724</v>
      </c>
      <c r="M134" s="4">
        <v>58.45521739130433</v>
      </c>
      <c r="N134" s="4">
        <v>16.71086956521739</v>
      </c>
      <c r="O134" s="4">
        <v>4.125</v>
      </c>
      <c r="P134" s="4">
        <f>SUM(Nurse[[#This Row],[LPN Hours (excl. Admin)]],Nurse[[#This Row],[LPN Admin Hours]])</f>
        <v>99.404021739130471</v>
      </c>
      <c r="Q134" s="4">
        <v>91.697065217391341</v>
      </c>
      <c r="R134" s="4">
        <v>7.70695652173913</v>
      </c>
      <c r="S134" s="4">
        <f>SUM(Nurse[[#This Row],[CNA Hours]],Nurse[[#This Row],[NA TR Hours]],Nurse[[#This Row],[Med Aide/Tech Hours]])</f>
        <v>166.26239130434783</v>
      </c>
      <c r="T134" s="4">
        <v>166.26239130434783</v>
      </c>
      <c r="U134" s="4">
        <v>0</v>
      </c>
      <c r="V134" s="4">
        <v>0</v>
      </c>
      <c r="W1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58.328804347826093</v>
      </c>
      <c r="X134" s="4">
        <v>13.010869565217391</v>
      </c>
      <c r="Y134" s="4">
        <v>0</v>
      </c>
      <c r="Z134" s="4">
        <v>0</v>
      </c>
      <c r="AA134" s="4">
        <v>9.304347826086957</v>
      </c>
      <c r="AB134" s="4">
        <v>0</v>
      </c>
      <c r="AC134" s="4">
        <v>36.013586956521742</v>
      </c>
      <c r="AD134" s="4">
        <v>0</v>
      </c>
      <c r="AE134" s="4">
        <v>0</v>
      </c>
      <c r="AF134" s="1">
        <v>225547</v>
      </c>
      <c r="AG134" s="1">
        <v>1</v>
      </c>
      <c r="AH134"/>
    </row>
    <row r="135" spans="1:34" x14ac:dyDescent="0.25">
      <c r="A135" t="s">
        <v>379</v>
      </c>
      <c r="B135" t="s">
        <v>87</v>
      </c>
      <c r="C135" t="s">
        <v>487</v>
      </c>
      <c r="D135" t="s">
        <v>415</v>
      </c>
      <c r="E135" s="4">
        <v>100.60869565217391</v>
      </c>
      <c r="F135" s="4">
        <f>Nurse[[#This Row],[Total Nurse Staff Hours]]/Nurse[[#This Row],[MDS Census]]</f>
        <v>3.7803856957649096</v>
      </c>
      <c r="G135" s="4">
        <f>Nurse[[#This Row],[Total Direct Care Staff Hours]]/Nurse[[#This Row],[MDS Census]]</f>
        <v>3.3245192307692308</v>
      </c>
      <c r="H135" s="4">
        <f>Nurse[[#This Row],[Total RN Hours (w/ Admin, DON)]]/Nurse[[#This Row],[MDS Census]]</f>
        <v>0.52225583405358689</v>
      </c>
      <c r="I135" s="4">
        <f>Nurse[[#This Row],[RN Hours (excl. Admin, DON)]]/Nurse[[#This Row],[MDS Census]]</f>
        <v>0.35004321521175458</v>
      </c>
      <c r="J135" s="4">
        <f>SUM(Nurse[[#This Row],[RN Hours (excl. Admin, DON)]],Nurse[[#This Row],[RN Admin Hours]],Nurse[[#This Row],[RN DON Hours]],Nurse[[#This Row],[LPN Hours (excl. Admin)]],Nurse[[#This Row],[LPN Admin Hours]],Nurse[[#This Row],[CNA Hours]],Nurse[[#This Row],[NA TR Hours]],Nurse[[#This Row],[Med Aide/Tech Hours]])</f>
        <v>380.3396739130435</v>
      </c>
      <c r="K135" s="4">
        <f>SUM(Nurse[[#This Row],[RN Hours (excl. Admin, DON)]],Nurse[[#This Row],[LPN Hours (excl. Admin)]],Nurse[[#This Row],[CNA Hours]],Nurse[[#This Row],[NA TR Hours]],Nurse[[#This Row],[Med Aide/Tech Hours]])</f>
        <v>334.47554347826087</v>
      </c>
      <c r="L135" s="4">
        <f>SUM(Nurse[[#This Row],[RN Hours (excl. Admin, DON)]],Nurse[[#This Row],[RN Admin Hours]],Nurse[[#This Row],[RN DON Hours]])</f>
        <v>52.54347826086957</v>
      </c>
      <c r="M135" s="4">
        <v>35.217391304347828</v>
      </c>
      <c r="N135" s="4">
        <v>11.086956521739131</v>
      </c>
      <c r="O135" s="4">
        <v>6.2391304347826084</v>
      </c>
      <c r="P135" s="4">
        <f>SUM(Nurse[[#This Row],[LPN Hours (excl. Admin)]],Nurse[[#This Row],[LPN Admin Hours]])</f>
        <v>133.34782608695653</v>
      </c>
      <c r="Q135" s="4">
        <v>104.80978260869566</v>
      </c>
      <c r="R135" s="4">
        <v>28.538043478260871</v>
      </c>
      <c r="S135" s="4">
        <f>SUM(Nurse[[#This Row],[CNA Hours]],Nurse[[#This Row],[NA TR Hours]],Nurse[[#This Row],[Med Aide/Tech Hours]])</f>
        <v>194.4483695652174</v>
      </c>
      <c r="T135" s="4">
        <v>194.4483695652174</v>
      </c>
      <c r="U135" s="4">
        <v>0</v>
      </c>
      <c r="V135" s="4">
        <v>0</v>
      </c>
      <c r="W1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63.586956521739133</v>
      </c>
      <c r="X135" s="4">
        <v>3.8179347826086958</v>
      </c>
      <c r="Y135" s="4">
        <v>0</v>
      </c>
      <c r="Z135" s="4">
        <v>0</v>
      </c>
      <c r="AA135" s="4">
        <v>30.831521739130434</v>
      </c>
      <c r="AB135" s="4">
        <v>0</v>
      </c>
      <c r="AC135" s="4">
        <v>28.9375</v>
      </c>
      <c r="AD135" s="4">
        <v>0</v>
      </c>
      <c r="AE135" s="4">
        <v>0</v>
      </c>
      <c r="AF135" s="1">
        <v>225290</v>
      </c>
      <c r="AG135" s="1">
        <v>1</v>
      </c>
      <c r="AH135"/>
    </row>
    <row r="136" spans="1:34" x14ac:dyDescent="0.25">
      <c r="A136" t="s">
        <v>379</v>
      </c>
      <c r="B136" t="s">
        <v>300</v>
      </c>
      <c r="C136" t="s">
        <v>498</v>
      </c>
      <c r="D136" t="s">
        <v>411</v>
      </c>
      <c r="E136" s="4">
        <v>126.29347826086956</v>
      </c>
      <c r="F136" s="4">
        <f>Nurse[[#This Row],[Total Nurse Staff Hours]]/Nurse[[#This Row],[MDS Census]]</f>
        <v>3.5698209828728804</v>
      </c>
      <c r="G136" s="4">
        <f>Nurse[[#This Row],[Total Direct Care Staff Hours]]/Nurse[[#This Row],[MDS Census]]</f>
        <v>3.1571563817884498</v>
      </c>
      <c r="H136" s="4">
        <f>Nurse[[#This Row],[Total RN Hours (w/ Admin, DON)]]/Nurse[[#This Row],[MDS Census]]</f>
        <v>0.63060504346329294</v>
      </c>
      <c r="I136" s="4">
        <f>Nurse[[#This Row],[RN Hours (excl. Admin, DON)]]/Nurse[[#This Row],[MDS Census]]</f>
        <v>0.40478956880970823</v>
      </c>
      <c r="J136" s="4">
        <f>SUM(Nurse[[#This Row],[RN Hours (excl. Admin, DON)]],Nurse[[#This Row],[RN Admin Hours]],Nurse[[#This Row],[RN DON Hours]],Nurse[[#This Row],[LPN Hours (excl. Admin)]],Nurse[[#This Row],[LPN Admin Hours]],Nurse[[#This Row],[CNA Hours]],Nurse[[#This Row],[NA TR Hours]],Nurse[[#This Row],[Med Aide/Tech Hours]])</f>
        <v>450.84510869565213</v>
      </c>
      <c r="K136" s="4">
        <f>SUM(Nurse[[#This Row],[RN Hours (excl. Admin, DON)]],Nurse[[#This Row],[LPN Hours (excl. Admin)]],Nurse[[#This Row],[CNA Hours]],Nurse[[#This Row],[NA TR Hours]],Nurse[[#This Row],[Med Aide/Tech Hours]])</f>
        <v>398.72826086956519</v>
      </c>
      <c r="L136" s="4">
        <f>SUM(Nurse[[#This Row],[RN Hours (excl. Admin, DON)]],Nurse[[#This Row],[RN Admin Hours]],Nurse[[#This Row],[RN DON Hours]])</f>
        <v>79.641304347826093</v>
      </c>
      <c r="M136" s="4">
        <v>51.122282608695649</v>
      </c>
      <c r="N136" s="4">
        <v>23.127717391304348</v>
      </c>
      <c r="O136" s="4">
        <v>5.3913043478260869</v>
      </c>
      <c r="P136" s="4">
        <f>SUM(Nurse[[#This Row],[LPN Hours (excl. Admin)]],Nurse[[#This Row],[LPN Admin Hours]])</f>
        <v>132.02989130434781</v>
      </c>
      <c r="Q136" s="4">
        <v>108.4320652173913</v>
      </c>
      <c r="R136" s="4">
        <v>23.597826086956523</v>
      </c>
      <c r="S136" s="4">
        <f>SUM(Nurse[[#This Row],[CNA Hours]],Nurse[[#This Row],[NA TR Hours]],Nurse[[#This Row],[Med Aide/Tech Hours]])</f>
        <v>239.17391304347825</v>
      </c>
      <c r="T136" s="4">
        <v>239.17391304347825</v>
      </c>
      <c r="U136" s="4">
        <v>0</v>
      </c>
      <c r="V136" s="4">
        <v>0</v>
      </c>
      <c r="W1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4.8586956521739131</v>
      </c>
      <c r="X136" s="4">
        <v>4.7717391304347823</v>
      </c>
      <c r="Y136" s="4">
        <v>0</v>
      </c>
      <c r="Z136" s="4">
        <v>0</v>
      </c>
      <c r="AA136" s="4">
        <v>0</v>
      </c>
      <c r="AB136" s="4">
        <v>0</v>
      </c>
      <c r="AC136" s="4">
        <v>8.6956521739130432E-2</v>
      </c>
      <c r="AD136" s="4">
        <v>0</v>
      </c>
      <c r="AE136" s="4">
        <v>0</v>
      </c>
      <c r="AF136" s="1">
        <v>225662</v>
      </c>
      <c r="AG136" s="1">
        <v>1</v>
      </c>
      <c r="AH136"/>
    </row>
    <row r="137" spans="1:34" x14ac:dyDescent="0.25">
      <c r="A137" t="s">
        <v>379</v>
      </c>
      <c r="B137" t="s">
        <v>138</v>
      </c>
      <c r="C137" t="s">
        <v>501</v>
      </c>
      <c r="D137" t="s">
        <v>417</v>
      </c>
      <c r="E137" s="4">
        <v>124.28260869565217</v>
      </c>
      <c r="F137" s="4">
        <f>Nurse[[#This Row],[Total Nurse Staff Hours]]/Nurse[[#This Row],[MDS Census]]</f>
        <v>3.6081423823683756</v>
      </c>
      <c r="G137" s="4">
        <f>Nurse[[#This Row],[Total Direct Care Staff Hours]]/Nurse[[#This Row],[MDS Census]]</f>
        <v>3.2410355081336371</v>
      </c>
      <c r="H137" s="4">
        <f>Nurse[[#This Row],[Total RN Hours (w/ Admin, DON)]]/Nurse[[#This Row],[MDS Census]]</f>
        <v>0.44378607661360864</v>
      </c>
      <c r="I137" s="4">
        <f>Nurse[[#This Row],[RN Hours (excl. Admin, DON)]]/Nurse[[#This Row],[MDS Census]]</f>
        <v>0.2917395487143607</v>
      </c>
      <c r="J137" s="4">
        <f>SUM(Nurse[[#This Row],[RN Hours (excl. Admin, DON)]],Nurse[[#This Row],[RN Admin Hours]],Nurse[[#This Row],[RN DON Hours]],Nurse[[#This Row],[LPN Hours (excl. Admin)]],Nurse[[#This Row],[LPN Admin Hours]],Nurse[[#This Row],[CNA Hours]],Nurse[[#This Row],[NA TR Hours]],Nurse[[#This Row],[Med Aide/Tech Hours]])</f>
        <v>448.429347826087</v>
      </c>
      <c r="K137" s="4">
        <f>SUM(Nurse[[#This Row],[RN Hours (excl. Admin, DON)]],Nurse[[#This Row],[LPN Hours (excl. Admin)]],Nurse[[#This Row],[CNA Hours]],Nurse[[#This Row],[NA TR Hours]],Nurse[[#This Row],[Med Aide/Tech Hours]])</f>
        <v>402.804347826087</v>
      </c>
      <c r="L137" s="4">
        <f>SUM(Nurse[[#This Row],[RN Hours (excl. Admin, DON)]],Nurse[[#This Row],[RN Admin Hours]],Nurse[[#This Row],[RN DON Hours]])</f>
        <v>55.154891304347835</v>
      </c>
      <c r="M137" s="4">
        <v>36.258152173913047</v>
      </c>
      <c r="N137" s="4">
        <v>12.809782608695652</v>
      </c>
      <c r="O137" s="4">
        <v>6.0869565217391308</v>
      </c>
      <c r="P137" s="4">
        <f>SUM(Nurse[[#This Row],[LPN Hours (excl. Admin)]],Nurse[[#This Row],[LPN Admin Hours]])</f>
        <v>123.41576086956522</v>
      </c>
      <c r="Q137" s="4">
        <v>96.6875</v>
      </c>
      <c r="R137" s="4">
        <v>26.728260869565219</v>
      </c>
      <c r="S137" s="4">
        <f>SUM(Nurse[[#This Row],[CNA Hours]],Nurse[[#This Row],[NA TR Hours]],Nurse[[#This Row],[Med Aide/Tech Hours]])</f>
        <v>269.85869565217394</v>
      </c>
      <c r="T137" s="4">
        <v>269.7771739130435</v>
      </c>
      <c r="U137" s="4">
        <v>8.1521739130434784E-2</v>
      </c>
      <c r="V137" s="4">
        <v>0</v>
      </c>
      <c r="W1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56.480978260869563</v>
      </c>
      <c r="X137" s="4">
        <v>2.1358695652173911</v>
      </c>
      <c r="Y137" s="4">
        <v>0</v>
      </c>
      <c r="Z137" s="4">
        <v>0</v>
      </c>
      <c r="AA137" s="4">
        <v>10.991847826086957</v>
      </c>
      <c r="AB137" s="4">
        <v>0</v>
      </c>
      <c r="AC137" s="4">
        <v>43.353260869565219</v>
      </c>
      <c r="AD137" s="4">
        <v>0</v>
      </c>
      <c r="AE137" s="4">
        <v>0</v>
      </c>
      <c r="AF137" s="1">
        <v>225366</v>
      </c>
      <c r="AG137" s="1">
        <v>1</v>
      </c>
      <c r="AH137"/>
    </row>
    <row r="138" spans="1:34" x14ac:dyDescent="0.25">
      <c r="A138" t="s">
        <v>379</v>
      </c>
      <c r="B138" t="s">
        <v>195</v>
      </c>
      <c r="C138" t="s">
        <v>484</v>
      </c>
      <c r="D138" t="s">
        <v>415</v>
      </c>
      <c r="E138" s="4">
        <v>108.81521739130434</v>
      </c>
      <c r="F138" s="4">
        <f>Nurse[[#This Row],[Total Nurse Staff Hours]]/Nurse[[#This Row],[MDS Census]]</f>
        <v>3.8784357207072224</v>
      </c>
      <c r="G138" s="4">
        <f>Nurse[[#This Row],[Total Direct Care Staff Hours]]/Nurse[[#This Row],[MDS Census]]</f>
        <v>3.671417440815103</v>
      </c>
      <c r="H138" s="4">
        <f>Nurse[[#This Row],[Total RN Hours (w/ Admin, DON)]]/Nurse[[#This Row],[MDS Census]]</f>
        <v>0.52332733992608138</v>
      </c>
      <c r="I138" s="4">
        <f>Nurse[[#This Row],[RN Hours (excl. Admin, DON)]]/Nurse[[#This Row],[MDS Census]]</f>
        <v>0.40046249125961442</v>
      </c>
      <c r="J138" s="4">
        <f>SUM(Nurse[[#This Row],[RN Hours (excl. Admin, DON)]],Nurse[[#This Row],[RN Admin Hours]],Nurse[[#This Row],[RN DON Hours]],Nurse[[#This Row],[LPN Hours (excl. Admin)]],Nurse[[#This Row],[LPN Admin Hours]],Nurse[[#This Row],[CNA Hours]],Nurse[[#This Row],[NA TR Hours]],Nurse[[#This Row],[Med Aide/Tech Hours]])</f>
        <v>422.03282608695656</v>
      </c>
      <c r="K138" s="4">
        <f>SUM(Nurse[[#This Row],[RN Hours (excl. Admin, DON)]],Nurse[[#This Row],[LPN Hours (excl. Admin)]],Nurse[[#This Row],[CNA Hours]],Nurse[[#This Row],[NA TR Hours]],Nurse[[#This Row],[Med Aide/Tech Hours]])</f>
        <v>399.5060869565217</v>
      </c>
      <c r="L138" s="4">
        <f>SUM(Nurse[[#This Row],[RN Hours (excl. Admin, DON)]],Nurse[[#This Row],[RN Admin Hours]],Nurse[[#This Row],[RN DON Hours]])</f>
        <v>56.945978260869566</v>
      </c>
      <c r="M138" s="4">
        <v>43.576413043478261</v>
      </c>
      <c r="N138" s="4">
        <v>8.8913043478260878</v>
      </c>
      <c r="O138" s="4">
        <v>4.4782608695652177</v>
      </c>
      <c r="P138" s="4">
        <f>SUM(Nurse[[#This Row],[LPN Hours (excl. Admin)]],Nurse[[#This Row],[LPN Admin Hours]])</f>
        <v>127.17597826086956</v>
      </c>
      <c r="Q138" s="4">
        <v>118.01880434782608</v>
      </c>
      <c r="R138" s="4">
        <v>9.1571739130434793</v>
      </c>
      <c r="S138" s="4">
        <f>SUM(Nurse[[#This Row],[CNA Hours]],Nurse[[#This Row],[NA TR Hours]],Nurse[[#This Row],[Med Aide/Tech Hours]])</f>
        <v>237.91086956521735</v>
      </c>
      <c r="T138" s="4">
        <v>223.28847826086954</v>
      </c>
      <c r="U138" s="4">
        <v>14.622391304347824</v>
      </c>
      <c r="V138" s="4">
        <v>0</v>
      </c>
      <c r="W1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35.072608695652178</v>
      </c>
      <c r="X138" s="4">
        <v>0.34315217391304348</v>
      </c>
      <c r="Y138" s="4">
        <v>0</v>
      </c>
      <c r="Z138" s="4">
        <v>0</v>
      </c>
      <c r="AA138" s="4">
        <v>34.729456521739138</v>
      </c>
      <c r="AB138" s="4">
        <v>0</v>
      </c>
      <c r="AC138" s="4">
        <v>0</v>
      </c>
      <c r="AD138" s="4">
        <v>0</v>
      </c>
      <c r="AE138" s="4">
        <v>0</v>
      </c>
      <c r="AF138" s="1">
        <v>225449</v>
      </c>
      <c r="AG138" s="1">
        <v>1</v>
      </c>
      <c r="AH138"/>
    </row>
    <row r="139" spans="1:34" x14ac:dyDescent="0.25">
      <c r="A139" t="s">
        <v>379</v>
      </c>
      <c r="B139" t="s">
        <v>173</v>
      </c>
      <c r="C139" t="s">
        <v>444</v>
      </c>
      <c r="D139" t="s">
        <v>416</v>
      </c>
      <c r="E139" s="4">
        <v>103.33695652173913</v>
      </c>
      <c r="F139" s="4">
        <f>Nurse[[#This Row],[Total Nurse Staff Hours]]/Nurse[[#This Row],[MDS Census]]</f>
        <v>3.7308804039129067</v>
      </c>
      <c r="G139" s="4">
        <f>Nurse[[#This Row],[Total Direct Care Staff Hours]]/Nurse[[#This Row],[MDS Census]]</f>
        <v>3.3692132113179767</v>
      </c>
      <c r="H139" s="4">
        <f>Nurse[[#This Row],[Total RN Hours (w/ Admin, DON)]]/Nurse[[#This Row],[MDS Census]]</f>
        <v>0.95083307036920162</v>
      </c>
      <c r="I139" s="4">
        <f>Nurse[[#This Row],[RN Hours (excl. Admin, DON)]]/Nurse[[#This Row],[MDS Census]]</f>
        <v>0.65832544440938245</v>
      </c>
      <c r="J139" s="4">
        <f>SUM(Nurse[[#This Row],[RN Hours (excl. Admin, DON)]],Nurse[[#This Row],[RN Admin Hours]],Nurse[[#This Row],[RN DON Hours]],Nurse[[#This Row],[LPN Hours (excl. Admin)]],Nurse[[#This Row],[LPN Admin Hours]],Nurse[[#This Row],[CNA Hours]],Nurse[[#This Row],[NA TR Hours]],Nurse[[#This Row],[Med Aide/Tech Hours]])</f>
        <v>385.53782608695656</v>
      </c>
      <c r="K139" s="4">
        <f>SUM(Nurse[[#This Row],[RN Hours (excl. Admin, DON)]],Nurse[[#This Row],[LPN Hours (excl. Admin)]],Nurse[[#This Row],[CNA Hours]],Nurse[[#This Row],[NA TR Hours]],Nurse[[#This Row],[Med Aide/Tech Hours]])</f>
        <v>348.16423913043479</v>
      </c>
      <c r="L139" s="4">
        <f>SUM(Nurse[[#This Row],[RN Hours (excl. Admin, DON)]],Nurse[[#This Row],[RN Admin Hours]],Nurse[[#This Row],[RN DON Hours]])</f>
        <v>98.256195652173901</v>
      </c>
      <c r="M139" s="4">
        <v>68.029347826086948</v>
      </c>
      <c r="N139" s="4">
        <v>24.748586956521738</v>
      </c>
      <c r="O139" s="4">
        <v>5.4782608695652177</v>
      </c>
      <c r="P139" s="4">
        <f>SUM(Nurse[[#This Row],[LPN Hours (excl. Admin)]],Nurse[[#This Row],[LPN Admin Hours]])</f>
        <v>67.683804347826097</v>
      </c>
      <c r="Q139" s="4">
        <v>60.537065217391316</v>
      </c>
      <c r="R139" s="4">
        <v>7.1467391304347823</v>
      </c>
      <c r="S139" s="4">
        <f>SUM(Nurse[[#This Row],[CNA Hours]],Nurse[[#This Row],[NA TR Hours]],Nurse[[#This Row],[Med Aide/Tech Hours]])</f>
        <v>219.59782608695653</v>
      </c>
      <c r="T139" s="4">
        <v>219.59782608695653</v>
      </c>
      <c r="U139" s="4">
        <v>0</v>
      </c>
      <c r="V139" s="4">
        <v>0</v>
      </c>
      <c r="W1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4.9768478260869564</v>
      </c>
      <c r="X139" s="4">
        <v>2.8608695652173912</v>
      </c>
      <c r="Y139" s="4">
        <v>0.73760869565217391</v>
      </c>
      <c r="Z139" s="4">
        <v>0</v>
      </c>
      <c r="AA139" s="4">
        <v>1.3783695652173913</v>
      </c>
      <c r="AB139" s="4">
        <v>0</v>
      </c>
      <c r="AC139" s="4">
        <v>0</v>
      </c>
      <c r="AD139" s="4">
        <v>0</v>
      </c>
      <c r="AE139" s="4">
        <v>0</v>
      </c>
      <c r="AF139" s="1">
        <v>225418</v>
      </c>
      <c r="AG139" s="1">
        <v>1</v>
      </c>
      <c r="AH139"/>
    </row>
    <row r="140" spans="1:34" x14ac:dyDescent="0.25">
      <c r="A140" t="s">
        <v>379</v>
      </c>
      <c r="B140" t="s">
        <v>344</v>
      </c>
      <c r="C140" t="s">
        <v>479</v>
      </c>
      <c r="D140" t="s">
        <v>414</v>
      </c>
      <c r="E140" s="4">
        <v>86.456521739130437</v>
      </c>
      <c r="F140" s="4">
        <f>Nurse[[#This Row],[Total Nurse Staff Hours]]/Nurse[[#This Row],[MDS Census]]</f>
        <v>3.9455594669348764</v>
      </c>
      <c r="G140" s="4">
        <f>Nurse[[#This Row],[Total Direct Care Staff Hours]]/Nurse[[#This Row],[MDS Census]]</f>
        <v>3.6491299974855429</v>
      </c>
      <c r="H140" s="4">
        <f>Nurse[[#This Row],[Total RN Hours (w/ Admin, DON)]]/Nurse[[#This Row],[MDS Census]]</f>
        <v>0.77530299220517973</v>
      </c>
      <c r="I140" s="4">
        <f>Nurse[[#This Row],[RN Hours (excl. Admin, DON)]]/Nurse[[#This Row],[MDS Census]]</f>
        <v>0.50179532310787012</v>
      </c>
      <c r="J140" s="4">
        <f>SUM(Nurse[[#This Row],[RN Hours (excl. Admin, DON)]],Nurse[[#This Row],[RN Admin Hours]],Nurse[[#This Row],[RN DON Hours]],Nurse[[#This Row],[LPN Hours (excl. Admin)]],Nurse[[#This Row],[LPN Admin Hours]],Nurse[[#This Row],[CNA Hours]],Nurse[[#This Row],[NA TR Hours]],Nurse[[#This Row],[Med Aide/Tech Hours]])</f>
        <v>341.11934782608705</v>
      </c>
      <c r="K140" s="4">
        <f>SUM(Nurse[[#This Row],[RN Hours (excl. Admin, DON)]],Nurse[[#This Row],[LPN Hours (excl. Admin)]],Nurse[[#This Row],[CNA Hours]],Nurse[[#This Row],[NA TR Hours]],Nurse[[#This Row],[Med Aide/Tech Hours]])</f>
        <v>315.49108695652183</v>
      </c>
      <c r="L140" s="4">
        <f>SUM(Nurse[[#This Row],[RN Hours (excl. Admin, DON)]],Nurse[[#This Row],[RN Admin Hours]],Nurse[[#This Row],[RN DON Hours]])</f>
        <v>67.03</v>
      </c>
      <c r="M140" s="4">
        <v>43.383478260869559</v>
      </c>
      <c r="N140" s="4">
        <v>18.516086956521747</v>
      </c>
      <c r="O140" s="4">
        <v>5.1304347826086953</v>
      </c>
      <c r="P140" s="4">
        <f>SUM(Nurse[[#This Row],[LPN Hours (excl. Admin)]],Nurse[[#This Row],[LPN Admin Hours]])</f>
        <v>81.834239130434781</v>
      </c>
      <c r="Q140" s="4">
        <v>79.852499999999992</v>
      </c>
      <c r="R140" s="4">
        <v>1.9817391304347836</v>
      </c>
      <c r="S140" s="4">
        <f>SUM(Nurse[[#This Row],[CNA Hours]],Nurse[[#This Row],[NA TR Hours]],Nurse[[#This Row],[Med Aide/Tech Hours]])</f>
        <v>192.25510869565224</v>
      </c>
      <c r="T140" s="4">
        <v>191.4623913043479</v>
      </c>
      <c r="U140" s="4">
        <v>0.79271739130434793</v>
      </c>
      <c r="V140" s="4">
        <v>0</v>
      </c>
      <c r="W1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13.53554347826087</v>
      </c>
      <c r="X140" s="4">
        <v>0.7235869565217391</v>
      </c>
      <c r="Y140" s="4">
        <v>8.6956521739130432E-2</v>
      </c>
      <c r="Z140" s="4">
        <v>0</v>
      </c>
      <c r="AA140" s="4">
        <v>4.9643478260869571</v>
      </c>
      <c r="AB140" s="4">
        <v>0</v>
      </c>
      <c r="AC140" s="4">
        <v>7.7606521739130434</v>
      </c>
      <c r="AD140" s="4">
        <v>0</v>
      </c>
      <c r="AE140" s="4">
        <v>0</v>
      </c>
      <c r="AF140" s="1">
        <v>225766</v>
      </c>
      <c r="AG140" s="1">
        <v>1</v>
      </c>
      <c r="AH140"/>
    </row>
    <row r="141" spans="1:34" x14ac:dyDescent="0.25">
      <c r="A141" t="s">
        <v>379</v>
      </c>
      <c r="B141" t="s">
        <v>28</v>
      </c>
      <c r="C141" t="s">
        <v>479</v>
      </c>
      <c r="D141" t="s">
        <v>414</v>
      </c>
      <c r="E141" s="4">
        <v>59.380434782608695</v>
      </c>
      <c r="F141" s="4">
        <f>Nurse[[#This Row],[Total Nurse Staff Hours]]/Nurse[[#This Row],[MDS Census]]</f>
        <v>3.7298297638660078</v>
      </c>
      <c r="G141" s="4">
        <f>Nurse[[#This Row],[Total Direct Care Staff Hours]]/Nurse[[#This Row],[MDS Census]]</f>
        <v>3.4578180486911951</v>
      </c>
      <c r="H141" s="4">
        <f>Nurse[[#This Row],[Total RN Hours (w/ Admin, DON)]]/Nurse[[#This Row],[MDS Census]]</f>
        <v>0.7980798096284093</v>
      </c>
      <c r="I141" s="4">
        <f>Nurse[[#This Row],[RN Hours (excl. Admin, DON)]]/Nurse[[#This Row],[MDS Census]]</f>
        <v>0.52606809445359692</v>
      </c>
      <c r="J141" s="4">
        <f>SUM(Nurse[[#This Row],[RN Hours (excl. Admin, DON)]],Nurse[[#This Row],[RN Admin Hours]],Nurse[[#This Row],[RN DON Hours]],Nurse[[#This Row],[LPN Hours (excl. Admin)]],Nurse[[#This Row],[LPN Admin Hours]],Nurse[[#This Row],[CNA Hours]],Nurse[[#This Row],[NA TR Hours]],Nurse[[#This Row],[Med Aide/Tech Hours]])</f>
        <v>221.47891304347826</v>
      </c>
      <c r="K141" s="4">
        <f>SUM(Nurse[[#This Row],[RN Hours (excl. Admin, DON)]],Nurse[[#This Row],[LPN Hours (excl. Admin)]],Nurse[[#This Row],[CNA Hours]],Nurse[[#This Row],[NA TR Hours]],Nurse[[#This Row],[Med Aide/Tech Hours]])</f>
        <v>205.32673913043476</v>
      </c>
      <c r="L141" s="4">
        <f>SUM(Nurse[[#This Row],[RN Hours (excl. Admin, DON)]],Nurse[[#This Row],[RN Admin Hours]],Nurse[[#This Row],[RN DON Hours]])</f>
        <v>47.39032608695652</v>
      </c>
      <c r="M141" s="4">
        <v>31.238152173913043</v>
      </c>
      <c r="N141" s="4">
        <v>11.891304347826088</v>
      </c>
      <c r="O141" s="4">
        <v>4.2608695652173916</v>
      </c>
      <c r="P141" s="4">
        <f>SUM(Nurse[[#This Row],[LPN Hours (excl. Admin)]],Nurse[[#This Row],[LPN Admin Hours]])</f>
        <v>62.961413043478238</v>
      </c>
      <c r="Q141" s="4">
        <v>62.961413043478238</v>
      </c>
      <c r="R141" s="4">
        <v>0</v>
      </c>
      <c r="S141" s="4">
        <f>SUM(Nurse[[#This Row],[CNA Hours]],Nurse[[#This Row],[NA TR Hours]],Nurse[[#This Row],[Med Aide/Tech Hours]])</f>
        <v>111.12717391304349</v>
      </c>
      <c r="T141" s="4">
        <v>108.32119565217393</v>
      </c>
      <c r="U141" s="4">
        <v>2.8059782608695651</v>
      </c>
      <c r="V141" s="4">
        <v>0</v>
      </c>
      <c r="W1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11.557391304347826</v>
      </c>
      <c r="X141" s="4">
        <v>6.3107608695652173</v>
      </c>
      <c r="Y141" s="4">
        <v>0</v>
      </c>
      <c r="Z141" s="4">
        <v>0</v>
      </c>
      <c r="AA141" s="4">
        <v>0.69195652173913036</v>
      </c>
      <c r="AB141" s="4">
        <v>0</v>
      </c>
      <c r="AC141" s="4">
        <v>4.5546739130434784</v>
      </c>
      <c r="AD141" s="4">
        <v>0</v>
      </c>
      <c r="AE141" s="4">
        <v>0</v>
      </c>
      <c r="AF141" s="1">
        <v>225176</v>
      </c>
      <c r="AG141" s="1">
        <v>1</v>
      </c>
      <c r="AH141"/>
    </row>
    <row r="142" spans="1:34" x14ac:dyDescent="0.25">
      <c r="A142" t="s">
        <v>379</v>
      </c>
      <c r="B142" t="s">
        <v>61</v>
      </c>
      <c r="C142" t="s">
        <v>479</v>
      </c>
      <c r="D142" t="s">
        <v>414</v>
      </c>
      <c r="E142" s="4">
        <v>124.27173913043478</v>
      </c>
      <c r="F142" s="4">
        <f>Nurse[[#This Row],[Total Nurse Staff Hours]]/Nurse[[#This Row],[MDS Census]]</f>
        <v>3.2652505903962208</v>
      </c>
      <c r="G142" s="4">
        <f>Nurse[[#This Row],[Total Direct Care Staff Hours]]/Nurse[[#This Row],[MDS Census]]</f>
        <v>3.0804556984168632</v>
      </c>
      <c r="H142" s="4">
        <f>Nurse[[#This Row],[Total RN Hours (w/ Admin, DON)]]/Nurse[[#This Row],[MDS Census]]</f>
        <v>0.50584011195661671</v>
      </c>
      <c r="I142" s="4">
        <f>Nurse[[#This Row],[RN Hours (excl. Admin, DON)]]/Nurse[[#This Row],[MDS Census]]</f>
        <v>0.41114405667803722</v>
      </c>
      <c r="J142" s="4">
        <f>SUM(Nurse[[#This Row],[RN Hours (excl. Admin, DON)]],Nurse[[#This Row],[RN Admin Hours]],Nurse[[#This Row],[RN DON Hours]],Nurse[[#This Row],[LPN Hours (excl. Admin)]],Nurse[[#This Row],[LPN Admin Hours]],Nurse[[#This Row],[CNA Hours]],Nurse[[#This Row],[NA TR Hours]],Nurse[[#This Row],[Med Aide/Tech Hours]])</f>
        <v>405.7783695652173</v>
      </c>
      <c r="K142" s="4">
        <f>SUM(Nurse[[#This Row],[RN Hours (excl. Admin, DON)]],Nurse[[#This Row],[LPN Hours (excl. Admin)]],Nurse[[#This Row],[CNA Hours]],Nurse[[#This Row],[NA TR Hours]],Nurse[[#This Row],[Med Aide/Tech Hours]])</f>
        <v>382.8135869565217</v>
      </c>
      <c r="L142" s="4">
        <f>SUM(Nurse[[#This Row],[RN Hours (excl. Admin, DON)]],Nurse[[#This Row],[RN Admin Hours]],Nurse[[#This Row],[RN DON Hours]])</f>
        <v>62.861630434782597</v>
      </c>
      <c r="M142" s="4">
        <v>51.093586956521733</v>
      </c>
      <c r="N142" s="4">
        <v>6.3332608695652173</v>
      </c>
      <c r="O142" s="4">
        <v>5.4347826086956523</v>
      </c>
      <c r="P142" s="4">
        <f>SUM(Nurse[[#This Row],[LPN Hours (excl. Admin)]],Nurse[[#This Row],[LPN Admin Hours]])</f>
        <v>109.4736956521739</v>
      </c>
      <c r="Q142" s="4">
        <v>98.276956521739123</v>
      </c>
      <c r="R142" s="4">
        <v>11.196739130434779</v>
      </c>
      <c r="S142" s="4">
        <f>SUM(Nurse[[#This Row],[CNA Hours]],Nurse[[#This Row],[NA TR Hours]],Nurse[[#This Row],[Med Aide/Tech Hours]])</f>
        <v>233.44304347826079</v>
      </c>
      <c r="T142" s="4">
        <v>213.66673913043471</v>
      </c>
      <c r="U142" s="4">
        <v>19.776304347826091</v>
      </c>
      <c r="V142" s="4">
        <v>0</v>
      </c>
      <c r="W1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0.16304347826086957</v>
      </c>
      <c r="X142" s="4">
        <v>0.16304347826086957</v>
      </c>
      <c r="Y142" s="4">
        <v>0</v>
      </c>
      <c r="Z142" s="4">
        <v>0</v>
      </c>
      <c r="AA142" s="4">
        <v>0</v>
      </c>
      <c r="AB142" s="4">
        <v>0</v>
      </c>
      <c r="AC142" s="4">
        <v>0</v>
      </c>
      <c r="AD142" s="4">
        <v>0</v>
      </c>
      <c r="AE142" s="4">
        <v>0</v>
      </c>
      <c r="AF142" s="1">
        <v>225253</v>
      </c>
      <c r="AG142" s="1">
        <v>1</v>
      </c>
      <c r="AH142"/>
    </row>
    <row r="143" spans="1:34" x14ac:dyDescent="0.25">
      <c r="A143" t="s">
        <v>379</v>
      </c>
      <c r="B143" t="s">
        <v>8</v>
      </c>
      <c r="C143" t="s">
        <v>468</v>
      </c>
      <c r="D143" t="s">
        <v>412</v>
      </c>
      <c r="E143" s="4">
        <v>79.923913043478265</v>
      </c>
      <c r="F143" s="4">
        <f>Nurse[[#This Row],[Total Nurse Staff Hours]]/Nurse[[#This Row],[MDS Census]]</f>
        <v>3.3275669794641636</v>
      </c>
      <c r="G143" s="4">
        <f>Nurse[[#This Row],[Total Direct Care Staff Hours]]/Nurse[[#This Row],[MDS Census]]</f>
        <v>3.0212158302733569</v>
      </c>
      <c r="H143" s="4">
        <f>Nurse[[#This Row],[Total RN Hours (w/ Admin, DON)]]/Nurse[[#This Row],[MDS Census]]</f>
        <v>0.52246702026383773</v>
      </c>
      <c r="I143" s="4">
        <f>Nurse[[#This Row],[RN Hours (excl. Admin, DON)]]/Nurse[[#This Row],[MDS Census]]</f>
        <v>0.24392764857881127</v>
      </c>
      <c r="J143" s="4">
        <f>SUM(Nurse[[#This Row],[RN Hours (excl. Admin, DON)]],Nurse[[#This Row],[RN Admin Hours]],Nurse[[#This Row],[RN DON Hours]],Nurse[[#This Row],[LPN Hours (excl. Admin)]],Nurse[[#This Row],[LPN Admin Hours]],Nurse[[#This Row],[CNA Hours]],Nurse[[#This Row],[NA TR Hours]],Nurse[[#This Row],[Med Aide/Tech Hours]])</f>
        <v>265.95217391304345</v>
      </c>
      <c r="K143" s="4">
        <f>SUM(Nurse[[#This Row],[RN Hours (excl. Admin, DON)]],Nurse[[#This Row],[LPN Hours (excl. Admin)]],Nurse[[#This Row],[CNA Hours]],Nurse[[#This Row],[NA TR Hours]],Nurse[[#This Row],[Med Aide/Tech Hours]])</f>
        <v>241.46739130434779</v>
      </c>
      <c r="L143" s="4">
        <f>SUM(Nurse[[#This Row],[RN Hours (excl. Admin, DON)]],Nurse[[#This Row],[RN Admin Hours]],Nurse[[#This Row],[RN DON Hours]])</f>
        <v>41.757608695652166</v>
      </c>
      <c r="M143" s="4">
        <v>19.495652173913037</v>
      </c>
      <c r="N143" s="4">
        <v>17.044565217391302</v>
      </c>
      <c r="O143" s="4">
        <v>5.2173913043478262</v>
      </c>
      <c r="P143" s="4">
        <f>SUM(Nurse[[#This Row],[LPN Hours (excl. Admin)]],Nurse[[#This Row],[LPN Admin Hours]])</f>
        <v>69.126086956521746</v>
      </c>
      <c r="Q143" s="4">
        <v>66.90326086956523</v>
      </c>
      <c r="R143" s="4">
        <v>2.222826086956522</v>
      </c>
      <c r="S143" s="4">
        <f>SUM(Nurse[[#This Row],[CNA Hours]],Nurse[[#This Row],[NA TR Hours]],Nurse[[#This Row],[Med Aide/Tech Hours]])</f>
        <v>155.06847826086951</v>
      </c>
      <c r="T143" s="4">
        <v>155.06847826086951</v>
      </c>
      <c r="U143" s="4">
        <v>0</v>
      </c>
      <c r="V143" s="4">
        <v>0</v>
      </c>
      <c r="W1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6.1619565217391301</v>
      </c>
      <c r="X143" s="4">
        <v>1.5249999999999995</v>
      </c>
      <c r="Y143" s="4">
        <v>0</v>
      </c>
      <c r="Z143" s="4">
        <v>0</v>
      </c>
      <c r="AA143" s="4">
        <v>4.554347826086957</v>
      </c>
      <c r="AB143" s="4">
        <v>0</v>
      </c>
      <c r="AC143" s="4">
        <v>8.2608695652173908E-2</v>
      </c>
      <c r="AD143" s="4">
        <v>0</v>
      </c>
      <c r="AE143" s="4">
        <v>0</v>
      </c>
      <c r="AF143" s="1">
        <v>225009</v>
      </c>
      <c r="AG143" s="1">
        <v>1</v>
      </c>
      <c r="AH143"/>
    </row>
    <row r="144" spans="1:34" x14ac:dyDescent="0.25">
      <c r="A144" t="s">
        <v>379</v>
      </c>
      <c r="B144" t="s">
        <v>104</v>
      </c>
      <c r="C144" t="s">
        <v>486</v>
      </c>
      <c r="D144" t="s">
        <v>412</v>
      </c>
      <c r="E144" s="4">
        <v>132.58695652173913</v>
      </c>
      <c r="F144" s="4">
        <f>Nurse[[#This Row],[Total Nurse Staff Hours]]/Nurse[[#This Row],[MDS Census]]</f>
        <v>3.4650664043285779</v>
      </c>
      <c r="G144" s="4">
        <f>Nurse[[#This Row],[Total Direct Care Staff Hours]]/Nurse[[#This Row],[MDS Census]]</f>
        <v>3.1916814231841286</v>
      </c>
      <c r="H144" s="4">
        <f>Nurse[[#This Row],[Total RN Hours (w/ Admin, DON)]]/Nurse[[#This Row],[MDS Census]]</f>
        <v>0.47373339891785532</v>
      </c>
      <c r="I144" s="4">
        <f>Nurse[[#This Row],[RN Hours (excl. Admin, DON)]]/Nurse[[#This Row],[MDS Census]]</f>
        <v>0.32219954090834557</v>
      </c>
      <c r="J144" s="4">
        <f>SUM(Nurse[[#This Row],[RN Hours (excl. Admin, DON)]],Nurse[[#This Row],[RN Admin Hours]],Nurse[[#This Row],[RN DON Hours]],Nurse[[#This Row],[LPN Hours (excl. Admin)]],Nurse[[#This Row],[LPN Admin Hours]],Nurse[[#This Row],[CNA Hours]],Nurse[[#This Row],[NA TR Hours]],Nurse[[#This Row],[Med Aide/Tech Hours]])</f>
        <v>459.42260869565212</v>
      </c>
      <c r="K144" s="4">
        <f>SUM(Nurse[[#This Row],[RN Hours (excl. Admin, DON)]],Nurse[[#This Row],[LPN Hours (excl. Admin)]],Nurse[[#This Row],[CNA Hours]],Nurse[[#This Row],[NA TR Hours]],Nurse[[#This Row],[Med Aide/Tech Hours]])</f>
        <v>423.17532608695649</v>
      </c>
      <c r="L144" s="4">
        <f>SUM(Nurse[[#This Row],[RN Hours (excl. Admin, DON)]],Nurse[[#This Row],[RN Admin Hours]],Nurse[[#This Row],[RN DON Hours]])</f>
        <v>62.810869565217381</v>
      </c>
      <c r="M144" s="4">
        <v>42.719456521739119</v>
      </c>
      <c r="N144" s="4">
        <v>15.30880434782609</v>
      </c>
      <c r="O144" s="4">
        <v>4.7826086956521738</v>
      </c>
      <c r="P144" s="4">
        <f>SUM(Nurse[[#This Row],[LPN Hours (excl. Admin)]],Nurse[[#This Row],[LPN Admin Hours]])</f>
        <v>136.99739130434781</v>
      </c>
      <c r="Q144" s="4">
        <v>120.84152173913041</v>
      </c>
      <c r="R144" s="4">
        <v>16.15586956521739</v>
      </c>
      <c r="S144" s="4">
        <f>SUM(Nurse[[#This Row],[CNA Hours]],Nurse[[#This Row],[NA TR Hours]],Nurse[[#This Row],[Med Aide/Tech Hours]])</f>
        <v>259.61434782608694</v>
      </c>
      <c r="T144" s="4">
        <v>244.88054347826085</v>
      </c>
      <c r="U144" s="4">
        <v>14.733804347826087</v>
      </c>
      <c r="V144" s="4">
        <v>0</v>
      </c>
      <c r="W1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9.1838043478260882</v>
      </c>
      <c r="X144" s="4">
        <v>1.2943478260869565</v>
      </c>
      <c r="Y144" s="4">
        <v>0</v>
      </c>
      <c r="Z144" s="4">
        <v>0</v>
      </c>
      <c r="AA144" s="4">
        <v>6.4858695652173921</v>
      </c>
      <c r="AB144" s="4">
        <v>0</v>
      </c>
      <c r="AC144" s="4">
        <v>1.4035869565217391</v>
      </c>
      <c r="AD144" s="4">
        <v>0</v>
      </c>
      <c r="AE144" s="4">
        <v>0</v>
      </c>
      <c r="AF144" s="1">
        <v>225315</v>
      </c>
      <c r="AG144" s="1">
        <v>1</v>
      </c>
      <c r="AH144"/>
    </row>
    <row r="145" spans="1:34" x14ac:dyDescent="0.25">
      <c r="A145" t="s">
        <v>379</v>
      </c>
      <c r="B145" t="s">
        <v>205</v>
      </c>
      <c r="C145" t="s">
        <v>531</v>
      </c>
      <c r="D145" t="s">
        <v>419</v>
      </c>
      <c r="E145" s="4">
        <v>108.91304347826087</v>
      </c>
      <c r="F145" s="4">
        <f>Nurse[[#This Row],[Total Nurse Staff Hours]]/Nurse[[#This Row],[MDS Census]]</f>
        <v>3.2101796407185628</v>
      </c>
      <c r="G145" s="4">
        <f>Nurse[[#This Row],[Total Direct Care Staff Hours]]/Nurse[[#This Row],[MDS Census]]</f>
        <v>3.0319860279441113</v>
      </c>
      <c r="H145" s="4">
        <f>Nurse[[#This Row],[Total RN Hours (w/ Admin, DON)]]/Nurse[[#This Row],[MDS Census]]</f>
        <v>0.47380239520958084</v>
      </c>
      <c r="I145" s="4">
        <f>Nurse[[#This Row],[RN Hours (excl. Admin, DON)]]/Nurse[[#This Row],[MDS Census]]</f>
        <v>0.33742514970059878</v>
      </c>
      <c r="J145" s="4">
        <f>SUM(Nurse[[#This Row],[RN Hours (excl. Admin, DON)]],Nurse[[#This Row],[RN Admin Hours]],Nurse[[#This Row],[RN DON Hours]],Nurse[[#This Row],[LPN Hours (excl. Admin)]],Nurse[[#This Row],[LPN Admin Hours]],Nurse[[#This Row],[CNA Hours]],Nurse[[#This Row],[NA TR Hours]],Nurse[[#This Row],[Med Aide/Tech Hours]])</f>
        <v>349.63043478260869</v>
      </c>
      <c r="K145" s="4">
        <f>SUM(Nurse[[#This Row],[RN Hours (excl. Admin, DON)]],Nurse[[#This Row],[LPN Hours (excl. Admin)]],Nurse[[#This Row],[CNA Hours]],Nurse[[#This Row],[NA TR Hours]],Nurse[[#This Row],[Med Aide/Tech Hours]])</f>
        <v>330.2228260869565</v>
      </c>
      <c r="L145" s="4">
        <f>SUM(Nurse[[#This Row],[RN Hours (excl. Admin, DON)]],Nurse[[#This Row],[RN Admin Hours]],Nurse[[#This Row],[RN DON Hours]])</f>
        <v>51.603260869565219</v>
      </c>
      <c r="M145" s="4">
        <v>36.75</v>
      </c>
      <c r="N145" s="4">
        <v>9.9021739130434785</v>
      </c>
      <c r="O145" s="4">
        <v>4.9510869565217392</v>
      </c>
      <c r="P145" s="4">
        <f>SUM(Nurse[[#This Row],[LPN Hours (excl. Admin)]],Nurse[[#This Row],[LPN Admin Hours]])</f>
        <v>87.934782608695656</v>
      </c>
      <c r="Q145" s="4">
        <v>83.380434782608702</v>
      </c>
      <c r="R145" s="4">
        <v>4.5543478260869561</v>
      </c>
      <c r="S145" s="4">
        <f>SUM(Nurse[[#This Row],[CNA Hours]],Nurse[[#This Row],[NA TR Hours]],Nurse[[#This Row],[Med Aide/Tech Hours]])</f>
        <v>210.09239130434779</v>
      </c>
      <c r="T145" s="4">
        <v>210.09239130434779</v>
      </c>
      <c r="U145" s="4">
        <v>0</v>
      </c>
      <c r="V145" s="4">
        <v>0</v>
      </c>
      <c r="W1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49.932065217391305</v>
      </c>
      <c r="X145" s="4">
        <v>3.8315217391304346</v>
      </c>
      <c r="Y145" s="4">
        <v>0</v>
      </c>
      <c r="Z145" s="4">
        <v>0</v>
      </c>
      <c r="AA145" s="4">
        <v>13.918478260869565</v>
      </c>
      <c r="AB145" s="4">
        <v>0</v>
      </c>
      <c r="AC145" s="4">
        <v>32.182065217391305</v>
      </c>
      <c r="AD145" s="4">
        <v>0</v>
      </c>
      <c r="AE145" s="4">
        <v>0</v>
      </c>
      <c r="AF145" s="1">
        <v>225466</v>
      </c>
      <c r="AG145" s="1">
        <v>1</v>
      </c>
      <c r="AH145"/>
    </row>
    <row r="146" spans="1:34" x14ac:dyDescent="0.25">
      <c r="A146" t="s">
        <v>379</v>
      </c>
      <c r="B146" t="s">
        <v>310</v>
      </c>
      <c r="C146" t="s">
        <v>452</v>
      </c>
      <c r="D146" t="s">
        <v>418</v>
      </c>
      <c r="E146" s="4">
        <v>185.06521739130434</v>
      </c>
      <c r="F146" s="4">
        <f>Nurse[[#This Row],[Total Nurse Staff Hours]]/Nurse[[#This Row],[MDS Census]]</f>
        <v>3.4001967578996832</v>
      </c>
      <c r="G146" s="4">
        <f>Nurse[[#This Row],[Total Direct Care Staff Hours]]/Nurse[[#This Row],[MDS Census]]</f>
        <v>3.1652619523082346</v>
      </c>
      <c r="H146" s="4">
        <f>Nurse[[#This Row],[Total RN Hours (w/ Admin, DON)]]/Nurse[[#This Row],[MDS Census]]</f>
        <v>0.38958064137201931</v>
      </c>
      <c r="I146" s="4">
        <f>Nurse[[#This Row],[RN Hours (excl. Admin, DON)]]/Nurse[[#This Row],[MDS Census]]</f>
        <v>0.19440855162692353</v>
      </c>
      <c r="J146" s="4">
        <f>SUM(Nurse[[#This Row],[RN Hours (excl. Admin, DON)]],Nurse[[#This Row],[RN Admin Hours]],Nurse[[#This Row],[RN DON Hours]],Nurse[[#This Row],[LPN Hours (excl. Admin)]],Nurse[[#This Row],[LPN Admin Hours]],Nurse[[#This Row],[CNA Hours]],Nurse[[#This Row],[NA TR Hours]],Nurse[[#This Row],[Med Aide/Tech Hours]])</f>
        <v>629.25815217391312</v>
      </c>
      <c r="K146" s="4">
        <f>SUM(Nurse[[#This Row],[RN Hours (excl. Admin, DON)]],Nurse[[#This Row],[LPN Hours (excl. Admin)]],Nurse[[#This Row],[CNA Hours]],Nurse[[#This Row],[NA TR Hours]],Nurse[[#This Row],[Med Aide/Tech Hours]])</f>
        <v>585.77989130434787</v>
      </c>
      <c r="L146" s="4">
        <f>SUM(Nurse[[#This Row],[RN Hours (excl. Admin, DON)]],Nurse[[#This Row],[RN Admin Hours]],Nurse[[#This Row],[RN DON Hours]])</f>
        <v>72.09782608695653</v>
      </c>
      <c r="M146" s="4">
        <v>35.978260869565219</v>
      </c>
      <c r="N146" s="4">
        <v>30.548913043478262</v>
      </c>
      <c r="O146" s="4">
        <v>5.5706521739130439</v>
      </c>
      <c r="P146" s="4">
        <f>SUM(Nurse[[#This Row],[LPN Hours (excl. Admin)]],Nurse[[#This Row],[LPN Admin Hours]])</f>
        <v>188.68478260869566</v>
      </c>
      <c r="Q146" s="4">
        <v>181.32608695652175</v>
      </c>
      <c r="R146" s="4">
        <v>7.3586956521739131</v>
      </c>
      <c r="S146" s="4">
        <f>SUM(Nurse[[#This Row],[CNA Hours]],Nurse[[#This Row],[NA TR Hours]],Nurse[[#This Row],[Med Aide/Tech Hours]])</f>
        <v>368.47554347826087</v>
      </c>
      <c r="T146" s="4">
        <v>321.7771739130435</v>
      </c>
      <c r="U146" s="4">
        <v>46.698369565217391</v>
      </c>
      <c r="V146" s="4">
        <v>0</v>
      </c>
      <c r="W1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125.71467391304348</v>
      </c>
      <c r="X146" s="4">
        <v>9.8125</v>
      </c>
      <c r="Y146" s="4">
        <v>4.6304347826086953</v>
      </c>
      <c r="Z146" s="4">
        <v>4.1576086956521738</v>
      </c>
      <c r="AA146" s="4">
        <v>29.804347826086957</v>
      </c>
      <c r="AB146" s="4">
        <v>0</v>
      </c>
      <c r="AC146" s="4">
        <v>77.309782608695656</v>
      </c>
      <c r="AD146" s="4">
        <v>0</v>
      </c>
      <c r="AE146" s="4">
        <v>0</v>
      </c>
      <c r="AF146" s="1">
        <v>225687</v>
      </c>
      <c r="AG146" s="1">
        <v>1</v>
      </c>
      <c r="AH146"/>
    </row>
    <row r="147" spans="1:34" x14ac:dyDescent="0.25">
      <c r="A147" t="s">
        <v>379</v>
      </c>
      <c r="B147" t="s">
        <v>7</v>
      </c>
      <c r="C147" t="s">
        <v>467</v>
      </c>
      <c r="D147" t="s">
        <v>412</v>
      </c>
      <c r="E147" s="4">
        <v>114.35869565217391</v>
      </c>
      <c r="F147" s="4">
        <f>Nurse[[#This Row],[Total Nurse Staff Hours]]/Nurse[[#This Row],[MDS Census]]</f>
        <v>4.5982349586541211</v>
      </c>
      <c r="G147" s="4">
        <f>Nurse[[#This Row],[Total Direct Care Staff Hours]]/Nurse[[#This Row],[MDS Census]]</f>
        <v>4.3555783670753732</v>
      </c>
      <c r="H147" s="4">
        <f>Nurse[[#This Row],[Total RN Hours (w/ Admin, DON)]]/Nurse[[#This Row],[MDS Census]]</f>
        <v>0.84893736336850134</v>
      </c>
      <c r="I147" s="4">
        <f>Nurse[[#This Row],[RN Hours (excl. Admin, DON)]]/Nurse[[#This Row],[MDS Census]]</f>
        <v>0.64807337705541324</v>
      </c>
      <c r="J147" s="4">
        <f>SUM(Nurse[[#This Row],[RN Hours (excl. Admin, DON)]],Nurse[[#This Row],[RN Admin Hours]],Nurse[[#This Row],[RN DON Hours]],Nurse[[#This Row],[LPN Hours (excl. Admin)]],Nurse[[#This Row],[LPN Admin Hours]],Nurse[[#This Row],[CNA Hours]],Nurse[[#This Row],[NA TR Hours]],Nurse[[#This Row],[Med Aide/Tech Hours]])</f>
        <v>525.84815217391315</v>
      </c>
      <c r="K147" s="4">
        <f>SUM(Nurse[[#This Row],[RN Hours (excl. Admin, DON)]],Nurse[[#This Row],[LPN Hours (excl. Admin)]],Nurse[[#This Row],[CNA Hours]],Nurse[[#This Row],[NA TR Hours]],Nurse[[#This Row],[Med Aide/Tech Hours]])</f>
        <v>498.09826086956525</v>
      </c>
      <c r="L147" s="4">
        <f>SUM(Nurse[[#This Row],[RN Hours (excl. Admin, DON)]],Nurse[[#This Row],[RN Admin Hours]],Nurse[[#This Row],[RN DON Hours]])</f>
        <v>97.08336956521741</v>
      </c>
      <c r="M147" s="4">
        <v>74.112826086956545</v>
      </c>
      <c r="N147" s="4">
        <v>17.666195652173911</v>
      </c>
      <c r="O147" s="4">
        <v>5.3043478260869561</v>
      </c>
      <c r="P147" s="4">
        <f>SUM(Nurse[[#This Row],[LPN Hours (excl. Admin)]],Nurse[[#This Row],[LPN Admin Hours]])</f>
        <v>170.34413043478267</v>
      </c>
      <c r="Q147" s="4">
        <v>165.56478260869571</v>
      </c>
      <c r="R147" s="4">
        <v>4.7793478260869566</v>
      </c>
      <c r="S147" s="4">
        <f>SUM(Nurse[[#This Row],[CNA Hours]],Nurse[[#This Row],[NA TR Hours]],Nurse[[#This Row],[Med Aide/Tech Hours]])</f>
        <v>258.42065217391303</v>
      </c>
      <c r="T147" s="4">
        <v>252.40108695652171</v>
      </c>
      <c r="U147" s="4">
        <v>6.0195652173913041</v>
      </c>
      <c r="V147" s="4">
        <v>0</v>
      </c>
      <c r="W1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40.037282608695641</v>
      </c>
      <c r="X147" s="4">
        <v>5.2246739130434774</v>
      </c>
      <c r="Y147" s="4">
        <v>0</v>
      </c>
      <c r="Z147" s="4">
        <v>0</v>
      </c>
      <c r="AA147" s="4">
        <v>33.808913043478256</v>
      </c>
      <c r="AB147" s="4">
        <v>0</v>
      </c>
      <c r="AC147" s="4">
        <v>1.0036956521739131</v>
      </c>
      <c r="AD147" s="4">
        <v>0</v>
      </c>
      <c r="AE147" s="4">
        <v>0</v>
      </c>
      <c r="AF147" s="1">
        <v>225002</v>
      </c>
      <c r="AG147" s="1">
        <v>1</v>
      </c>
      <c r="AH147"/>
    </row>
    <row r="148" spans="1:34" x14ac:dyDescent="0.25">
      <c r="A148" t="s">
        <v>379</v>
      </c>
      <c r="B148" t="s">
        <v>291</v>
      </c>
      <c r="C148" t="s">
        <v>468</v>
      </c>
      <c r="D148" t="s">
        <v>412</v>
      </c>
      <c r="E148" s="4">
        <v>76.402173913043484</v>
      </c>
      <c r="F148" s="4">
        <f>Nurse[[#This Row],[Total Nurse Staff Hours]]/Nurse[[#This Row],[MDS Census]]</f>
        <v>4.2987380850761134</v>
      </c>
      <c r="G148" s="4">
        <f>Nurse[[#This Row],[Total Direct Care Staff Hours]]/Nurse[[#This Row],[MDS Census]]</f>
        <v>3.8416318110684307</v>
      </c>
      <c r="H148" s="4">
        <f>Nurse[[#This Row],[Total RN Hours (w/ Admin, DON)]]/Nurse[[#This Row],[MDS Census]]</f>
        <v>0.58091478161900689</v>
      </c>
      <c r="I148" s="4">
        <f>Nurse[[#This Row],[RN Hours (excl. Admin, DON)]]/Nurse[[#This Row],[MDS Census]]</f>
        <v>0.30463081519419544</v>
      </c>
      <c r="J148" s="4">
        <f>SUM(Nurse[[#This Row],[RN Hours (excl. Admin, DON)]],Nurse[[#This Row],[RN Admin Hours]],Nurse[[#This Row],[RN DON Hours]],Nurse[[#This Row],[LPN Hours (excl. Admin)]],Nurse[[#This Row],[LPN Admin Hours]],Nurse[[#This Row],[CNA Hours]],Nurse[[#This Row],[NA TR Hours]],Nurse[[#This Row],[Med Aide/Tech Hours]])</f>
        <v>328.43293478260875</v>
      </c>
      <c r="K148" s="4">
        <f>SUM(Nurse[[#This Row],[RN Hours (excl. Admin, DON)]],Nurse[[#This Row],[LPN Hours (excl. Admin)]],Nurse[[#This Row],[CNA Hours]],Nurse[[#This Row],[NA TR Hours]],Nurse[[#This Row],[Med Aide/Tech Hours]])</f>
        <v>293.50902173913045</v>
      </c>
      <c r="L148" s="4">
        <f>SUM(Nurse[[#This Row],[RN Hours (excl. Admin, DON)]],Nurse[[#This Row],[RN Admin Hours]],Nurse[[#This Row],[RN DON Hours]])</f>
        <v>44.383152173913039</v>
      </c>
      <c r="M148" s="4">
        <v>23.274456521739129</v>
      </c>
      <c r="N148" s="4">
        <v>16.760869565217391</v>
      </c>
      <c r="O148" s="4">
        <v>4.3478260869565215</v>
      </c>
      <c r="P148" s="4">
        <f>SUM(Nurse[[#This Row],[LPN Hours (excl. Admin)]],Nurse[[#This Row],[LPN Admin Hours]])</f>
        <v>94.480978260869577</v>
      </c>
      <c r="Q148" s="4">
        <v>80.665760869565233</v>
      </c>
      <c r="R148" s="4">
        <v>13.815217391304348</v>
      </c>
      <c r="S148" s="4">
        <f>SUM(Nurse[[#This Row],[CNA Hours]],Nurse[[#This Row],[NA TR Hours]],Nurse[[#This Row],[Med Aide/Tech Hours]])</f>
        <v>189.5688043478261</v>
      </c>
      <c r="T148" s="4">
        <v>189.5688043478261</v>
      </c>
      <c r="U148" s="4">
        <v>0</v>
      </c>
      <c r="V148" s="4">
        <v>0</v>
      </c>
      <c r="W1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13.233695652173914</v>
      </c>
      <c r="X148" s="4">
        <v>1.6467391304347827</v>
      </c>
      <c r="Y148" s="4">
        <v>0</v>
      </c>
      <c r="Z148" s="4">
        <v>0</v>
      </c>
      <c r="AA148" s="4">
        <v>2.6630434782608696</v>
      </c>
      <c r="AB148" s="4">
        <v>0</v>
      </c>
      <c r="AC148" s="4">
        <v>8.9239130434782616</v>
      </c>
      <c r="AD148" s="4">
        <v>0</v>
      </c>
      <c r="AE148" s="4">
        <v>0</v>
      </c>
      <c r="AF148" s="1">
        <v>225648</v>
      </c>
      <c r="AG148" s="1">
        <v>1</v>
      </c>
      <c r="AH148"/>
    </row>
    <row r="149" spans="1:34" x14ac:dyDescent="0.25">
      <c r="A149" t="s">
        <v>379</v>
      </c>
      <c r="B149" t="s">
        <v>53</v>
      </c>
      <c r="C149" t="s">
        <v>432</v>
      </c>
      <c r="D149" t="s">
        <v>414</v>
      </c>
      <c r="E149" s="4">
        <v>75.195652173913047</v>
      </c>
      <c r="F149" s="4">
        <f>Nurse[[#This Row],[Total Nurse Staff Hours]]/Nurse[[#This Row],[MDS Census]]</f>
        <v>3.9220526163631098</v>
      </c>
      <c r="G149" s="4">
        <f>Nurse[[#This Row],[Total Direct Care Staff Hours]]/Nurse[[#This Row],[MDS Census]]</f>
        <v>3.7841514888696146</v>
      </c>
      <c r="H149" s="4">
        <f>Nurse[[#This Row],[Total RN Hours (w/ Admin, DON)]]/Nurse[[#This Row],[MDS Census]]</f>
        <v>0.85263370916449854</v>
      </c>
      <c r="I149" s="4">
        <f>Nurse[[#This Row],[RN Hours (excl. Admin, DON)]]/Nurse[[#This Row],[MDS Census]]</f>
        <v>0.78527320034692127</v>
      </c>
      <c r="J149" s="4">
        <f>SUM(Nurse[[#This Row],[RN Hours (excl. Admin, DON)]],Nurse[[#This Row],[RN Admin Hours]],Nurse[[#This Row],[RN DON Hours]],Nurse[[#This Row],[LPN Hours (excl. Admin)]],Nurse[[#This Row],[LPN Admin Hours]],Nurse[[#This Row],[CNA Hours]],Nurse[[#This Row],[NA TR Hours]],Nurse[[#This Row],[Med Aide/Tech Hours]])</f>
        <v>294.92130434782604</v>
      </c>
      <c r="K149" s="4">
        <f>SUM(Nurse[[#This Row],[RN Hours (excl. Admin, DON)]],Nurse[[#This Row],[LPN Hours (excl. Admin)]],Nurse[[#This Row],[CNA Hours]],Nurse[[#This Row],[NA TR Hours]],Nurse[[#This Row],[Med Aide/Tech Hours]])</f>
        <v>284.55173913043473</v>
      </c>
      <c r="L149" s="4">
        <f>SUM(Nurse[[#This Row],[RN Hours (excl. Admin, DON)]],Nurse[[#This Row],[RN Admin Hours]],Nurse[[#This Row],[RN DON Hours]])</f>
        <v>64.11434782608697</v>
      </c>
      <c r="M149" s="4">
        <v>59.049130434782626</v>
      </c>
      <c r="N149" s="4">
        <v>0</v>
      </c>
      <c r="O149" s="4">
        <v>5.0652173913043477</v>
      </c>
      <c r="P149" s="4">
        <f>SUM(Nurse[[#This Row],[LPN Hours (excl. Admin)]],Nurse[[#This Row],[LPN Admin Hours]])</f>
        <v>60.921739130434752</v>
      </c>
      <c r="Q149" s="4">
        <v>55.617391304347798</v>
      </c>
      <c r="R149" s="4">
        <v>5.3043478260869561</v>
      </c>
      <c r="S149" s="4">
        <f>SUM(Nurse[[#This Row],[CNA Hours]],Nurse[[#This Row],[NA TR Hours]],Nurse[[#This Row],[Med Aide/Tech Hours]])</f>
        <v>169.88521739130434</v>
      </c>
      <c r="T149" s="4">
        <v>169.88521739130434</v>
      </c>
      <c r="U149" s="4">
        <v>0</v>
      </c>
      <c r="V149" s="4">
        <v>0</v>
      </c>
      <c r="W1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116.95663043478262</v>
      </c>
      <c r="X149" s="4">
        <v>32.024673913043479</v>
      </c>
      <c r="Y149" s="4">
        <v>0</v>
      </c>
      <c r="Z149" s="4">
        <v>0</v>
      </c>
      <c r="AA149" s="4">
        <v>24.262499999999999</v>
      </c>
      <c r="AB149" s="4">
        <v>0</v>
      </c>
      <c r="AC149" s="4">
        <v>60.669456521739143</v>
      </c>
      <c r="AD149" s="4">
        <v>0</v>
      </c>
      <c r="AE149" s="4">
        <v>0</v>
      </c>
      <c r="AF149" s="1">
        <v>225232</v>
      </c>
      <c r="AG149" s="1">
        <v>1</v>
      </c>
      <c r="AH149"/>
    </row>
    <row r="150" spans="1:34" x14ac:dyDescent="0.25">
      <c r="A150" t="s">
        <v>379</v>
      </c>
      <c r="B150" t="s">
        <v>330</v>
      </c>
      <c r="C150" t="s">
        <v>484</v>
      </c>
      <c r="D150" t="s">
        <v>415</v>
      </c>
      <c r="E150" s="4">
        <v>85.141304347826093</v>
      </c>
      <c r="F150" s="4">
        <f>Nurse[[#This Row],[Total Nurse Staff Hours]]/Nurse[[#This Row],[MDS Census]]</f>
        <v>3.7534150389378271</v>
      </c>
      <c r="G150" s="4">
        <f>Nurse[[#This Row],[Total Direct Care Staff Hours]]/Nurse[[#This Row],[MDS Census]]</f>
        <v>3.3730052342652876</v>
      </c>
      <c r="H150" s="4">
        <f>Nurse[[#This Row],[Total RN Hours (w/ Admin, DON)]]/Nurse[[#This Row],[MDS Census]]</f>
        <v>0.65575130856632202</v>
      </c>
      <c r="I150" s="4">
        <f>Nurse[[#This Row],[RN Hours (excl. Admin, DON)]]/Nurse[[#This Row],[MDS Census]]</f>
        <v>0.38615472998851014</v>
      </c>
      <c r="J150" s="4">
        <f>SUM(Nurse[[#This Row],[RN Hours (excl. Admin, DON)]],Nurse[[#This Row],[RN Admin Hours]],Nurse[[#This Row],[RN DON Hours]],Nurse[[#This Row],[LPN Hours (excl. Admin)]],Nurse[[#This Row],[LPN Admin Hours]],Nurse[[#This Row],[CNA Hours]],Nurse[[#This Row],[NA TR Hours]],Nurse[[#This Row],[Med Aide/Tech Hours]])</f>
        <v>319.57065217391306</v>
      </c>
      <c r="K150" s="4">
        <f>SUM(Nurse[[#This Row],[RN Hours (excl. Admin, DON)]],Nurse[[#This Row],[LPN Hours (excl. Admin)]],Nurse[[#This Row],[CNA Hours]],Nurse[[#This Row],[NA TR Hours]],Nurse[[#This Row],[Med Aide/Tech Hours]])</f>
        <v>287.18206521739131</v>
      </c>
      <c r="L150" s="4">
        <f>SUM(Nurse[[#This Row],[RN Hours (excl. Admin, DON)]],Nurse[[#This Row],[RN Admin Hours]],Nurse[[#This Row],[RN DON Hours]])</f>
        <v>55.831521739130444</v>
      </c>
      <c r="M150" s="4">
        <v>32.877717391304351</v>
      </c>
      <c r="N150" s="4">
        <v>17.366847826086957</v>
      </c>
      <c r="O150" s="4">
        <v>5.5869565217391308</v>
      </c>
      <c r="P150" s="4">
        <f>SUM(Nurse[[#This Row],[LPN Hours (excl. Admin)]],Nurse[[#This Row],[LPN Admin Hours]])</f>
        <v>91.548913043478265</v>
      </c>
      <c r="Q150" s="4">
        <v>82.114130434782609</v>
      </c>
      <c r="R150" s="4">
        <v>9.4347826086956523</v>
      </c>
      <c r="S150" s="4">
        <f>SUM(Nurse[[#This Row],[CNA Hours]],Nurse[[#This Row],[NA TR Hours]],Nurse[[#This Row],[Med Aide/Tech Hours]])</f>
        <v>172.19021739130434</v>
      </c>
      <c r="T150" s="4">
        <v>172.19021739130434</v>
      </c>
      <c r="U150" s="4">
        <v>0</v>
      </c>
      <c r="V150" s="4">
        <v>0</v>
      </c>
      <c r="W1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63.502717391304344</v>
      </c>
      <c r="X150" s="4">
        <v>12.233695652173912</v>
      </c>
      <c r="Y150" s="4">
        <v>2.8070652173913042</v>
      </c>
      <c r="Z150" s="4">
        <v>0</v>
      </c>
      <c r="AA150" s="4">
        <v>23.516304347826086</v>
      </c>
      <c r="AB150" s="4">
        <v>0</v>
      </c>
      <c r="AC150" s="4">
        <v>24.945652173913043</v>
      </c>
      <c r="AD150" s="4">
        <v>0</v>
      </c>
      <c r="AE150" s="4">
        <v>0</v>
      </c>
      <c r="AF150" s="1">
        <v>225740</v>
      </c>
      <c r="AG150" s="1">
        <v>1</v>
      </c>
      <c r="AH150"/>
    </row>
    <row r="151" spans="1:34" x14ac:dyDescent="0.25">
      <c r="A151" t="s">
        <v>379</v>
      </c>
      <c r="B151" t="s">
        <v>209</v>
      </c>
      <c r="C151" t="s">
        <v>463</v>
      </c>
      <c r="D151" t="s">
        <v>415</v>
      </c>
      <c r="E151" s="4">
        <v>135.64130434782609</v>
      </c>
      <c r="F151" s="4">
        <f>Nurse[[#This Row],[Total Nurse Staff Hours]]/Nurse[[#This Row],[MDS Census]]</f>
        <v>4.8178940620242008</v>
      </c>
      <c r="G151" s="4">
        <f>Nurse[[#This Row],[Total Direct Care Staff Hours]]/Nurse[[#This Row],[MDS Census]]</f>
        <v>4.396085423511499</v>
      </c>
      <c r="H151" s="4">
        <f>Nurse[[#This Row],[Total RN Hours (w/ Admin, DON)]]/Nurse[[#This Row],[MDS Census]]</f>
        <v>0.66101049763602859</v>
      </c>
      <c r="I151" s="4">
        <f>Nurse[[#This Row],[RN Hours (excl. Admin, DON)]]/Nurse[[#This Row],[MDS Census]]</f>
        <v>0.48916179181024122</v>
      </c>
      <c r="J151" s="4">
        <f>SUM(Nurse[[#This Row],[RN Hours (excl. Admin, DON)]],Nurse[[#This Row],[RN Admin Hours]],Nurse[[#This Row],[RN DON Hours]],Nurse[[#This Row],[LPN Hours (excl. Admin)]],Nurse[[#This Row],[LPN Admin Hours]],Nurse[[#This Row],[CNA Hours]],Nurse[[#This Row],[NA TR Hours]],Nurse[[#This Row],[Med Aide/Tech Hours]])</f>
        <v>653.50543478260875</v>
      </c>
      <c r="K151" s="4">
        <f>SUM(Nurse[[#This Row],[RN Hours (excl. Admin, DON)]],Nurse[[#This Row],[LPN Hours (excl. Admin)]],Nurse[[#This Row],[CNA Hours]],Nurse[[#This Row],[NA TR Hours]],Nurse[[#This Row],[Med Aide/Tech Hours]])</f>
        <v>596.29076086956525</v>
      </c>
      <c r="L151" s="4">
        <f>SUM(Nurse[[#This Row],[RN Hours (excl. Admin, DON)]],Nurse[[#This Row],[RN Admin Hours]],Nurse[[#This Row],[RN DON Hours]])</f>
        <v>89.66032608695653</v>
      </c>
      <c r="M151" s="4">
        <v>66.350543478260875</v>
      </c>
      <c r="N151" s="4">
        <v>17.222826086956523</v>
      </c>
      <c r="O151" s="4">
        <v>6.0869565217391308</v>
      </c>
      <c r="P151" s="4">
        <f>SUM(Nurse[[#This Row],[LPN Hours (excl. Admin)]],Nurse[[#This Row],[LPN Admin Hours]])</f>
        <v>137.18206521739131</v>
      </c>
      <c r="Q151" s="4">
        <v>103.27717391304348</v>
      </c>
      <c r="R151" s="4">
        <v>33.904891304347828</v>
      </c>
      <c r="S151" s="4">
        <f>SUM(Nurse[[#This Row],[CNA Hours]],Nurse[[#This Row],[NA TR Hours]],Nurse[[#This Row],[Med Aide/Tech Hours]])</f>
        <v>426.66304347826087</v>
      </c>
      <c r="T151" s="4">
        <v>426.66304347826087</v>
      </c>
      <c r="U151" s="4">
        <v>0</v>
      </c>
      <c r="V151" s="4">
        <v>0</v>
      </c>
      <c r="W1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1" s="4">
        <v>0</v>
      </c>
      <c r="Y151" s="4">
        <v>0</v>
      </c>
      <c r="Z151" s="4">
        <v>0</v>
      </c>
      <c r="AA151" s="4">
        <v>0</v>
      </c>
      <c r="AB151" s="4">
        <v>0</v>
      </c>
      <c r="AC151" s="4">
        <v>0</v>
      </c>
      <c r="AD151" s="4">
        <v>0</v>
      </c>
      <c r="AE151" s="4">
        <v>0</v>
      </c>
      <c r="AF151" s="1">
        <v>225472</v>
      </c>
      <c r="AG151" s="1">
        <v>1</v>
      </c>
      <c r="AH151"/>
    </row>
    <row r="152" spans="1:34" x14ac:dyDescent="0.25">
      <c r="A152" t="s">
        <v>379</v>
      </c>
      <c r="B152" t="s">
        <v>208</v>
      </c>
      <c r="C152" t="s">
        <v>553</v>
      </c>
      <c r="D152" t="s">
        <v>415</v>
      </c>
      <c r="E152" s="4">
        <v>38.402173913043477</v>
      </c>
      <c r="F152" s="4">
        <f>Nurse[[#This Row],[Total Nurse Staff Hours]]/Nurse[[#This Row],[MDS Census]]</f>
        <v>3.9521652986130769</v>
      </c>
      <c r="G152" s="4">
        <f>Nurse[[#This Row],[Total Direct Care Staff Hours]]/Nurse[[#This Row],[MDS Census]]</f>
        <v>3.7870789697141243</v>
      </c>
      <c r="H152" s="4">
        <f>Nurse[[#This Row],[Total RN Hours (w/ Admin, DON)]]/Nurse[[#This Row],[MDS Census]]</f>
        <v>0.52306821398245118</v>
      </c>
      <c r="I152" s="4">
        <f>Nurse[[#This Row],[RN Hours (excl. Admin, DON)]]/Nurse[[#This Row],[MDS Census]]</f>
        <v>0.35798188508349849</v>
      </c>
      <c r="J152" s="4">
        <f>SUM(Nurse[[#This Row],[RN Hours (excl. Admin, DON)]],Nurse[[#This Row],[RN Admin Hours]],Nurse[[#This Row],[RN DON Hours]],Nurse[[#This Row],[LPN Hours (excl. Admin)]],Nurse[[#This Row],[LPN Admin Hours]],Nurse[[#This Row],[CNA Hours]],Nurse[[#This Row],[NA TR Hours]],Nurse[[#This Row],[Med Aide/Tech Hours]])</f>
        <v>151.77173913043478</v>
      </c>
      <c r="K152" s="4">
        <f>SUM(Nurse[[#This Row],[RN Hours (excl. Admin, DON)]],Nurse[[#This Row],[LPN Hours (excl. Admin)]],Nurse[[#This Row],[CNA Hours]],Nurse[[#This Row],[NA TR Hours]],Nurse[[#This Row],[Med Aide/Tech Hours]])</f>
        <v>145.43206521739131</v>
      </c>
      <c r="L152" s="4">
        <f>SUM(Nurse[[#This Row],[RN Hours (excl. Admin, DON)]],Nurse[[#This Row],[RN Admin Hours]],Nurse[[#This Row],[RN DON Hours]])</f>
        <v>20.086956521739129</v>
      </c>
      <c r="M152" s="4">
        <v>13.747282608695652</v>
      </c>
      <c r="N152" s="4">
        <v>1.8179347826086956</v>
      </c>
      <c r="O152" s="4">
        <v>4.5217391304347823</v>
      </c>
      <c r="P152" s="4">
        <f>SUM(Nurse[[#This Row],[LPN Hours (excl. Admin)]],Nurse[[#This Row],[LPN Admin Hours]])</f>
        <v>38.883152173913047</v>
      </c>
      <c r="Q152" s="4">
        <v>38.883152173913047</v>
      </c>
      <c r="R152" s="4">
        <v>0</v>
      </c>
      <c r="S152" s="4">
        <f>SUM(Nurse[[#This Row],[CNA Hours]],Nurse[[#This Row],[NA TR Hours]],Nurse[[#This Row],[Med Aide/Tech Hours]])</f>
        <v>92.801630434782609</v>
      </c>
      <c r="T152" s="4">
        <v>92.801630434782609</v>
      </c>
      <c r="U152" s="4">
        <v>0</v>
      </c>
      <c r="V152" s="4">
        <v>0</v>
      </c>
      <c r="W1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2" s="4">
        <v>0</v>
      </c>
      <c r="Y152" s="4">
        <v>0</v>
      </c>
      <c r="Z152" s="4">
        <v>0</v>
      </c>
      <c r="AA152" s="4">
        <v>0</v>
      </c>
      <c r="AB152" s="4">
        <v>0</v>
      </c>
      <c r="AC152" s="4">
        <v>0</v>
      </c>
      <c r="AD152" s="4">
        <v>0</v>
      </c>
      <c r="AE152" s="4">
        <v>0</v>
      </c>
      <c r="AF152" s="1">
        <v>225471</v>
      </c>
      <c r="AG152" s="1">
        <v>1</v>
      </c>
      <c r="AH152"/>
    </row>
    <row r="153" spans="1:34" x14ac:dyDescent="0.25">
      <c r="A153" t="s">
        <v>379</v>
      </c>
      <c r="B153" t="s">
        <v>27</v>
      </c>
      <c r="C153" t="s">
        <v>468</v>
      </c>
      <c r="D153" t="s">
        <v>412</v>
      </c>
      <c r="E153" s="4">
        <v>131.21739130434781</v>
      </c>
      <c r="F153" s="4">
        <f>Nurse[[#This Row],[Total Nurse Staff Hours]]/Nurse[[#This Row],[MDS Census]]</f>
        <v>4.393140324718356</v>
      </c>
      <c r="G153" s="4">
        <f>Nurse[[#This Row],[Total Direct Care Staff Hours]]/Nurse[[#This Row],[MDS Census]]</f>
        <v>4.0227833001988067</v>
      </c>
      <c r="H153" s="4">
        <f>Nurse[[#This Row],[Total RN Hours (w/ Admin, DON)]]/Nurse[[#This Row],[MDS Census]]</f>
        <v>0.4124618952948973</v>
      </c>
      <c r="I153" s="4">
        <f>Nurse[[#This Row],[RN Hours (excl. Admin, DON)]]/Nurse[[#This Row],[MDS Census]]</f>
        <v>0.21400679257786612</v>
      </c>
      <c r="J153" s="4">
        <f>SUM(Nurse[[#This Row],[RN Hours (excl. Admin, DON)]],Nurse[[#This Row],[RN Admin Hours]],Nurse[[#This Row],[RN DON Hours]],Nurse[[#This Row],[LPN Hours (excl. Admin)]],Nurse[[#This Row],[LPN Admin Hours]],Nurse[[#This Row],[CNA Hours]],Nurse[[#This Row],[NA TR Hours]],Nurse[[#This Row],[Med Aide/Tech Hours]])</f>
        <v>576.45641304347816</v>
      </c>
      <c r="K153" s="4">
        <f>SUM(Nurse[[#This Row],[RN Hours (excl. Admin, DON)]],Nurse[[#This Row],[LPN Hours (excl. Admin)]],Nurse[[#This Row],[CNA Hours]],Nurse[[#This Row],[NA TR Hours]],Nurse[[#This Row],[Med Aide/Tech Hours]])</f>
        <v>527.85913043478251</v>
      </c>
      <c r="L153" s="4">
        <f>SUM(Nurse[[#This Row],[RN Hours (excl. Admin, DON)]],Nurse[[#This Row],[RN Admin Hours]],Nurse[[#This Row],[RN DON Hours]])</f>
        <v>54.122173913043476</v>
      </c>
      <c r="M153" s="4">
        <v>28.081413043478257</v>
      </c>
      <c r="N153" s="4">
        <v>20.5625</v>
      </c>
      <c r="O153" s="4">
        <v>5.4782608695652177</v>
      </c>
      <c r="P153" s="4">
        <f>SUM(Nurse[[#This Row],[LPN Hours (excl. Admin)]],Nurse[[#This Row],[LPN Admin Hours]])</f>
        <v>184.78760869565218</v>
      </c>
      <c r="Q153" s="4">
        <v>162.23108695652175</v>
      </c>
      <c r="R153" s="4">
        <v>22.556521739130432</v>
      </c>
      <c r="S153" s="4">
        <f>SUM(Nurse[[#This Row],[CNA Hours]],Nurse[[#This Row],[NA TR Hours]],Nurse[[#This Row],[Med Aide/Tech Hours]])</f>
        <v>337.54663043478251</v>
      </c>
      <c r="T153" s="4">
        <v>337.54663043478251</v>
      </c>
      <c r="U153" s="4">
        <v>0</v>
      </c>
      <c r="V153" s="4">
        <v>0</v>
      </c>
      <c r="W1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3" s="4">
        <v>0</v>
      </c>
      <c r="Y153" s="4">
        <v>0</v>
      </c>
      <c r="Z153" s="4">
        <v>0</v>
      </c>
      <c r="AA153" s="4">
        <v>0</v>
      </c>
      <c r="AB153" s="4">
        <v>0</v>
      </c>
      <c r="AC153" s="4">
        <v>0</v>
      </c>
      <c r="AD153" s="4">
        <v>0</v>
      </c>
      <c r="AE153" s="4">
        <v>0</v>
      </c>
      <c r="AF153" s="1">
        <v>225173</v>
      </c>
      <c r="AG153" s="1">
        <v>1</v>
      </c>
      <c r="AH153"/>
    </row>
    <row r="154" spans="1:34" x14ac:dyDescent="0.25">
      <c r="A154" t="s">
        <v>379</v>
      </c>
      <c r="B154" t="s">
        <v>140</v>
      </c>
      <c r="C154" t="s">
        <v>532</v>
      </c>
      <c r="D154" t="s">
        <v>420</v>
      </c>
      <c r="E154" s="4">
        <v>70.271739130434781</v>
      </c>
      <c r="F154" s="4">
        <f>Nurse[[#This Row],[Total Nurse Staff Hours]]/Nurse[[#This Row],[MDS Census]]</f>
        <v>4.019798917246713</v>
      </c>
      <c r="G154" s="4">
        <f>Nurse[[#This Row],[Total Direct Care Staff Hours]]/Nurse[[#This Row],[MDS Census]]</f>
        <v>3.2462877030162409</v>
      </c>
      <c r="H154" s="4">
        <f>Nurse[[#This Row],[Total RN Hours (w/ Admin, DON)]]/Nurse[[#This Row],[MDS Census]]</f>
        <v>1.3897138437741685</v>
      </c>
      <c r="I154" s="4">
        <f>Nurse[[#This Row],[RN Hours (excl. Admin, DON)]]/Nurse[[#This Row],[MDS Census]]</f>
        <v>0.75974477958236664</v>
      </c>
      <c r="J154" s="4">
        <f>SUM(Nurse[[#This Row],[RN Hours (excl. Admin, DON)]],Nurse[[#This Row],[RN Admin Hours]],Nurse[[#This Row],[RN DON Hours]],Nurse[[#This Row],[LPN Hours (excl. Admin)]],Nurse[[#This Row],[LPN Admin Hours]],Nurse[[#This Row],[CNA Hours]],Nurse[[#This Row],[NA TR Hours]],Nurse[[#This Row],[Med Aide/Tech Hours]])</f>
        <v>282.47826086956519</v>
      </c>
      <c r="K154" s="4">
        <f>SUM(Nurse[[#This Row],[RN Hours (excl. Admin, DON)]],Nurse[[#This Row],[LPN Hours (excl. Admin)]],Nurse[[#This Row],[CNA Hours]],Nurse[[#This Row],[NA TR Hours]],Nurse[[#This Row],[Med Aide/Tech Hours]])</f>
        <v>228.12228260869563</v>
      </c>
      <c r="L154" s="4">
        <f>SUM(Nurse[[#This Row],[RN Hours (excl. Admin, DON)]],Nurse[[#This Row],[RN Admin Hours]],Nurse[[#This Row],[RN DON Hours]])</f>
        <v>97.657608695652172</v>
      </c>
      <c r="M154" s="4">
        <v>53.388586956521742</v>
      </c>
      <c r="N154" s="4">
        <v>39.171195652173914</v>
      </c>
      <c r="O154" s="4">
        <v>5.0978260869565215</v>
      </c>
      <c r="P154" s="4">
        <f>SUM(Nurse[[#This Row],[LPN Hours (excl. Admin)]],Nurse[[#This Row],[LPN Admin Hours]])</f>
        <v>38.165760869565219</v>
      </c>
      <c r="Q154" s="4">
        <v>28.078804347826086</v>
      </c>
      <c r="R154" s="4">
        <v>10.086956521739131</v>
      </c>
      <c r="S154" s="4">
        <f>SUM(Nurse[[#This Row],[CNA Hours]],Nurse[[#This Row],[NA TR Hours]],Nurse[[#This Row],[Med Aide/Tech Hours]])</f>
        <v>146.65489130434781</v>
      </c>
      <c r="T154" s="4">
        <v>146.65489130434781</v>
      </c>
      <c r="U154" s="4">
        <v>0</v>
      </c>
      <c r="V154" s="4">
        <v>0</v>
      </c>
      <c r="W1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4" s="4">
        <v>0</v>
      </c>
      <c r="Y154" s="4">
        <v>0</v>
      </c>
      <c r="Z154" s="4">
        <v>0</v>
      </c>
      <c r="AA154" s="4">
        <v>0</v>
      </c>
      <c r="AB154" s="4">
        <v>0</v>
      </c>
      <c r="AC154" s="4">
        <v>0</v>
      </c>
      <c r="AD154" s="4">
        <v>0</v>
      </c>
      <c r="AE154" s="4">
        <v>0</v>
      </c>
      <c r="AF154" s="1">
        <v>225369</v>
      </c>
      <c r="AG154" s="1">
        <v>1</v>
      </c>
      <c r="AH154"/>
    </row>
    <row r="155" spans="1:34" x14ac:dyDescent="0.25">
      <c r="A155" t="s">
        <v>379</v>
      </c>
      <c r="B155" t="s">
        <v>240</v>
      </c>
      <c r="C155" t="s">
        <v>442</v>
      </c>
      <c r="D155" t="s">
        <v>416</v>
      </c>
      <c r="E155" s="4">
        <v>57.293478260869563</v>
      </c>
      <c r="F155" s="4">
        <f>Nurse[[#This Row],[Total Nurse Staff Hours]]/Nurse[[#This Row],[MDS Census]]</f>
        <v>3.885568203376967</v>
      </c>
      <c r="G155" s="4">
        <f>Nurse[[#This Row],[Total Direct Care Staff Hours]]/Nurse[[#This Row],[MDS Census]]</f>
        <v>3.718616960728514</v>
      </c>
      <c r="H155" s="4">
        <f>Nurse[[#This Row],[Total RN Hours (w/ Admin, DON)]]/Nurse[[#This Row],[MDS Census]]</f>
        <v>1.3349345475241885</v>
      </c>
      <c r="I155" s="4">
        <f>Nurse[[#This Row],[RN Hours (excl. Admin, DON)]]/Nurse[[#This Row],[MDS Census]]</f>
        <v>1.1679833048757347</v>
      </c>
      <c r="J155" s="4">
        <f>SUM(Nurse[[#This Row],[RN Hours (excl. Admin, DON)]],Nurse[[#This Row],[RN Admin Hours]],Nurse[[#This Row],[RN DON Hours]],Nurse[[#This Row],[LPN Hours (excl. Admin)]],Nurse[[#This Row],[LPN Admin Hours]],Nurse[[#This Row],[CNA Hours]],Nurse[[#This Row],[NA TR Hours]],Nurse[[#This Row],[Med Aide/Tech Hours]])</f>
        <v>222.61771739130427</v>
      </c>
      <c r="K155" s="4">
        <f>SUM(Nurse[[#This Row],[RN Hours (excl. Admin, DON)]],Nurse[[#This Row],[LPN Hours (excl. Admin)]],Nurse[[#This Row],[CNA Hours]],Nurse[[#This Row],[NA TR Hours]],Nurse[[#This Row],[Med Aide/Tech Hours]])</f>
        <v>213.05249999999995</v>
      </c>
      <c r="L155" s="4">
        <f>SUM(Nurse[[#This Row],[RN Hours (excl. Admin, DON)]],Nurse[[#This Row],[RN Admin Hours]],Nurse[[#This Row],[RN DON Hours]])</f>
        <v>76.483043478260839</v>
      </c>
      <c r="M155" s="4">
        <v>66.917826086956495</v>
      </c>
      <c r="N155" s="4">
        <v>3.8260869565217392</v>
      </c>
      <c r="O155" s="4">
        <v>5.7391304347826084</v>
      </c>
      <c r="P155" s="4">
        <f>SUM(Nurse[[#This Row],[LPN Hours (excl. Admin)]],Nurse[[#This Row],[LPN Admin Hours]])</f>
        <v>29.735217391304342</v>
      </c>
      <c r="Q155" s="4">
        <v>29.735217391304342</v>
      </c>
      <c r="R155" s="4">
        <v>0</v>
      </c>
      <c r="S155" s="4">
        <f>SUM(Nurse[[#This Row],[CNA Hours]],Nurse[[#This Row],[NA TR Hours]],Nurse[[#This Row],[Med Aide/Tech Hours]])</f>
        <v>116.3994565217391</v>
      </c>
      <c r="T155" s="4">
        <v>116.19293478260866</v>
      </c>
      <c r="U155" s="4">
        <v>0.20652173913043478</v>
      </c>
      <c r="V155" s="4">
        <v>0</v>
      </c>
      <c r="W1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29.780434782608694</v>
      </c>
      <c r="X155" s="4">
        <v>9.1759782608695666</v>
      </c>
      <c r="Y155" s="4">
        <v>0</v>
      </c>
      <c r="Z155" s="4">
        <v>0</v>
      </c>
      <c r="AA155" s="4">
        <v>13.860217391304346</v>
      </c>
      <c r="AB155" s="4">
        <v>0</v>
      </c>
      <c r="AC155" s="4">
        <v>6.7442391304347815</v>
      </c>
      <c r="AD155" s="4">
        <v>0</v>
      </c>
      <c r="AE155" s="4">
        <v>0</v>
      </c>
      <c r="AF155" s="1">
        <v>225522</v>
      </c>
      <c r="AG155" s="1">
        <v>1</v>
      </c>
      <c r="AH155"/>
    </row>
    <row r="156" spans="1:34" x14ac:dyDescent="0.25">
      <c r="A156" t="s">
        <v>379</v>
      </c>
      <c r="B156" t="s">
        <v>15</v>
      </c>
      <c r="C156" t="s">
        <v>472</v>
      </c>
      <c r="D156" t="s">
        <v>416</v>
      </c>
      <c r="E156" s="4">
        <v>106.60869565217391</v>
      </c>
      <c r="F156" s="4">
        <f>Nurse[[#This Row],[Total Nurse Staff Hours]]/Nurse[[#This Row],[MDS Census]]</f>
        <v>3.6822818107667219</v>
      </c>
      <c r="G156" s="4">
        <f>Nurse[[#This Row],[Total Direct Care Staff Hours]]/Nurse[[#This Row],[MDS Census]]</f>
        <v>3.2673062805872766</v>
      </c>
      <c r="H156" s="4">
        <f>Nurse[[#This Row],[Total RN Hours (w/ Admin, DON)]]/Nurse[[#This Row],[MDS Census]]</f>
        <v>0.76995411908645994</v>
      </c>
      <c r="I156" s="4">
        <f>Nurse[[#This Row],[RN Hours (excl. Admin, DON)]]/Nurse[[#This Row],[MDS Census]]</f>
        <v>0.57557198205546489</v>
      </c>
      <c r="J156" s="4">
        <f>SUM(Nurse[[#This Row],[RN Hours (excl. Admin, DON)]],Nurse[[#This Row],[RN Admin Hours]],Nurse[[#This Row],[RN DON Hours]],Nurse[[#This Row],[LPN Hours (excl. Admin)]],Nurse[[#This Row],[LPN Admin Hours]],Nurse[[#This Row],[CNA Hours]],Nurse[[#This Row],[NA TR Hours]],Nurse[[#This Row],[Med Aide/Tech Hours]])</f>
        <v>392.56326086956528</v>
      </c>
      <c r="K156" s="4">
        <f>SUM(Nurse[[#This Row],[RN Hours (excl. Admin, DON)]],Nurse[[#This Row],[LPN Hours (excl. Admin)]],Nurse[[#This Row],[CNA Hours]],Nurse[[#This Row],[NA TR Hours]],Nurse[[#This Row],[Med Aide/Tech Hours]])</f>
        <v>348.32326086956527</v>
      </c>
      <c r="L156" s="4">
        <f>SUM(Nurse[[#This Row],[RN Hours (excl. Admin, DON)]],Nurse[[#This Row],[RN Admin Hours]],Nurse[[#This Row],[RN DON Hours]])</f>
        <v>82.083804347826074</v>
      </c>
      <c r="M156" s="4">
        <v>61.360978260869558</v>
      </c>
      <c r="N156" s="4">
        <v>16.027173913043477</v>
      </c>
      <c r="O156" s="4">
        <v>4.6956521739130439</v>
      </c>
      <c r="P156" s="4">
        <f>SUM(Nurse[[#This Row],[LPN Hours (excl. Admin)]],Nurse[[#This Row],[LPN Admin Hours]])</f>
        <v>98.469782608695652</v>
      </c>
      <c r="Q156" s="4">
        <v>74.952608695652174</v>
      </c>
      <c r="R156" s="4">
        <v>23.517173913043472</v>
      </c>
      <c r="S156" s="4">
        <f>SUM(Nurse[[#This Row],[CNA Hours]],Nurse[[#This Row],[NA TR Hours]],Nurse[[#This Row],[Med Aide/Tech Hours]])</f>
        <v>212.00967391304351</v>
      </c>
      <c r="T156" s="4">
        <v>212.00967391304351</v>
      </c>
      <c r="U156" s="4">
        <v>0</v>
      </c>
      <c r="V156" s="4">
        <v>0</v>
      </c>
      <c r="W1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24.044239130434782</v>
      </c>
      <c r="X156" s="4">
        <v>2.4180434782608695</v>
      </c>
      <c r="Y156" s="4">
        <v>3.1847826086956523</v>
      </c>
      <c r="Z156" s="4">
        <v>0</v>
      </c>
      <c r="AA156" s="4">
        <v>1.9988043478260875</v>
      </c>
      <c r="AB156" s="4">
        <v>3.1149999999999993</v>
      </c>
      <c r="AC156" s="4">
        <v>13.327608695652172</v>
      </c>
      <c r="AD156" s="4">
        <v>0</v>
      </c>
      <c r="AE156" s="4">
        <v>0</v>
      </c>
      <c r="AF156" s="1">
        <v>225054</v>
      </c>
      <c r="AG156" s="1">
        <v>1</v>
      </c>
      <c r="AH156"/>
    </row>
    <row r="157" spans="1:34" x14ac:dyDescent="0.25">
      <c r="A157" t="s">
        <v>379</v>
      </c>
      <c r="B157" t="s">
        <v>12</v>
      </c>
      <c r="C157" t="s">
        <v>471</v>
      </c>
      <c r="D157" t="s">
        <v>414</v>
      </c>
      <c r="E157" s="4">
        <v>148.46739130434781</v>
      </c>
      <c r="F157" s="4">
        <f>Nurse[[#This Row],[Total Nurse Staff Hours]]/Nurse[[#This Row],[MDS Census]]</f>
        <v>3.6549029943626916</v>
      </c>
      <c r="G157" s="4">
        <f>Nurse[[#This Row],[Total Direct Care Staff Hours]]/Nurse[[#This Row],[MDS Census]]</f>
        <v>3.2551116479976572</v>
      </c>
      <c r="H157" s="4">
        <f>Nurse[[#This Row],[Total RN Hours (w/ Admin, DON)]]/Nurse[[#This Row],[MDS Census]]</f>
        <v>0.51466798447909801</v>
      </c>
      <c r="I157" s="4">
        <f>Nurse[[#This Row],[RN Hours (excl. Admin, DON)]]/Nurse[[#This Row],[MDS Census]]</f>
        <v>0.35043561022036751</v>
      </c>
      <c r="J157" s="4">
        <f>SUM(Nurse[[#This Row],[RN Hours (excl. Admin, DON)]],Nurse[[#This Row],[RN Admin Hours]],Nurse[[#This Row],[RN DON Hours]],Nurse[[#This Row],[LPN Hours (excl. Admin)]],Nurse[[#This Row],[LPN Admin Hours]],Nurse[[#This Row],[CNA Hours]],Nurse[[#This Row],[NA TR Hours]],Nurse[[#This Row],[Med Aide/Tech Hours]])</f>
        <v>542.63391304347829</v>
      </c>
      <c r="K157" s="4">
        <f>SUM(Nurse[[#This Row],[RN Hours (excl. Admin, DON)]],Nurse[[#This Row],[LPN Hours (excl. Admin)]],Nurse[[#This Row],[CNA Hours]],Nurse[[#This Row],[NA TR Hours]],Nurse[[#This Row],[Med Aide/Tech Hours]])</f>
        <v>483.27793478260867</v>
      </c>
      <c r="L157" s="4">
        <f>SUM(Nurse[[#This Row],[RN Hours (excl. Admin, DON)]],Nurse[[#This Row],[RN Admin Hours]],Nurse[[#This Row],[RN DON Hours]])</f>
        <v>76.411413043478248</v>
      </c>
      <c r="M157" s="4">
        <v>52.028260869565209</v>
      </c>
      <c r="N157" s="4">
        <v>19.649456521739129</v>
      </c>
      <c r="O157" s="4">
        <v>4.7336956521739131</v>
      </c>
      <c r="P157" s="4">
        <f>SUM(Nurse[[#This Row],[LPN Hours (excl. Admin)]],Nurse[[#This Row],[LPN Admin Hours]])</f>
        <v>151.17043478260862</v>
      </c>
      <c r="Q157" s="4">
        <v>116.19760869565209</v>
      </c>
      <c r="R157" s="4">
        <v>34.972826086956523</v>
      </c>
      <c r="S157" s="4">
        <f>SUM(Nurse[[#This Row],[CNA Hours]],Nurse[[#This Row],[NA TR Hours]],Nurse[[#This Row],[Med Aide/Tech Hours]])</f>
        <v>315.05206521739137</v>
      </c>
      <c r="T157" s="4">
        <v>315.05206521739137</v>
      </c>
      <c r="U157" s="4">
        <v>0</v>
      </c>
      <c r="V157" s="4">
        <v>0</v>
      </c>
      <c r="W1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4.9293478260869561</v>
      </c>
      <c r="X157" s="4">
        <v>0</v>
      </c>
      <c r="Y157" s="4">
        <v>0</v>
      </c>
      <c r="Z157" s="4">
        <v>0</v>
      </c>
      <c r="AA157" s="4">
        <v>0</v>
      </c>
      <c r="AB157" s="4">
        <v>0</v>
      </c>
      <c r="AC157" s="4">
        <v>4.9293478260869561</v>
      </c>
      <c r="AD157" s="4">
        <v>0</v>
      </c>
      <c r="AE157" s="4">
        <v>0</v>
      </c>
      <c r="AF157" s="1">
        <v>225040</v>
      </c>
      <c r="AG157" s="1">
        <v>1</v>
      </c>
      <c r="AH157"/>
    </row>
    <row r="158" spans="1:34" x14ac:dyDescent="0.25">
      <c r="A158" t="s">
        <v>379</v>
      </c>
      <c r="B158" t="s">
        <v>196</v>
      </c>
      <c r="C158" t="s">
        <v>551</v>
      </c>
      <c r="D158" t="s">
        <v>413</v>
      </c>
      <c r="E158" s="4">
        <v>119.41304347826087</v>
      </c>
      <c r="F158" s="4">
        <f>Nurse[[#This Row],[Total Nurse Staff Hours]]/Nurse[[#This Row],[MDS Census]]</f>
        <v>3.6662342981977059</v>
      </c>
      <c r="G158" s="4">
        <f>Nurse[[#This Row],[Total Direct Care Staff Hours]]/Nurse[[#This Row],[MDS Census]]</f>
        <v>3.4265201165119237</v>
      </c>
      <c r="H158" s="4">
        <f>Nurse[[#This Row],[Total RN Hours (w/ Admin, DON)]]/Nurse[[#This Row],[MDS Census]]</f>
        <v>0.6815264882577825</v>
      </c>
      <c r="I158" s="4">
        <f>Nurse[[#This Row],[RN Hours (excl. Admin, DON)]]/Nurse[[#This Row],[MDS Census]]</f>
        <v>0.51604314582195521</v>
      </c>
      <c r="J158" s="4">
        <f>SUM(Nurse[[#This Row],[RN Hours (excl. Admin, DON)]],Nurse[[#This Row],[RN Admin Hours]],Nurse[[#This Row],[RN DON Hours]],Nurse[[#This Row],[LPN Hours (excl. Admin)]],Nurse[[#This Row],[LPN Admin Hours]],Nurse[[#This Row],[CNA Hours]],Nurse[[#This Row],[NA TR Hours]],Nurse[[#This Row],[Med Aide/Tech Hours]])</f>
        <v>437.79619565217388</v>
      </c>
      <c r="K158" s="4">
        <f>SUM(Nurse[[#This Row],[RN Hours (excl. Admin, DON)]],Nurse[[#This Row],[LPN Hours (excl. Admin)]],Nurse[[#This Row],[CNA Hours]],Nurse[[#This Row],[NA TR Hours]],Nurse[[#This Row],[Med Aide/Tech Hours]])</f>
        <v>409.17119565217388</v>
      </c>
      <c r="L158" s="4">
        <f>SUM(Nurse[[#This Row],[RN Hours (excl. Admin, DON)]],Nurse[[#This Row],[RN Admin Hours]],Nurse[[#This Row],[RN DON Hours]])</f>
        <v>81.383152173913032</v>
      </c>
      <c r="M158" s="4">
        <v>61.622282608695649</v>
      </c>
      <c r="N158" s="4">
        <v>14.717391304347826</v>
      </c>
      <c r="O158" s="4">
        <v>5.0434782608695654</v>
      </c>
      <c r="P158" s="4">
        <f>SUM(Nurse[[#This Row],[LPN Hours (excl. Admin)]],Nurse[[#This Row],[LPN Admin Hours]])</f>
        <v>71.940217391304344</v>
      </c>
      <c r="Q158" s="4">
        <v>63.076086956521742</v>
      </c>
      <c r="R158" s="4">
        <v>8.8641304347826093</v>
      </c>
      <c r="S158" s="4">
        <f>SUM(Nurse[[#This Row],[CNA Hours]],Nurse[[#This Row],[NA TR Hours]],Nurse[[#This Row],[Med Aide/Tech Hours]])</f>
        <v>284.4728260869565</v>
      </c>
      <c r="T158" s="4">
        <v>284.4728260869565</v>
      </c>
      <c r="U158" s="4">
        <v>0</v>
      </c>
      <c r="V158" s="4">
        <v>0</v>
      </c>
      <c r="W1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8" s="4">
        <v>0</v>
      </c>
      <c r="Y158" s="4">
        <v>0</v>
      </c>
      <c r="Z158" s="4">
        <v>0</v>
      </c>
      <c r="AA158" s="4">
        <v>0</v>
      </c>
      <c r="AB158" s="4">
        <v>0</v>
      </c>
      <c r="AC158" s="4">
        <v>0</v>
      </c>
      <c r="AD158" s="4">
        <v>0</v>
      </c>
      <c r="AE158" s="4">
        <v>0</v>
      </c>
      <c r="AF158" s="1">
        <v>225451</v>
      </c>
      <c r="AG158" s="1">
        <v>1</v>
      </c>
      <c r="AH158"/>
    </row>
    <row r="159" spans="1:34" x14ac:dyDescent="0.25">
      <c r="A159" t="s">
        <v>379</v>
      </c>
      <c r="B159" t="s">
        <v>132</v>
      </c>
      <c r="C159" t="s">
        <v>470</v>
      </c>
      <c r="D159" t="s">
        <v>412</v>
      </c>
      <c r="E159" s="4">
        <v>50.239130434782609</v>
      </c>
      <c r="F159" s="4">
        <f>Nurse[[#This Row],[Total Nurse Staff Hours]]/Nurse[[#This Row],[MDS Census]]</f>
        <v>3.3505517092167891</v>
      </c>
      <c r="G159" s="4">
        <f>Nurse[[#This Row],[Total Direct Care Staff Hours]]/Nurse[[#This Row],[MDS Census]]</f>
        <v>3.0933578537429685</v>
      </c>
      <c r="H159" s="4">
        <f>Nurse[[#This Row],[Total RN Hours (w/ Admin, DON)]]/Nurse[[#This Row],[MDS Census]]</f>
        <v>0.53229121592384254</v>
      </c>
      <c r="I159" s="4">
        <f>Nurse[[#This Row],[RN Hours (excl. Admin, DON)]]/Nurse[[#This Row],[MDS Census]]</f>
        <v>0.30452185201211596</v>
      </c>
      <c r="J159" s="4">
        <f>SUM(Nurse[[#This Row],[RN Hours (excl. Admin, DON)]],Nurse[[#This Row],[RN Admin Hours]],Nurse[[#This Row],[RN DON Hours]],Nurse[[#This Row],[LPN Hours (excl. Admin)]],Nurse[[#This Row],[LPN Admin Hours]],Nurse[[#This Row],[CNA Hours]],Nurse[[#This Row],[NA TR Hours]],Nurse[[#This Row],[Med Aide/Tech Hours]])</f>
        <v>168.32880434782609</v>
      </c>
      <c r="K159" s="4">
        <f>SUM(Nurse[[#This Row],[RN Hours (excl. Admin, DON)]],Nurse[[#This Row],[LPN Hours (excl. Admin)]],Nurse[[#This Row],[CNA Hours]],Nurse[[#This Row],[NA TR Hours]],Nurse[[#This Row],[Med Aide/Tech Hours]])</f>
        <v>155.40760869565219</v>
      </c>
      <c r="L159" s="4">
        <f>SUM(Nurse[[#This Row],[RN Hours (excl. Admin, DON)]],Nurse[[#This Row],[RN Admin Hours]],Nurse[[#This Row],[RN DON Hours]])</f>
        <v>26.741847826086957</v>
      </c>
      <c r="M159" s="4">
        <v>15.298913043478262</v>
      </c>
      <c r="N159" s="4">
        <v>6.9565217391304346</v>
      </c>
      <c r="O159" s="4">
        <v>4.4864130434782608</v>
      </c>
      <c r="P159" s="4">
        <f>SUM(Nurse[[#This Row],[LPN Hours (excl. Admin)]],Nurse[[#This Row],[LPN Admin Hours]])</f>
        <v>48.451086956521742</v>
      </c>
      <c r="Q159" s="4">
        <v>46.972826086956523</v>
      </c>
      <c r="R159" s="4">
        <v>1.4782608695652173</v>
      </c>
      <c r="S159" s="4">
        <f>SUM(Nurse[[#This Row],[CNA Hours]],Nurse[[#This Row],[NA TR Hours]],Nurse[[#This Row],[Med Aide/Tech Hours]])</f>
        <v>93.135869565217391</v>
      </c>
      <c r="T159" s="4">
        <v>92.269021739130437</v>
      </c>
      <c r="U159" s="4">
        <v>0.86684782608695654</v>
      </c>
      <c r="V159" s="4">
        <v>0</v>
      </c>
      <c r="W1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34.258152173913047</v>
      </c>
      <c r="X159" s="4">
        <v>5.9836956521739131</v>
      </c>
      <c r="Y159" s="4">
        <v>0</v>
      </c>
      <c r="Z159" s="4">
        <v>0</v>
      </c>
      <c r="AA159" s="4">
        <v>17.396739130434781</v>
      </c>
      <c r="AB159" s="4">
        <v>0</v>
      </c>
      <c r="AC159" s="4">
        <v>10.877717391304348</v>
      </c>
      <c r="AD159" s="4">
        <v>0</v>
      </c>
      <c r="AE159" s="4">
        <v>0</v>
      </c>
      <c r="AF159" s="1">
        <v>225355</v>
      </c>
      <c r="AG159" s="1">
        <v>1</v>
      </c>
      <c r="AH159"/>
    </row>
    <row r="160" spans="1:34" x14ac:dyDescent="0.25">
      <c r="A160" t="s">
        <v>379</v>
      </c>
      <c r="B160" t="s">
        <v>343</v>
      </c>
      <c r="C160" t="s">
        <v>446</v>
      </c>
      <c r="D160" t="s">
        <v>418</v>
      </c>
      <c r="E160" s="4">
        <v>71.5</v>
      </c>
      <c r="F160" s="4">
        <f>Nurse[[#This Row],[Total Nurse Staff Hours]]/Nurse[[#This Row],[MDS Census]]</f>
        <v>3.6850866524779571</v>
      </c>
      <c r="G160" s="4">
        <f>Nurse[[#This Row],[Total Direct Care Staff Hours]]/Nurse[[#This Row],[MDS Census]]</f>
        <v>3.1083155974460324</v>
      </c>
      <c r="H160" s="4">
        <f>Nurse[[#This Row],[Total RN Hours (w/ Admin, DON)]]/Nurse[[#This Row],[MDS Census]]</f>
        <v>0.7769838856795378</v>
      </c>
      <c r="I160" s="4">
        <f>Nurse[[#This Row],[RN Hours (excl. Admin, DON)]]/Nurse[[#This Row],[MDS Census]]</f>
        <v>0.34737002128306477</v>
      </c>
      <c r="J160" s="4">
        <f>SUM(Nurse[[#This Row],[RN Hours (excl. Admin, DON)]],Nurse[[#This Row],[RN Admin Hours]],Nurse[[#This Row],[RN DON Hours]],Nurse[[#This Row],[LPN Hours (excl. Admin)]],Nurse[[#This Row],[LPN Admin Hours]],Nurse[[#This Row],[CNA Hours]],Nurse[[#This Row],[NA TR Hours]],Nurse[[#This Row],[Med Aide/Tech Hours]])</f>
        <v>263.48369565217394</v>
      </c>
      <c r="K160" s="4">
        <f>SUM(Nurse[[#This Row],[RN Hours (excl. Admin, DON)]],Nurse[[#This Row],[LPN Hours (excl. Admin)]],Nurse[[#This Row],[CNA Hours]],Nurse[[#This Row],[NA TR Hours]],Nurse[[#This Row],[Med Aide/Tech Hours]])</f>
        <v>222.24456521739131</v>
      </c>
      <c r="L160" s="4">
        <f>SUM(Nurse[[#This Row],[RN Hours (excl. Admin, DON)]],Nurse[[#This Row],[RN Admin Hours]],Nurse[[#This Row],[RN DON Hours]])</f>
        <v>55.554347826086953</v>
      </c>
      <c r="M160" s="4">
        <v>24.836956521739129</v>
      </c>
      <c r="N160" s="4">
        <v>25.760869565217391</v>
      </c>
      <c r="O160" s="4">
        <v>4.9565217391304346</v>
      </c>
      <c r="P160" s="4">
        <f>SUM(Nurse[[#This Row],[LPN Hours (excl. Admin)]],Nurse[[#This Row],[LPN Admin Hours]])</f>
        <v>81.505434782608688</v>
      </c>
      <c r="Q160" s="4">
        <v>70.983695652173907</v>
      </c>
      <c r="R160" s="4">
        <v>10.521739130434783</v>
      </c>
      <c r="S160" s="4">
        <f>SUM(Nurse[[#This Row],[CNA Hours]],Nurse[[#This Row],[NA TR Hours]],Nurse[[#This Row],[Med Aide/Tech Hours]])</f>
        <v>126.42391304347827</v>
      </c>
      <c r="T160" s="4">
        <v>110.55978260869566</v>
      </c>
      <c r="U160" s="4">
        <v>15.864130434782609</v>
      </c>
      <c r="V160" s="4">
        <v>0</v>
      </c>
      <c r="W1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21.853260869565215</v>
      </c>
      <c r="X160" s="4">
        <v>0.47554347826086957</v>
      </c>
      <c r="Y160" s="4">
        <v>0</v>
      </c>
      <c r="Z160" s="4">
        <v>0</v>
      </c>
      <c r="AA160" s="4">
        <v>4.7282608695652177</v>
      </c>
      <c r="AB160" s="4">
        <v>0</v>
      </c>
      <c r="AC160" s="4">
        <v>16.649456521739129</v>
      </c>
      <c r="AD160" s="4">
        <v>0</v>
      </c>
      <c r="AE160" s="4">
        <v>0</v>
      </c>
      <c r="AF160" s="1">
        <v>225764</v>
      </c>
      <c r="AG160" s="1">
        <v>1</v>
      </c>
      <c r="AH160"/>
    </row>
    <row r="161" spans="1:34" x14ac:dyDescent="0.25">
      <c r="A161" t="s">
        <v>379</v>
      </c>
      <c r="B161" t="s">
        <v>10</v>
      </c>
      <c r="C161" t="s">
        <v>468</v>
      </c>
      <c r="D161" t="s">
        <v>412</v>
      </c>
      <c r="E161" s="4">
        <v>76.195652173913047</v>
      </c>
      <c r="F161" s="4">
        <f>Nurse[[#This Row],[Total Nurse Staff Hours]]/Nurse[[#This Row],[MDS Census]]</f>
        <v>3.0738830242510695</v>
      </c>
      <c r="G161" s="4">
        <f>Nurse[[#This Row],[Total Direct Care Staff Hours]]/Nurse[[#This Row],[MDS Census]]</f>
        <v>2.6864721825962907</v>
      </c>
      <c r="H161" s="4">
        <f>Nurse[[#This Row],[Total RN Hours (w/ Admin, DON)]]/Nurse[[#This Row],[MDS Census]]</f>
        <v>0.95285306704707562</v>
      </c>
      <c r="I161" s="4">
        <f>Nurse[[#This Row],[RN Hours (excl. Admin, DON)]]/Nurse[[#This Row],[MDS Census]]</f>
        <v>0.74629101283880173</v>
      </c>
      <c r="J161" s="4">
        <f>SUM(Nurse[[#This Row],[RN Hours (excl. Admin, DON)]],Nurse[[#This Row],[RN Admin Hours]],Nurse[[#This Row],[RN DON Hours]],Nurse[[#This Row],[LPN Hours (excl. Admin)]],Nurse[[#This Row],[LPN Admin Hours]],Nurse[[#This Row],[CNA Hours]],Nurse[[#This Row],[NA TR Hours]],Nurse[[#This Row],[Med Aide/Tech Hours]])</f>
        <v>234.21652173913043</v>
      </c>
      <c r="K161" s="4">
        <f>SUM(Nurse[[#This Row],[RN Hours (excl. Admin, DON)]],Nurse[[#This Row],[LPN Hours (excl. Admin)]],Nurse[[#This Row],[CNA Hours]],Nurse[[#This Row],[NA TR Hours]],Nurse[[#This Row],[Med Aide/Tech Hours]])</f>
        <v>204.69749999999999</v>
      </c>
      <c r="L161" s="4">
        <f>SUM(Nurse[[#This Row],[RN Hours (excl. Admin, DON)]],Nurse[[#This Row],[RN Admin Hours]],Nurse[[#This Row],[RN DON Hours]])</f>
        <v>72.603260869565219</v>
      </c>
      <c r="M161" s="4">
        <v>56.864130434782609</v>
      </c>
      <c r="N161" s="4">
        <v>10.086956521739131</v>
      </c>
      <c r="O161" s="4">
        <v>5.6521739130434785</v>
      </c>
      <c r="P161" s="4">
        <f>SUM(Nurse[[#This Row],[LPN Hours (excl. Admin)]],Nurse[[#This Row],[LPN Admin Hours]])</f>
        <v>49.867391304347827</v>
      </c>
      <c r="Q161" s="4">
        <v>36.087499999999999</v>
      </c>
      <c r="R161" s="4">
        <v>13.779891304347826</v>
      </c>
      <c r="S161" s="4">
        <f>SUM(Nurse[[#This Row],[CNA Hours]],Nurse[[#This Row],[NA TR Hours]],Nurse[[#This Row],[Med Aide/Tech Hours]])</f>
        <v>111.74586956521738</v>
      </c>
      <c r="T161" s="4">
        <v>111.74586956521738</v>
      </c>
      <c r="U161" s="4">
        <v>0</v>
      </c>
      <c r="V161" s="4">
        <v>0</v>
      </c>
      <c r="W1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67.154021739130428</v>
      </c>
      <c r="X161" s="4">
        <v>16.722826086956523</v>
      </c>
      <c r="Y161" s="4">
        <v>0</v>
      </c>
      <c r="Z161" s="4">
        <v>0</v>
      </c>
      <c r="AA161" s="4">
        <v>12.277717391304348</v>
      </c>
      <c r="AB161" s="4">
        <v>0</v>
      </c>
      <c r="AC161" s="4">
        <v>38.153478260869562</v>
      </c>
      <c r="AD161" s="4">
        <v>0</v>
      </c>
      <c r="AE161" s="4">
        <v>0</v>
      </c>
      <c r="AF161" s="1">
        <v>225016</v>
      </c>
      <c r="AG161" s="1">
        <v>1</v>
      </c>
      <c r="AH161"/>
    </row>
    <row r="162" spans="1:34" x14ac:dyDescent="0.25">
      <c r="A162" t="s">
        <v>379</v>
      </c>
      <c r="B162" t="s">
        <v>167</v>
      </c>
      <c r="C162" t="s">
        <v>538</v>
      </c>
      <c r="D162" t="s">
        <v>415</v>
      </c>
      <c r="E162" s="4">
        <v>51.902173913043477</v>
      </c>
      <c r="F162" s="4">
        <f>Nurse[[#This Row],[Total Nurse Staff Hours]]/Nurse[[#This Row],[MDS Census]]</f>
        <v>3.7252041884816758</v>
      </c>
      <c r="G162" s="4">
        <f>Nurse[[#This Row],[Total Direct Care Staff Hours]]/Nurse[[#This Row],[MDS Census]]</f>
        <v>3.5515916230366491</v>
      </c>
      <c r="H162" s="4">
        <f>Nurse[[#This Row],[Total RN Hours (w/ Admin, DON)]]/Nurse[[#This Row],[MDS Census]]</f>
        <v>0.55089005235602095</v>
      </c>
      <c r="I162" s="4">
        <f>Nurse[[#This Row],[RN Hours (excl. Admin, DON)]]/Nurse[[#This Row],[MDS Census]]</f>
        <v>0.37727748691099477</v>
      </c>
      <c r="J162" s="4">
        <f>SUM(Nurse[[#This Row],[RN Hours (excl. Admin, DON)]],Nurse[[#This Row],[RN Admin Hours]],Nurse[[#This Row],[RN DON Hours]],Nurse[[#This Row],[LPN Hours (excl. Admin)]],Nurse[[#This Row],[LPN Admin Hours]],Nurse[[#This Row],[CNA Hours]],Nurse[[#This Row],[NA TR Hours]],Nurse[[#This Row],[Med Aide/Tech Hours]])</f>
        <v>193.34619565217392</v>
      </c>
      <c r="K162" s="4">
        <f>SUM(Nurse[[#This Row],[RN Hours (excl. Admin, DON)]],Nurse[[#This Row],[LPN Hours (excl. Admin)]],Nurse[[#This Row],[CNA Hours]],Nurse[[#This Row],[NA TR Hours]],Nurse[[#This Row],[Med Aide/Tech Hours]])</f>
        <v>184.33532608695651</v>
      </c>
      <c r="L162" s="4">
        <f>SUM(Nurse[[#This Row],[RN Hours (excl. Admin, DON)]],Nurse[[#This Row],[RN Admin Hours]],Nurse[[#This Row],[RN DON Hours]])</f>
        <v>28.592391304347824</v>
      </c>
      <c r="M162" s="4">
        <v>19.581521739130434</v>
      </c>
      <c r="N162" s="4">
        <v>5.4728260869565215</v>
      </c>
      <c r="O162" s="4">
        <v>3.5380434782608696</v>
      </c>
      <c r="P162" s="4">
        <f>SUM(Nurse[[#This Row],[LPN Hours (excl. Admin)]],Nurse[[#This Row],[LPN Admin Hours]])</f>
        <v>52.092391304347828</v>
      </c>
      <c r="Q162" s="4">
        <v>52.092391304347828</v>
      </c>
      <c r="R162" s="4">
        <v>0</v>
      </c>
      <c r="S162" s="4">
        <f>SUM(Nurse[[#This Row],[CNA Hours]],Nurse[[#This Row],[NA TR Hours]],Nurse[[#This Row],[Med Aide/Tech Hours]])</f>
        <v>112.66141304347826</v>
      </c>
      <c r="T162" s="4">
        <v>112.66141304347826</v>
      </c>
      <c r="U162" s="4">
        <v>0</v>
      </c>
      <c r="V162" s="4">
        <v>0</v>
      </c>
      <c r="W1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2" s="4">
        <v>0</v>
      </c>
      <c r="Y162" s="4">
        <v>0</v>
      </c>
      <c r="Z162" s="4">
        <v>0</v>
      </c>
      <c r="AA162" s="4">
        <v>0</v>
      </c>
      <c r="AB162" s="4">
        <v>0</v>
      </c>
      <c r="AC162" s="4">
        <v>0</v>
      </c>
      <c r="AD162" s="4">
        <v>0</v>
      </c>
      <c r="AE162" s="4">
        <v>0</v>
      </c>
      <c r="AF162" s="1">
        <v>225411</v>
      </c>
      <c r="AG162" s="1">
        <v>1</v>
      </c>
      <c r="AH162"/>
    </row>
    <row r="163" spans="1:34" x14ac:dyDescent="0.25">
      <c r="A163" t="s">
        <v>379</v>
      </c>
      <c r="B163" t="s">
        <v>161</v>
      </c>
      <c r="C163" t="s">
        <v>487</v>
      </c>
      <c r="D163" t="s">
        <v>415</v>
      </c>
      <c r="E163" s="4">
        <v>22.652173913043477</v>
      </c>
      <c r="F163" s="4">
        <f>Nurse[[#This Row],[Total Nurse Staff Hours]]/Nurse[[#This Row],[MDS Census]]</f>
        <v>4.1675863723608444</v>
      </c>
      <c r="G163" s="4">
        <f>Nurse[[#This Row],[Total Direct Care Staff Hours]]/Nurse[[#This Row],[MDS Census]]</f>
        <v>3.5299808061420346</v>
      </c>
      <c r="H163" s="4">
        <f>Nurse[[#This Row],[Total RN Hours (w/ Admin, DON)]]/Nurse[[#This Row],[MDS Census]]</f>
        <v>0.6202735124760077</v>
      </c>
      <c r="I163" s="4">
        <f>Nurse[[#This Row],[RN Hours (excl. Admin, DON)]]/Nurse[[#This Row],[MDS Census]]</f>
        <v>0.29349808061420346</v>
      </c>
      <c r="J163" s="4">
        <f>SUM(Nurse[[#This Row],[RN Hours (excl. Admin, DON)]],Nurse[[#This Row],[RN Admin Hours]],Nurse[[#This Row],[RN DON Hours]],Nurse[[#This Row],[LPN Hours (excl. Admin)]],Nurse[[#This Row],[LPN Admin Hours]],Nurse[[#This Row],[CNA Hours]],Nurse[[#This Row],[NA TR Hours]],Nurse[[#This Row],[Med Aide/Tech Hours]])</f>
        <v>94.404891304347814</v>
      </c>
      <c r="K163" s="4">
        <f>SUM(Nurse[[#This Row],[RN Hours (excl. Admin, DON)]],Nurse[[#This Row],[LPN Hours (excl. Admin)]],Nurse[[#This Row],[CNA Hours]],Nurse[[#This Row],[NA TR Hours]],Nurse[[#This Row],[Med Aide/Tech Hours]])</f>
        <v>79.961739130434779</v>
      </c>
      <c r="L163" s="4">
        <f>SUM(Nurse[[#This Row],[RN Hours (excl. Admin, DON)]],Nurse[[#This Row],[RN Admin Hours]],Nurse[[#This Row],[RN DON Hours]])</f>
        <v>14.050543478260868</v>
      </c>
      <c r="M163" s="4">
        <v>6.6483695652173909</v>
      </c>
      <c r="N163" s="4">
        <v>3.2445652173913042</v>
      </c>
      <c r="O163" s="4">
        <v>4.1576086956521738</v>
      </c>
      <c r="P163" s="4">
        <f>SUM(Nurse[[#This Row],[LPN Hours (excl. Admin)]],Nurse[[#This Row],[LPN Admin Hours]])</f>
        <v>27.201739130434781</v>
      </c>
      <c r="Q163" s="4">
        <v>20.160760869565216</v>
      </c>
      <c r="R163" s="4">
        <v>7.040978260869565</v>
      </c>
      <c r="S163" s="4">
        <f>SUM(Nurse[[#This Row],[CNA Hours]],Nurse[[#This Row],[NA TR Hours]],Nurse[[#This Row],[Med Aide/Tech Hours]])</f>
        <v>53.15260869565217</v>
      </c>
      <c r="T163" s="4">
        <v>40.466739130434782</v>
      </c>
      <c r="U163" s="4">
        <v>12.68586956521739</v>
      </c>
      <c r="V163" s="4">
        <v>0</v>
      </c>
      <c r="W1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3" s="4">
        <v>0</v>
      </c>
      <c r="Y163" s="4">
        <v>0</v>
      </c>
      <c r="Z163" s="4">
        <v>0</v>
      </c>
      <c r="AA163" s="4">
        <v>0</v>
      </c>
      <c r="AB163" s="4">
        <v>0</v>
      </c>
      <c r="AC163" s="4">
        <v>0</v>
      </c>
      <c r="AD163" s="4">
        <v>0</v>
      </c>
      <c r="AE163" s="4">
        <v>0</v>
      </c>
      <c r="AF163" s="1">
        <v>225401</v>
      </c>
      <c r="AG163" s="1">
        <v>1</v>
      </c>
      <c r="AH163"/>
    </row>
    <row r="164" spans="1:34" x14ac:dyDescent="0.25">
      <c r="A164" t="s">
        <v>379</v>
      </c>
      <c r="B164" t="s">
        <v>158</v>
      </c>
      <c r="C164" t="s">
        <v>508</v>
      </c>
      <c r="D164" t="s">
        <v>412</v>
      </c>
      <c r="E164" s="4">
        <v>83.195652173913047</v>
      </c>
      <c r="F164" s="4">
        <f>Nurse[[#This Row],[Total Nurse Staff Hours]]/Nurse[[#This Row],[MDS Census]]</f>
        <v>2.2588842435327932</v>
      </c>
      <c r="G164" s="4">
        <f>Nurse[[#This Row],[Total Direct Care Staff Hours]]/Nurse[[#This Row],[MDS Census]]</f>
        <v>2.1004703423046771</v>
      </c>
      <c r="H164" s="4">
        <f>Nurse[[#This Row],[Total RN Hours (w/ Admin, DON)]]/Nurse[[#This Row],[MDS Census]]</f>
        <v>0.18451136660569636</v>
      </c>
      <c r="I164" s="4">
        <f>Nurse[[#This Row],[RN Hours (excl. Admin, DON)]]/Nurse[[#This Row],[MDS Census]]</f>
        <v>6.9767441860465115E-2</v>
      </c>
      <c r="J164" s="4">
        <f>SUM(Nurse[[#This Row],[RN Hours (excl. Admin, DON)]],Nurse[[#This Row],[RN Admin Hours]],Nurse[[#This Row],[RN DON Hours]],Nurse[[#This Row],[LPN Hours (excl. Admin)]],Nurse[[#This Row],[LPN Admin Hours]],Nurse[[#This Row],[CNA Hours]],Nurse[[#This Row],[NA TR Hours]],Nurse[[#This Row],[Med Aide/Tech Hours]])</f>
        <v>187.92934782608697</v>
      </c>
      <c r="K164" s="4">
        <f>SUM(Nurse[[#This Row],[RN Hours (excl. Admin, DON)]],Nurse[[#This Row],[LPN Hours (excl. Admin)]],Nurse[[#This Row],[CNA Hours]],Nurse[[#This Row],[NA TR Hours]],Nurse[[#This Row],[Med Aide/Tech Hours]])</f>
        <v>174.75</v>
      </c>
      <c r="L164" s="4">
        <f>SUM(Nurse[[#This Row],[RN Hours (excl. Admin, DON)]],Nurse[[#This Row],[RN Admin Hours]],Nurse[[#This Row],[RN DON Hours]])</f>
        <v>15.350543478260871</v>
      </c>
      <c r="M164" s="4">
        <v>5.8043478260869561</v>
      </c>
      <c r="N164" s="4">
        <v>5.4429347826086953</v>
      </c>
      <c r="O164" s="4">
        <v>4.1032608695652177</v>
      </c>
      <c r="P164" s="4">
        <f>SUM(Nurse[[#This Row],[LPN Hours (excl. Admin)]],Nurse[[#This Row],[LPN Admin Hours]])</f>
        <v>65.114130434782609</v>
      </c>
      <c r="Q164" s="4">
        <v>61.480978260869563</v>
      </c>
      <c r="R164" s="4">
        <v>3.6331521739130435</v>
      </c>
      <c r="S164" s="4">
        <f>SUM(Nurse[[#This Row],[CNA Hours]],Nurse[[#This Row],[NA TR Hours]],Nurse[[#This Row],[Med Aide/Tech Hours]])</f>
        <v>107.46467391304348</v>
      </c>
      <c r="T164" s="4">
        <v>107.46467391304348</v>
      </c>
      <c r="U164" s="4">
        <v>0</v>
      </c>
      <c r="V164" s="4">
        <v>0</v>
      </c>
      <c r="W1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6.5679347826086953</v>
      </c>
      <c r="X164" s="4">
        <v>8.1521739130434784E-2</v>
      </c>
      <c r="Y164" s="4">
        <v>0</v>
      </c>
      <c r="Z164" s="4">
        <v>0</v>
      </c>
      <c r="AA164" s="4">
        <v>1.923913043478261</v>
      </c>
      <c r="AB164" s="4">
        <v>0</v>
      </c>
      <c r="AC164" s="4">
        <v>4.5625</v>
      </c>
      <c r="AD164" s="4">
        <v>0</v>
      </c>
      <c r="AE164" s="4">
        <v>0</v>
      </c>
      <c r="AF164" s="1">
        <v>225395</v>
      </c>
      <c r="AG164" s="1">
        <v>1</v>
      </c>
      <c r="AH164"/>
    </row>
    <row r="165" spans="1:34" x14ac:dyDescent="0.25">
      <c r="A165" t="s">
        <v>379</v>
      </c>
      <c r="B165" t="s">
        <v>337</v>
      </c>
      <c r="C165" t="s">
        <v>448</v>
      </c>
      <c r="D165" t="s">
        <v>410</v>
      </c>
      <c r="E165" s="4">
        <v>27.184782608695652</v>
      </c>
      <c r="F165" s="4">
        <f>Nurse[[#This Row],[Total Nurse Staff Hours]]/Nurse[[#This Row],[MDS Census]]</f>
        <v>5.246957217113156</v>
      </c>
      <c r="G165" s="4">
        <f>Nurse[[#This Row],[Total Direct Care Staff Hours]]/Nurse[[#This Row],[MDS Census]]</f>
        <v>5.0478488604558187</v>
      </c>
      <c r="H165" s="4">
        <f>Nurse[[#This Row],[Total RN Hours (w/ Admin, DON)]]/Nurse[[#This Row],[MDS Census]]</f>
        <v>2.0084246301479416</v>
      </c>
      <c r="I165" s="4">
        <f>Nurse[[#This Row],[RN Hours (excl. Admin, DON)]]/Nurse[[#This Row],[MDS Census]]</f>
        <v>1.8228988404638156</v>
      </c>
      <c r="J165" s="4">
        <f>SUM(Nurse[[#This Row],[RN Hours (excl. Admin, DON)]],Nurse[[#This Row],[RN Admin Hours]],Nurse[[#This Row],[RN DON Hours]],Nurse[[#This Row],[LPN Hours (excl. Admin)]],Nurse[[#This Row],[LPN Admin Hours]],Nurse[[#This Row],[CNA Hours]],Nurse[[#This Row],[NA TR Hours]],Nurse[[#This Row],[Med Aide/Tech Hours]])</f>
        <v>142.63739130434786</v>
      </c>
      <c r="K165" s="4">
        <f>SUM(Nurse[[#This Row],[RN Hours (excl. Admin, DON)]],Nurse[[#This Row],[LPN Hours (excl. Admin)]],Nurse[[#This Row],[CNA Hours]],Nurse[[#This Row],[NA TR Hours]],Nurse[[#This Row],[Med Aide/Tech Hours]])</f>
        <v>137.22467391304352</v>
      </c>
      <c r="L165" s="4">
        <f>SUM(Nurse[[#This Row],[RN Hours (excl. Admin, DON)]],Nurse[[#This Row],[RN Admin Hours]],Nurse[[#This Row],[RN DON Hours]])</f>
        <v>54.598586956521764</v>
      </c>
      <c r="M165" s="4">
        <v>49.555108695652201</v>
      </c>
      <c r="N165" s="4">
        <v>0</v>
      </c>
      <c r="O165" s="4">
        <v>5.0434782608695654</v>
      </c>
      <c r="P165" s="4">
        <f>SUM(Nurse[[#This Row],[LPN Hours (excl. Admin)]],Nurse[[#This Row],[LPN Admin Hours]])</f>
        <v>13.516847826086961</v>
      </c>
      <c r="Q165" s="4">
        <v>13.147608695652178</v>
      </c>
      <c r="R165" s="4">
        <v>0.36923913043478257</v>
      </c>
      <c r="S165" s="4">
        <f>SUM(Nurse[[#This Row],[CNA Hours]],Nurse[[#This Row],[NA TR Hours]],Nurse[[#This Row],[Med Aide/Tech Hours]])</f>
        <v>74.521956521739142</v>
      </c>
      <c r="T165" s="4">
        <v>74.521956521739142</v>
      </c>
      <c r="U165" s="4">
        <v>0</v>
      </c>
      <c r="V165" s="4">
        <v>0</v>
      </c>
      <c r="W1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17.684347826086956</v>
      </c>
      <c r="X165" s="4">
        <v>1.0754347826086958</v>
      </c>
      <c r="Y165" s="4">
        <v>0</v>
      </c>
      <c r="Z165" s="4">
        <v>0</v>
      </c>
      <c r="AA165" s="4">
        <v>3.1391304347826088</v>
      </c>
      <c r="AB165" s="4">
        <v>0.36923913043478257</v>
      </c>
      <c r="AC165" s="4">
        <v>13.100543478260869</v>
      </c>
      <c r="AD165" s="4">
        <v>0</v>
      </c>
      <c r="AE165" s="4">
        <v>0</v>
      </c>
      <c r="AF165" s="1">
        <v>225755</v>
      </c>
      <c r="AG165" s="1">
        <v>1</v>
      </c>
      <c r="AH165"/>
    </row>
    <row r="166" spans="1:34" x14ac:dyDescent="0.25">
      <c r="A166" t="s">
        <v>379</v>
      </c>
      <c r="B166" t="s">
        <v>207</v>
      </c>
      <c r="C166" t="s">
        <v>469</v>
      </c>
      <c r="D166" t="s">
        <v>413</v>
      </c>
      <c r="E166" s="4">
        <v>104.91304347826087</v>
      </c>
      <c r="F166" s="4">
        <f>Nurse[[#This Row],[Total Nurse Staff Hours]]/Nurse[[#This Row],[MDS Census]]</f>
        <v>2.8801243265644429</v>
      </c>
      <c r="G166" s="4">
        <f>Nurse[[#This Row],[Total Direct Care Staff Hours]]/Nurse[[#This Row],[MDS Census]]</f>
        <v>2.6107501036054712</v>
      </c>
      <c r="H166" s="4">
        <f>Nurse[[#This Row],[Total RN Hours (w/ Admin, DON)]]/Nurse[[#This Row],[MDS Census]]</f>
        <v>0.37961976792374647</v>
      </c>
      <c r="I166" s="4">
        <f>Nurse[[#This Row],[RN Hours (excl. Admin, DON)]]/Nurse[[#This Row],[MDS Census]]</f>
        <v>0.15914732697886458</v>
      </c>
      <c r="J166" s="4">
        <f>SUM(Nurse[[#This Row],[RN Hours (excl. Admin, DON)]],Nurse[[#This Row],[RN Admin Hours]],Nurse[[#This Row],[RN DON Hours]],Nurse[[#This Row],[LPN Hours (excl. Admin)]],Nurse[[#This Row],[LPN Admin Hours]],Nurse[[#This Row],[CNA Hours]],Nurse[[#This Row],[NA TR Hours]],Nurse[[#This Row],[Med Aide/Tech Hours]])</f>
        <v>302.16260869565224</v>
      </c>
      <c r="K166" s="4">
        <f>SUM(Nurse[[#This Row],[RN Hours (excl. Admin, DON)]],Nurse[[#This Row],[LPN Hours (excl. Admin)]],Nurse[[#This Row],[CNA Hours]],Nurse[[#This Row],[NA TR Hours]],Nurse[[#This Row],[Med Aide/Tech Hours]])</f>
        <v>273.90173913043486</v>
      </c>
      <c r="L166" s="4">
        <f>SUM(Nurse[[#This Row],[RN Hours (excl. Admin, DON)]],Nurse[[#This Row],[RN Admin Hours]],Nurse[[#This Row],[RN DON Hours]])</f>
        <v>39.827065217391315</v>
      </c>
      <c r="M166" s="4">
        <v>16.69663043478262</v>
      </c>
      <c r="N166" s="4">
        <v>23.130434782608695</v>
      </c>
      <c r="O166" s="4">
        <v>0</v>
      </c>
      <c r="P166" s="4">
        <f>SUM(Nurse[[#This Row],[LPN Hours (excl. Admin)]],Nurse[[#This Row],[LPN Admin Hours]])</f>
        <v>87.181304347826142</v>
      </c>
      <c r="Q166" s="4">
        <v>82.05086956521744</v>
      </c>
      <c r="R166" s="4">
        <v>5.1304347826086953</v>
      </c>
      <c r="S166" s="4">
        <f>SUM(Nurse[[#This Row],[CNA Hours]],Nurse[[#This Row],[NA TR Hours]],Nurse[[#This Row],[Med Aide/Tech Hours]])</f>
        <v>175.15423913043483</v>
      </c>
      <c r="T166" s="4">
        <v>175.15423913043483</v>
      </c>
      <c r="U166" s="4">
        <v>0</v>
      </c>
      <c r="V166" s="4">
        <v>0</v>
      </c>
      <c r="W1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0.34782608695652173</v>
      </c>
      <c r="X166" s="4">
        <v>0</v>
      </c>
      <c r="Y166" s="4">
        <v>0.34782608695652173</v>
      </c>
      <c r="Z166" s="4">
        <v>0</v>
      </c>
      <c r="AA166" s="4">
        <v>0</v>
      </c>
      <c r="AB166" s="4">
        <v>0</v>
      </c>
      <c r="AC166" s="4">
        <v>0</v>
      </c>
      <c r="AD166" s="4">
        <v>0</v>
      </c>
      <c r="AE166" s="4">
        <v>0</v>
      </c>
      <c r="AF166" s="1">
        <v>225469</v>
      </c>
      <c r="AG166" s="1">
        <v>1</v>
      </c>
      <c r="AH166"/>
    </row>
    <row r="167" spans="1:34" x14ac:dyDescent="0.25">
      <c r="A167" t="s">
        <v>379</v>
      </c>
      <c r="B167" t="s">
        <v>101</v>
      </c>
      <c r="C167" t="s">
        <v>475</v>
      </c>
      <c r="D167" t="s">
        <v>415</v>
      </c>
      <c r="E167" s="4">
        <v>104.65217391304348</v>
      </c>
      <c r="F167" s="4">
        <f>Nurse[[#This Row],[Total Nurse Staff Hours]]/Nurse[[#This Row],[MDS Census]]</f>
        <v>4.0451422933111756</v>
      </c>
      <c r="G167" s="4">
        <f>Nurse[[#This Row],[Total Direct Care Staff Hours]]/Nurse[[#This Row],[MDS Census]]</f>
        <v>3.5097870793518902</v>
      </c>
      <c r="H167" s="4">
        <f>Nurse[[#This Row],[Total RN Hours (w/ Admin, DON)]]/Nurse[[#This Row],[MDS Census]]</f>
        <v>0.70096281678437888</v>
      </c>
      <c r="I167" s="4">
        <f>Nurse[[#This Row],[RN Hours (excl. Admin, DON)]]/Nurse[[#This Row],[MDS Census]]</f>
        <v>0.49863107602825102</v>
      </c>
      <c r="J167" s="4">
        <f>SUM(Nurse[[#This Row],[RN Hours (excl. Admin, DON)]],Nurse[[#This Row],[RN Admin Hours]],Nurse[[#This Row],[RN DON Hours]],Nurse[[#This Row],[LPN Hours (excl. Admin)]],Nurse[[#This Row],[LPN Admin Hours]],Nurse[[#This Row],[CNA Hours]],Nurse[[#This Row],[NA TR Hours]],Nurse[[#This Row],[Med Aide/Tech Hours]])</f>
        <v>423.33293478260867</v>
      </c>
      <c r="K167" s="4">
        <f>SUM(Nurse[[#This Row],[RN Hours (excl. Admin, DON)]],Nurse[[#This Row],[LPN Hours (excl. Admin)]],Nurse[[#This Row],[CNA Hours]],Nurse[[#This Row],[NA TR Hours]],Nurse[[#This Row],[Med Aide/Tech Hours]])</f>
        <v>367.30684782608694</v>
      </c>
      <c r="L167" s="4">
        <f>SUM(Nurse[[#This Row],[RN Hours (excl. Admin, DON)]],Nurse[[#This Row],[RN Admin Hours]],Nurse[[#This Row],[RN DON Hours]])</f>
        <v>73.357282608695655</v>
      </c>
      <c r="M167" s="4">
        <v>52.182826086956531</v>
      </c>
      <c r="N167" s="4">
        <v>15.685326086956522</v>
      </c>
      <c r="O167" s="4">
        <v>5.4891304347826084</v>
      </c>
      <c r="P167" s="4">
        <f>SUM(Nurse[[#This Row],[LPN Hours (excl. Admin)]],Nurse[[#This Row],[LPN Admin Hours]])</f>
        <v>127.71978260869565</v>
      </c>
      <c r="Q167" s="4">
        <v>92.868152173913046</v>
      </c>
      <c r="R167" s="4">
        <v>34.851630434782606</v>
      </c>
      <c r="S167" s="4">
        <f>SUM(Nurse[[#This Row],[CNA Hours]],Nurse[[#This Row],[NA TR Hours]],Nurse[[#This Row],[Med Aide/Tech Hours]])</f>
        <v>222.25586956521735</v>
      </c>
      <c r="T167" s="4">
        <v>222.25586956521735</v>
      </c>
      <c r="U167" s="4">
        <v>0</v>
      </c>
      <c r="V167" s="4">
        <v>0</v>
      </c>
      <c r="W1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25.313043478260866</v>
      </c>
      <c r="X167" s="4">
        <v>10.218478260869565</v>
      </c>
      <c r="Y167" s="4">
        <v>0.42391304347826086</v>
      </c>
      <c r="Z167" s="4">
        <v>0</v>
      </c>
      <c r="AA167" s="4">
        <v>9.7822826086956525</v>
      </c>
      <c r="AB167" s="4">
        <v>0.13043478260869565</v>
      </c>
      <c r="AC167" s="4">
        <v>4.7579347826086948</v>
      </c>
      <c r="AD167" s="4">
        <v>0</v>
      </c>
      <c r="AE167" s="4">
        <v>0</v>
      </c>
      <c r="AF167" s="1">
        <v>225309</v>
      </c>
      <c r="AG167" s="1">
        <v>1</v>
      </c>
      <c r="AH167"/>
    </row>
    <row r="168" spans="1:34" x14ac:dyDescent="0.25">
      <c r="A168" t="s">
        <v>379</v>
      </c>
      <c r="B168" t="s">
        <v>334</v>
      </c>
      <c r="C168" t="s">
        <v>597</v>
      </c>
      <c r="D168" t="s">
        <v>418</v>
      </c>
      <c r="E168" s="4">
        <v>48.217391304347828</v>
      </c>
      <c r="F168" s="4">
        <f>Nurse[[#This Row],[Total Nurse Staff Hours]]/Nurse[[#This Row],[MDS Census]]</f>
        <v>2.9050721370604142</v>
      </c>
      <c r="G168" s="4">
        <f>Nurse[[#This Row],[Total Direct Care Staff Hours]]/Nurse[[#This Row],[MDS Census]]</f>
        <v>2.7006311992786292</v>
      </c>
      <c r="H168" s="4">
        <f>Nurse[[#This Row],[Total RN Hours (w/ Admin, DON)]]/Nurse[[#This Row],[MDS Census]]</f>
        <v>0.35135256988277735</v>
      </c>
      <c r="I168" s="4">
        <f>Nurse[[#This Row],[RN Hours (excl. Admin, DON)]]/Nurse[[#This Row],[MDS Census]]</f>
        <v>0.23593327321911639</v>
      </c>
      <c r="J168" s="4">
        <f>SUM(Nurse[[#This Row],[RN Hours (excl. Admin, DON)]],Nurse[[#This Row],[RN Admin Hours]],Nurse[[#This Row],[RN DON Hours]],Nurse[[#This Row],[LPN Hours (excl. Admin)]],Nurse[[#This Row],[LPN Admin Hours]],Nurse[[#This Row],[CNA Hours]],Nurse[[#This Row],[NA TR Hours]],Nurse[[#This Row],[Med Aide/Tech Hours]])</f>
        <v>140.07499999999999</v>
      </c>
      <c r="K168" s="4">
        <f>SUM(Nurse[[#This Row],[RN Hours (excl. Admin, DON)]],Nurse[[#This Row],[LPN Hours (excl. Admin)]],Nurse[[#This Row],[CNA Hours]],Nurse[[#This Row],[NA TR Hours]],Nurse[[#This Row],[Med Aide/Tech Hours]])</f>
        <v>130.21739130434781</v>
      </c>
      <c r="L168" s="4">
        <f>SUM(Nurse[[#This Row],[RN Hours (excl. Admin, DON)]],Nurse[[#This Row],[RN Admin Hours]],Nurse[[#This Row],[RN DON Hours]])</f>
        <v>16.94130434782609</v>
      </c>
      <c r="M168" s="4">
        <v>11.376086956521743</v>
      </c>
      <c r="N168" s="4">
        <v>0</v>
      </c>
      <c r="O168" s="4">
        <v>5.5652173913043477</v>
      </c>
      <c r="P168" s="4">
        <f>SUM(Nurse[[#This Row],[LPN Hours (excl. Admin)]],Nurse[[#This Row],[LPN Admin Hours]])</f>
        <v>60.236956521739124</v>
      </c>
      <c r="Q168" s="4">
        <v>55.9445652173913</v>
      </c>
      <c r="R168" s="4">
        <v>4.2923913043478255</v>
      </c>
      <c r="S168" s="4">
        <f>SUM(Nurse[[#This Row],[CNA Hours]],Nurse[[#This Row],[NA TR Hours]],Nurse[[#This Row],[Med Aide/Tech Hours]])</f>
        <v>62.896739130434753</v>
      </c>
      <c r="T168" s="4">
        <v>62.896739130434753</v>
      </c>
      <c r="U168" s="4">
        <v>0</v>
      </c>
      <c r="V168" s="4">
        <v>0</v>
      </c>
      <c r="W1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23.770652173913046</v>
      </c>
      <c r="X168" s="4">
        <v>1.8793478260869569</v>
      </c>
      <c r="Y168" s="4">
        <v>0</v>
      </c>
      <c r="Z168" s="4">
        <v>0</v>
      </c>
      <c r="AA168" s="4">
        <v>4.9793478260869559</v>
      </c>
      <c r="AB168" s="4">
        <v>0</v>
      </c>
      <c r="AC168" s="4">
        <v>16.911956521739132</v>
      </c>
      <c r="AD168" s="4">
        <v>0</v>
      </c>
      <c r="AE168" s="4">
        <v>0</v>
      </c>
      <c r="AF168" s="1">
        <v>225749</v>
      </c>
      <c r="AG168" s="1">
        <v>1</v>
      </c>
      <c r="AH168"/>
    </row>
    <row r="169" spans="1:34" x14ac:dyDescent="0.25">
      <c r="A169" t="s">
        <v>379</v>
      </c>
      <c r="B169" t="s">
        <v>116</v>
      </c>
      <c r="C169" t="s">
        <v>521</v>
      </c>
      <c r="D169" t="s">
        <v>420</v>
      </c>
      <c r="E169" s="4">
        <v>110.79347826086956</v>
      </c>
      <c r="F169" s="4">
        <f>Nurse[[#This Row],[Total Nurse Staff Hours]]/Nurse[[#This Row],[MDS Census]]</f>
        <v>3.5859746885117243</v>
      </c>
      <c r="G169" s="4">
        <f>Nurse[[#This Row],[Total Direct Care Staff Hours]]/Nurse[[#This Row],[MDS Census]]</f>
        <v>3.2087138232120087</v>
      </c>
      <c r="H169" s="4">
        <f>Nurse[[#This Row],[Total RN Hours (w/ Admin, DON)]]/Nurse[[#This Row],[MDS Census]]</f>
        <v>0.78917099970568039</v>
      </c>
      <c r="I169" s="4">
        <f>Nurse[[#This Row],[RN Hours (excl. Admin, DON)]]/Nurse[[#This Row],[MDS Census]]</f>
        <v>0.48947316786029632</v>
      </c>
      <c r="J169" s="4">
        <f>SUM(Nurse[[#This Row],[RN Hours (excl. Admin, DON)]],Nurse[[#This Row],[RN Admin Hours]],Nurse[[#This Row],[RN DON Hours]],Nurse[[#This Row],[LPN Hours (excl. Admin)]],Nurse[[#This Row],[LPN Admin Hours]],Nurse[[#This Row],[CNA Hours]],Nurse[[#This Row],[NA TR Hours]],Nurse[[#This Row],[Med Aide/Tech Hours]])</f>
        <v>397.30260869565222</v>
      </c>
      <c r="K169" s="4">
        <f>SUM(Nurse[[#This Row],[RN Hours (excl. Admin, DON)]],Nurse[[#This Row],[LPN Hours (excl. Admin)]],Nurse[[#This Row],[CNA Hours]],Nurse[[#This Row],[NA TR Hours]],Nurse[[#This Row],[Med Aide/Tech Hours]])</f>
        <v>355.50456521739136</v>
      </c>
      <c r="L169" s="4">
        <f>SUM(Nurse[[#This Row],[RN Hours (excl. Admin, DON)]],Nurse[[#This Row],[RN Admin Hours]],Nurse[[#This Row],[RN DON Hours]])</f>
        <v>87.435000000000002</v>
      </c>
      <c r="M169" s="4">
        <v>54.230434782608697</v>
      </c>
      <c r="N169" s="4">
        <v>28.301304347826086</v>
      </c>
      <c r="O169" s="4">
        <v>4.9032608695652167</v>
      </c>
      <c r="P169" s="4">
        <f>SUM(Nurse[[#This Row],[LPN Hours (excl. Admin)]],Nurse[[#This Row],[LPN Admin Hours]])</f>
        <v>81.552934782608716</v>
      </c>
      <c r="Q169" s="4">
        <v>72.959456521739156</v>
      </c>
      <c r="R169" s="4">
        <v>8.5934782608695652</v>
      </c>
      <c r="S169" s="4">
        <f>SUM(Nurse[[#This Row],[CNA Hours]],Nurse[[#This Row],[NA TR Hours]],Nurse[[#This Row],[Med Aide/Tech Hours]])</f>
        <v>228.31467391304346</v>
      </c>
      <c r="T169" s="4">
        <v>196.23206521739129</v>
      </c>
      <c r="U169" s="4">
        <v>32.082608695652176</v>
      </c>
      <c r="V169" s="4">
        <v>0</v>
      </c>
      <c r="W1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9" s="4">
        <v>0</v>
      </c>
      <c r="Y169" s="4">
        <v>0</v>
      </c>
      <c r="Z169" s="4">
        <v>0</v>
      </c>
      <c r="AA169" s="4">
        <v>0</v>
      </c>
      <c r="AB169" s="4">
        <v>0</v>
      </c>
      <c r="AC169" s="4">
        <v>0</v>
      </c>
      <c r="AD169" s="4">
        <v>0</v>
      </c>
      <c r="AE169" s="4">
        <v>0</v>
      </c>
      <c r="AF169" s="1">
        <v>225330</v>
      </c>
      <c r="AG169" s="1">
        <v>1</v>
      </c>
      <c r="AH169"/>
    </row>
    <row r="170" spans="1:34" x14ac:dyDescent="0.25">
      <c r="A170" t="s">
        <v>379</v>
      </c>
      <c r="B170" t="s">
        <v>32</v>
      </c>
      <c r="C170" t="s">
        <v>482</v>
      </c>
      <c r="D170" t="s">
        <v>410</v>
      </c>
      <c r="E170" s="4">
        <v>105.78260869565217</v>
      </c>
      <c r="F170" s="4">
        <f>Nurse[[#This Row],[Total Nurse Staff Hours]]/Nurse[[#This Row],[MDS Census]]</f>
        <v>3.4079736950267163</v>
      </c>
      <c r="G170" s="4">
        <f>Nurse[[#This Row],[Total Direct Care Staff Hours]]/Nurse[[#This Row],[MDS Census]]</f>
        <v>3.1399116317303744</v>
      </c>
      <c r="H170" s="4">
        <f>Nurse[[#This Row],[Total RN Hours (w/ Admin, DON)]]/Nurse[[#This Row],[MDS Census]]</f>
        <v>0.56356761200164396</v>
      </c>
      <c r="I170" s="4">
        <f>Nurse[[#This Row],[RN Hours (excl. Admin, DON)]]/Nurse[[#This Row],[MDS Census]]</f>
        <v>0.41508117550349349</v>
      </c>
      <c r="J170" s="4">
        <f>SUM(Nurse[[#This Row],[RN Hours (excl. Admin, DON)]],Nurse[[#This Row],[RN Admin Hours]],Nurse[[#This Row],[RN DON Hours]],Nurse[[#This Row],[LPN Hours (excl. Admin)]],Nurse[[#This Row],[LPN Admin Hours]],Nurse[[#This Row],[CNA Hours]],Nurse[[#This Row],[NA TR Hours]],Nurse[[#This Row],[Med Aide/Tech Hours]])</f>
        <v>360.50434782608698</v>
      </c>
      <c r="K170" s="4">
        <f>SUM(Nurse[[#This Row],[RN Hours (excl. Admin, DON)]],Nurse[[#This Row],[LPN Hours (excl. Admin)]],Nurse[[#This Row],[CNA Hours]],Nurse[[#This Row],[NA TR Hours]],Nurse[[#This Row],[Med Aide/Tech Hours]])</f>
        <v>332.14804347826089</v>
      </c>
      <c r="L170" s="4">
        <f>SUM(Nurse[[#This Row],[RN Hours (excl. Admin, DON)]],Nurse[[#This Row],[RN Admin Hours]],Nurse[[#This Row],[RN DON Hours]])</f>
        <v>59.615652173913034</v>
      </c>
      <c r="M170" s="4">
        <v>43.908369565217377</v>
      </c>
      <c r="N170" s="4">
        <v>10.4029347826087</v>
      </c>
      <c r="O170" s="4">
        <v>5.3043478260869561</v>
      </c>
      <c r="P170" s="4">
        <f>SUM(Nurse[[#This Row],[LPN Hours (excl. Admin)]],Nurse[[#This Row],[LPN Admin Hours]])</f>
        <v>108.19260869565217</v>
      </c>
      <c r="Q170" s="4">
        <v>95.543586956521736</v>
      </c>
      <c r="R170" s="4">
        <v>12.649021739130434</v>
      </c>
      <c r="S170" s="4">
        <f>SUM(Nurse[[#This Row],[CNA Hours]],Nurse[[#This Row],[NA TR Hours]],Nurse[[#This Row],[Med Aide/Tech Hours]])</f>
        <v>192.69608695652178</v>
      </c>
      <c r="T170" s="4">
        <v>192.69608695652178</v>
      </c>
      <c r="U170" s="4">
        <v>0</v>
      </c>
      <c r="V170" s="4">
        <v>0</v>
      </c>
      <c r="W1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0" s="4">
        <v>0</v>
      </c>
      <c r="Y170" s="4">
        <v>0</v>
      </c>
      <c r="Z170" s="4">
        <v>0</v>
      </c>
      <c r="AA170" s="4">
        <v>0</v>
      </c>
      <c r="AB170" s="4">
        <v>0</v>
      </c>
      <c r="AC170" s="4">
        <v>0</v>
      </c>
      <c r="AD170" s="4">
        <v>0</v>
      </c>
      <c r="AE170" s="4">
        <v>0</v>
      </c>
      <c r="AF170" s="1">
        <v>225191</v>
      </c>
      <c r="AG170" s="1">
        <v>1</v>
      </c>
      <c r="AH170"/>
    </row>
    <row r="171" spans="1:34" x14ac:dyDescent="0.25">
      <c r="A171" t="s">
        <v>379</v>
      </c>
      <c r="B171" t="s">
        <v>265</v>
      </c>
      <c r="C171" t="s">
        <v>493</v>
      </c>
      <c r="D171" t="s">
        <v>417</v>
      </c>
      <c r="E171" s="4">
        <v>107.26086956521739</v>
      </c>
      <c r="F171" s="4">
        <f>Nurse[[#This Row],[Total Nurse Staff Hours]]/Nurse[[#This Row],[MDS Census]]</f>
        <v>4.1769720308066489</v>
      </c>
      <c r="G171" s="4">
        <f>Nurse[[#This Row],[Total Direct Care Staff Hours]]/Nurse[[#This Row],[MDS Census]]</f>
        <v>3.7882772598297536</v>
      </c>
      <c r="H171" s="4">
        <f>Nurse[[#This Row],[Total RN Hours (w/ Admin, DON)]]/Nurse[[#This Row],[MDS Census]]</f>
        <v>0.51282428050263473</v>
      </c>
      <c r="I171" s="4">
        <f>Nurse[[#This Row],[RN Hours (excl. Admin, DON)]]/Nurse[[#This Row],[MDS Census]]</f>
        <v>0.29872314552087548</v>
      </c>
      <c r="J171" s="4">
        <f>SUM(Nurse[[#This Row],[RN Hours (excl. Admin, DON)]],Nurse[[#This Row],[RN Admin Hours]],Nurse[[#This Row],[RN DON Hours]],Nurse[[#This Row],[LPN Hours (excl. Admin)]],Nurse[[#This Row],[LPN Admin Hours]],Nurse[[#This Row],[CNA Hours]],Nurse[[#This Row],[NA TR Hours]],Nurse[[#This Row],[Med Aide/Tech Hours]])</f>
        <v>448.02565217391316</v>
      </c>
      <c r="K171" s="4">
        <f>SUM(Nurse[[#This Row],[RN Hours (excl. Admin, DON)]],Nurse[[#This Row],[LPN Hours (excl. Admin)]],Nurse[[#This Row],[CNA Hours]],Nurse[[#This Row],[NA TR Hours]],Nurse[[#This Row],[Med Aide/Tech Hours]])</f>
        <v>406.33391304347833</v>
      </c>
      <c r="L171" s="4">
        <f>SUM(Nurse[[#This Row],[RN Hours (excl. Admin, DON)]],Nurse[[#This Row],[RN Admin Hours]],Nurse[[#This Row],[RN DON Hours]])</f>
        <v>55.005978260869554</v>
      </c>
      <c r="M171" s="4">
        <v>32.041304347826078</v>
      </c>
      <c r="N171" s="4">
        <v>17.747282608695652</v>
      </c>
      <c r="O171" s="4">
        <v>5.2173913043478262</v>
      </c>
      <c r="P171" s="4">
        <f>SUM(Nurse[[#This Row],[LPN Hours (excl. Admin)]],Nurse[[#This Row],[LPN Admin Hours]])</f>
        <v>136.5713043478261</v>
      </c>
      <c r="Q171" s="4">
        <v>117.84423913043479</v>
      </c>
      <c r="R171" s="4">
        <v>18.727065217391306</v>
      </c>
      <c r="S171" s="4">
        <f>SUM(Nurse[[#This Row],[CNA Hours]],Nurse[[#This Row],[NA TR Hours]],Nurse[[#This Row],[Med Aide/Tech Hours]])</f>
        <v>256.44836956521749</v>
      </c>
      <c r="T171" s="4">
        <v>256.44836956521749</v>
      </c>
      <c r="U171" s="4">
        <v>0</v>
      </c>
      <c r="V171" s="4">
        <v>0</v>
      </c>
      <c r="W1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5.0163043478260869</v>
      </c>
      <c r="X171" s="4">
        <v>1.5706521739130435</v>
      </c>
      <c r="Y171" s="4">
        <v>0</v>
      </c>
      <c r="Z171" s="4">
        <v>0</v>
      </c>
      <c r="AA171" s="4">
        <v>1.6141304347826086</v>
      </c>
      <c r="AB171" s="4">
        <v>0</v>
      </c>
      <c r="AC171" s="4">
        <v>1.8315217391304348</v>
      </c>
      <c r="AD171" s="4">
        <v>0</v>
      </c>
      <c r="AE171" s="4">
        <v>0</v>
      </c>
      <c r="AF171" s="1">
        <v>225564</v>
      </c>
      <c r="AG171" s="1">
        <v>1</v>
      </c>
      <c r="AH171"/>
    </row>
    <row r="172" spans="1:34" x14ac:dyDescent="0.25">
      <c r="A172" t="s">
        <v>379</v>
      </c>
      <c r="B172" t="s">
        <v>299</v>
      </c>
      <c r="C172" t="s">
        <v>425</v>
      </c>
      <c r="D172" t="s">
        <v>412</v>
      </c>
      <c r="E172" s="4">
        <v>140.43478260869566</v>
      </c>
      <c r="F172" s="4">
        <f>Nurse[[#This Row],[Total Nurse Staff Hours]]/Nurse[[#This Row],[MDS Census]]</f>
        <v>3.5457368421052622</v>
      </c>
      <c r="G172" s="4">
        <f>Nurse[[#This Row],[Total Direct Care Staff Hours]]/Nurse[[#This Row],[MDS Census]]</f>
        <v>3.306657894736841</v>
      </c>
      <c r="H172" s="4">
        <f>Nurse[[#This Row],[Total RN Hours (w/ Admin, DON)]]/Nurse[[#This Row],[MDS Census]]</f>
        <v>0.4273699690402476</v>
      </c>
      <c r="I172" s="4">
        <f>Nurse[[#This Row],[RN Hours (excl. Admin, DON)]]/Nurse[[#This Row],[MDS Census]]</f>
        <v>0.26965479876160986</v>
      </c>
      <c r="J172" s="4">
        <f>SUM(Nurse[[#This Row],[RN Hours (excl. Admin, DON)]],Nurse[[#This Row],[RN Admin Hours]],Nurse[[#This Row],[RN DON Hours]],Nurse[[#This Row],[LPN Hours (excl. Admin)]],Nurse[[#This Row],[LPN Admin Hours]],Nurse[[#This Row],[CNA Hours]],Nurse[[#This Row],[NA TR Hours]],Nurse[[#This Row],[Med Aide/Tech Hours]])</f>
        <v>497.9447826086955</v>
      </c>
      <c r="K172" s="4">
        <f>SUM(Nurse[[#This Row],[RN Hours (excl. Admin, DON)]],Nurse[[#This Row],[LPN Hours (excl. Admin)]],Nurse[[#This Row],[CNA Hours]],Nurse[[#This Row],[NA TR Hours]],Nurse[[#This Row],[Med Aide/Tech Hours]])</f>
        <v>464.36978260869552</v>
      </c>
      <c r="L172" s="4">
        <f>SUM(Nurse[[#This Row],[RN Hours (excl. Admin, DON)]],Nurse[[#This Row],[RN Admin Hours]],Nurse[[#This Row],[RN DON Hours]])</f>
        <v>60.017608695652164</v>
      </c>
      <c r="M172" s="4">
        <v>37.868913043478258</v>
      </c>
      <c r="N172" s="4">
        <v>17.849782608695651</v>
      </c>
      <c r="O172" s="4">
        <v>4.2989130434782608</v>
      </c>
      <c r="P172" s="4">
        <f>SUM(Nurse[[#This Row],[LPN Hours (excl. Admin)]],Nurse[[#This Row],[LPN Admin Hours]])</f>
        <v>155.02902173913043</v>
      </c>
      <c r="Q172" s="4">
        <v>143.60271739130434</v>
      </c>
      <c r="R172" s="4">
        <v>11.426304347826088</v>
      </c>
      <c r="S172" s="4">
        <f>SUM(Nurse[[#This Row],[CNA Hours]],Nurse[[#This Row],[NA TR Hours]],Nurse[[#This Row],[Med Aide/Tech Hours]])</f>
        <v>282.89815217391293</v>
      </c>
      <c r="T172" s="4">
        <v>263.01021739130425</v>
      </c>
      <c r="U172" s="4">
        <v>19.887934782608696</v>
      </c>
      <c r="V172" s="4">
        <v>0</v>
      </c>
      <c r="W1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1.5135869565217392</v>
      </c>
      <c r="X172" s="4">
        <v>0.77989130434782605</v>
      </c>
      <c r="Y172" s="4">
        <v>0</v>
      </c>
      <c r="Z172" s="4">
        <v>0.73369565217391308</v>
      </c>
      <c r="AA172" s="4">
        <v>0</v>
      </c>
      <c r="AB172" s="4">
        <v>0</v>
      </c>
      <c r="AC172" s="4">
        <v>0</v>
      </c>
      <c r="AD172" s="4">
        <v>0</v>
      </c>
      <c r="AE172" s="4">
        <v>0</v>
      </c>
      <c r="AF172" s="1">
        <v>225661</v>
      </c>
      <c r="AG172" s="1">
        <v>1</v>
      </c>
      <c r="AH172"/>
    </row>
    <row r="173" spans="1:34" x14ac:dyDescent="0.25">
      <c r="A173" t="s">
        <v>379</v>
      </c>
      <c r="B173" t="s">
        <v>11</v>
      </c>
      <c r="C173" t="s">
        <v>470</v>
      </c>
      <c r="D173" t="s">
        <v>412</v>
      </c>
      <c r="E173" s="4">
        <v>105.77173913043478</v>
      </c>
      <c r="F173" s="4">
        <f>Nurse[[#This Row],[Total Nurse Staff Hours]]/Nurse[[#This Row],[MDS Census]]</f>
        <v>3.70418148186209</v>
      </c>
      <c r="G173" s="4">
        <f>Nurse[[#This Row],[Total Direct Care Staff Hours]]/Nurse[[#This Row],[MDS Census]]</f>
        <v>3.378612681122187</v>
      </c>
      <c r="H173" s="4">
        <f>Nurse[[#This Row],[Total RN Hours (w/ Admin, DON)]]/Nurse[[#This Row],[MDS Census]]</f>
        <v>0.6202815743500153</v>
      </c>
      <c r="I173" s="4">
        <f>Nurse[[#This Row],[RN Hours (excl. Admin, DON)]]/Nurse[[#This Row],[MDS Census]]</f>
        <v>0.34953550508683584</v>
      </c>
      <c r="J173" s="4">
        <f>SUM(Nurse[[#This Row],[RN Hours (excl. Admin, DON)]],Nurse[[#This Row],[RN Admin Hours]],Nurse[[#This Row],[RN DON Hours]],Nurse[[#This Row],[LPN Hours (excl. Admin)]],Nurse[[#This Row],[LPN Admin Hours]],Nurse[[#This Row],[CNA Hours]],Nurse[[#This Row],[NA TR Hours]],Nurse[[#This Row],[Med Aide/Tech Hours]])</f>
        <v>391.79771739130433</v>
      </c>
      <c r="K173" s="4">
        <f>SUM(Nurse[[#This Row],[RN Hours (excl. Admin, DON)]],Nurse[[#This Row],[LPN Hours (excl. Admin)]],Nurse[[#This Row],[CNA Hours]],Nurse[[#This Row],[NA TR Hours]],Nurse[[#This Row],[Med Aide/Tech Hours]])</f>
        <v>357.36173913043478</v>
      </c>
      <c r="L173" s="4">
        <f>SUM(Nurse[[#This Row],[RN Hours (excl. Admin, DON)]],Nurse[[#This Row],[RN Admin Hours]],Nurse[[#This Row],[RN DON Hours]])</f>
        <v>65.6082608695652</v>
      </c>
      <c r="M173" s="4">
        <v>36.970978260869558</v>
      </c>
      <c r="N173" s="4">
        <v>26.115543478260861</v>
      </c>
      <c r="O173" s="4">
        <v>2.5217391304347827</v>
      </c>
      <c r="P173" s="4">
        <f>SUM(Nurse[[#This Row],[LPN Hours (excl. Admin)]],Nurse[[#This Row],[LPN Admin Hours]])</f>
        <v>106.73934782608697</v>
      </c>
      <c r="Q173" s="4">
        <v>100.94065217391305</v>
      </c>
      <c r="R173" s="4">
        <v>5.7986956521739117</v>
      </c>
      <c r="S173" s="4">
        <f>SUM(Nurse[[#This Row],[CNA Hours]],Nurse[[#This Row],[NA TR Hours]],Nurse[[#This Row],[Med Aide/Tech Hours]])</f>
        <v>219.45010869565218</v>
      </c>
      <c r="T173" s="4">
        <v>218.4579347826087</v>
      </c>
      <c r="U173" s="4">
        <v>0.99217391304347846</v>
      </c>
      <c r="V173" s="4">
        <v>0</v>
      </c>
      <c r="W1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2.2445652173913042</v>
      </c>
      <c r="X173" s="4">
        <v>0</v>
      </c>
      <c r="Y173" s="4">
        <v>0</v>
      </c>
      <c r="Z173" s="4">
        <v>0</v>
      </c>
      <c r="AA173" s="4">
        <v>0</v>
      </c>
      <c r="AB173" s="4">
        <v>0</v>
      </c>
      <c r="AC173" s="4">
        <v>2.2445652173913042</v>
      </c>
      <c r="AD173" s="4">
        <v>0</v>
      </c>
      <c r="AE173" s="4">
        <v>0</v>
      </c>
      <c r="AF173" s="1">
        <v>225038</v>
      </c>
      <c r="AG173" s="1">
        <v>1</v>
      </c>
      <c r="AH173"/>
    </row>
    <row r="174" spans="1:34" x14ac:dyDescent="0.25">
      <c r="A174" t="s">
        <v>379</v>
      </c>
      <c r="B174" t="s">
        <v>257</v>
      </c>
      <c r="C174" t="s">
        <v>572</v>
      </c>
      <c r="D174" t="s">
        <v>410</v>
      </c>
      <c r="E174" s="4">
        <v>100.69565217391305</v>
      </c>
      <c r="F174" s="4">
        <f>Nurse[[#This Row],[Total Nurse Staff Hours]]/Nurse[[#This Row],[MDS Census]]</f>
        <v>3.1693113126079444</v>
      </c>
      <c r="G174" s="4">
        <f>Nurse[[#This Row],[Total Direct Care Staff Hours]]/Nurse[[#This Row],[MDS Census]]</f>
        <v>2.9621157167530225</v>
      </c>
      <c r="H174" s="4">
        <f>Nurse[[#This Row],[Total RN Hours (w/ Admin, DON)]]/Nurse[[#This Row],[MDS Census]]</f>
        <v>0.49797603626943021</v>
      </c>
      <c r="I174" s="4">
        <f>Nurse[[#This Row],[RN Hours (excl. Admin, DON)]]/Nurse[[#This Row],[MDS Census]]</f>
        <v>0.36172279792746126</v>
      </c>
      <c r="J174" s="4">
        <f>SUM(Nurse[[#This Row],[RN Hours (excl. Admin, DON)]],Nurse[[#This Row],[RN Admin Hours]],Nurse[[#This Row],[RN DON Hours]],Nurse[[#This Row],[LPN Hours (excl. Admin)]],Nurse[[#This Row],[LPN Admin Hours]],Nurse[[#This Row],[CNA Hours]],Nurse[[#This Row],[NA TR Hours]],Nurse[[#This Row],[Med Aide/Tech Hours]])</f>
        <v>319.13586956521738</v>
      </c>
      <c r="K174" s="4">
        <f>SUM(Nurse[[#This Row],[RN Hours (excl. Admin, DON)]],Nurse[[#This Row],[LPN Hours (excl. Admin)]],Nurse[[#This Row],[CNA Hours]],Nurse[[#This Row],[NA TR Hours]],Nurse[[#This Row],[Med Aide/Tech Hours]])</f>
        <v>298.2721739130435</v>
      </c>
      <c r="L174" s="4">
        <f>SUM(Nurse[[#This Row],[RN Hours (excl. Admin, DON)]],Nurse[[#This Row],[RN Admin Hours]],Nurse[[#This Row],[RN DON Hours]])</f>
        <v>50.144021739130451</v>
      </c>
      <c r="M174" s="4">
        <v>36.423913043478272</v>
      </c>
      <c r="N174" s="4">
        <v>9.383369565217393</v>
      </c>
      <c r="O174" s="4">
        <v>4.3367391304347827</v>
      </c>
      <c r="P174" s="4">
        <f>SUM(Nurse[[#This Row],[LPN Hours (excl. Admin)]],Nurse[[#This Row],[LPN Admin Hours]])</f>
        <v>87.125652173913039</v>
      </c>
      <c r="Q174" s="4">
        <v>79.982065217391295</v>
      </c>
      <c r="R174" s="4">
        <v>7.1435869565217409</v>
      </c>
      <c r="S174" s="4">
        <f>SUM(Nurse[[#This Row],[CNA Hours]],Nurse[[#This Row],[NA TR Hours]],Nurse[[#This Row],[Med Aide/Tech Hours]])</f>
        <v>181.86619565217393</v>
      </c>
      <c r="T174" s="4">
        <v>179.27576086956523</v>
      </c>
      <c r="U174" s="4">
        <v>2.5904347826086958</v>
      </c>
      <c r="V174" s="4">
        <v>0</v>
      </c>
      <c r="W1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2.7478260869565223</v>
      </c>
      <c r="X174" s="4">
        <v>2.7478260869565223</v>
      </c>
      <c r="Y174" s="4">
        <v>0</v>
      </c>
      <c r="Z174" s="4">
        <v>0</v>
      </c>
      <c r="AA174" s="4">
        <v>0</v>
      </c>
      <c r="AB174" s="4">
        <v>0</v>
      </c>
      <c r="AC174" s="4">
        <v>0</v>
      </c>
      <c r="AD174" s="4">
        <v>0</v>
      </c>
      <c r="AE174" s="4">
        <v>0</v>
      </c>
      <c r="AF174" s="1">
        <v>225546</v>
      </c>
      <c r="AG174" s="1">
        <v>1</v>
      </c>
      <c r="AH174"/>
    </row>
    <row r="175" spans="1:34" x14ac:dyDescent="0.25">
      <c r="A175" t="s">
        <v>379</v>
      </c>
      <c r="B175" t="s">
        <v>268</v>
      </c>
      <c r="C175" t="s">
        <v>430</v>
      </c>
      <c r="D175" t="s">
        <v>410</v>
      </c>
      <c r="E175" s="4">
        <v>77.413043478260875</v>
      </c>
      <c r="F175" s="4">
        <f>Nurse[[#This Row],[Total Nurse Staff Hours]]/Nurse[[#This Row],[MDS Census]]</f>
        <v>3.7449297950014038</v>
      </c>
      <c r="G175" s="4">
        <f>Nurse[[#This Row],[Total Direct Care Staff Hours]]/Nurse[[#This Row],[MDS Census]]</f>
        <v>3.5177422072451554</v>
      </c>
      <c r="H175" s="4">
        <f>Nurse[[#This Row],[Total RN Hours (w/ Admin, DON)]]/Nurse[[#This Row],[MDS Census]]</f>
        <v>0.66259056444818853</v>
      </c>
      <c r="I175" s="4">
        <f>Nurse[[#This Row],[RN Hours (excl. Admin, DON)]]/Nurse[[#This Row],[MDS Census]]</f>
        <v>0.44209632125807347</v>
      </c>
      <c r="J175" s="4">
        <f>SUM(Nurse[[#This Row],[RN Hours (excl. Admin, DON)]],Nurse[[#This Row],[RN Admin Hours]],Nurse[[#This Row],[RN DON Hours]],Nurse[[#This Row],[LPN Hours (excl. Admin)]],Nurse[[#This Row],[LPN Admin Hours]],Nurse[[#This Row],[CNA Hours]],Nurse[[#This Row],[NA TR Hours]],Nurse[[#This Row],[Med Aide/Tech Hours]])</f>
        <v>289.90641304347827</v>
      </c>
      <c r="K175" s="4">
        <f>SUM(Nurse[[#This Row],[RN Hours (excl. Admin, DON)]],Nurse[[#This Row],[LPN Hours (excl. Admin)]],Nurse[[#This Row],[CNA Hours]],Nurse[[#This Row],[NA TR Hours]],Nurse[[#This Row],[Med Aide/Tech Hours]])</f>
        <v>272.31913043478261</v>
      </c>
      <c r="L175" s="4">
        <f>SUM(Nurse[[#This Row],[RN Hours (excl. Admin, DON)]],Nurse[[#This Row],[RN Admin Hours]],Nurse[[#This Row],[RN DON Hours]])</f>
        <v>51.293152173913036</v>
      </c>
      <c r="M175" s="4">
        <v>34.224021739130428</v>
      </c>
      <c r="N175" s="4">
        <v>11.938695652173912</v>
      </c>
      <c r="O175" s="4">
        <v>5.1304347826086953</v>
      </c>
      <c r="P175" s="4">
        <f>SUM(Nurse[[#This Row],[LPN Hours (excl. Admin)]],Nurse[[#This Row],[LPN Admin Hours]])</f>
        <v>70.943260869565194</v>
      </c>
      <c r="Q175" s="4">
        <v>70.425108695652156</v>
      </c>
      <c r="R175" s="4">
        <v>0.51815217391304347</v>
      </c>
      <c r="S175" s="4">
        <f>SUM(Nurse[[#This Row],[CNA Hours]],Nurse[[#This Row],[NA TR Hours]],Nurse[[#This Row],[Med Aide/Tech Hours]])</f>
        <v>167.67</v>
      </c>
      <c r="T175" s="4">
        <v>167.58989130434782</v>
      </c>
      <c r="U175" s="4">
        <v>8.010869565217392E-2</v>
      </c>
      <c r="V175" s="4">
        <v>0</v>
      </c>
      <c r="W1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3.827934782608696</v>
      </c>
      <c r="X175" s="4">
        <v>3.827934782608696</v>
      </c>
      <c r="Y175" s="4">
        <v>0</v>
      </c>
      <c r="Z175" s="4">
        <v>0</v>
      </c>
      <c r="AA175" s="4">
        <v>0</v>
      </c>
      <c r="AB175" s="4">
        <v>0</v>
      </c>
      <c r="AC175" s="4">
        <v>0</v>
      </c>
      <c r="AD175" s="4">
        <v>0</v>
      </c>
      <c r="AE175" s="4">
        <v>0</v>
      </c>
      <c r="AF175" s="1">
        <v>225569</v>
      </c>
      <c r="AG175" s="1">
        <v>1</v>
      </c>
      <c r="AH175"/>
    </row>
    <row r="176" spans="1:34" x14ac:dyDescent="0.25">
      <c r="A176" t="s">
        <v>379</v>
      </c>
      <c r="B176" t="s">
        <v>302</v>
      </c>
      <c r="C176" t="s">
        <v>437</v>
      </c>
      <c r="D176" t="s">
        <v>411</v>
      </c>
      <c r="E176" s="4">
        <v>112.40217391304348</v>
      </c>
      <c r="F176" s="4">
        <f>Nurse[[#This Row],[Total Nurse Staff Hours]]/Nurse[[#This Row],[MDS Census]]</f>
        <v>4.0088444057634671</v>
      </c>
      <c r="G176" s="4">
        <f>Nurse[[#This Row],[Total Direct Care Staff Hours]]/Nurse[[#This Row],[MDS Census]]</f>
        <v>3.7458969151919548</v>
      </c>
      <c r="H176" s="4">
        <f>Nurse[[#This Row],[Total RN Hours (w/ Admin, DON)]]/Nurse[[#This Row],[MDS Census]]</f>
        <v>0.59529736002320877</v>
      </c>
      <c r="I176" s="4">
        <f>Nurse[[#This Row],[RN Hours (excl. Admin, DON)]]/Nurse[[#This Row],[MDS Census]]</f>
        <v>0.36950585049801771</v>
      </c>
      <c r="J176" s="4">
        <f>SUM(Nurse[[#This Row],[RN Hours (excl. Admin, DON)]],Nurse[[#This Row],[RN Admin Hours]],Nurse[[#This Row],[RN DON Hours]],Nurse[[#This Row],[LPN Hours (excl. Admin)]],Nurse[[#This Row],[LPN Admin Hours]],Nurse[[#This Row],[CNA Hours]],Nurse[[#This Row],[NA TR Hours]],Nurse[[#This Row],[Med Aide/Tech Hours]])</f>
        <v>450.60282608695667</v>
      </c>
      <c r="K176" s="4">
        <f>SUM(Nurse[[#This Row],[RN Hours (excl. Admin, DON)]],Nurse[[#This Row],[LPN Hours (excl. Admin)]],Nurse[[#This Row],[CNA Hours]],Nurse[[#This Row],[NA TR Hours]],Nurse[[#This Row],[Med Aide/Tech Hours]])</f>
        <v>421.04695652173922</v>
      </c>
      <c r="L176" s="4">
        <f>SUM(Nurse[[#This Row],[RN Hours (excl. Admin, DON)]],Nurse[[#This Row],[RN Admin Hours]],Nurse[[#This Row],[RN DON Hours]])</f>
        <v>66.912717391304369</v>
      </c>
      <c r="M176" s="4">
        <v>41.533260869565233</v>
      </c>
      <c r="N176" s="4">
        <v>19.727282608695656</v>
      </c>
      <c r="O176" s="4">
        <v>5.6521739130434785</v>
      </c>
      <c r="P176" s="4">
        <f>SUM(Nurse[[#This Row],[LPN Hours (excl. Admin)]],Nurse[[#This Row],[LPN Admin Hours]])</f>
        <v>142.58652173913046</v>
      </c>
      <c r="Q176" s="4">
        <v>138.41010869565221</v>
      </c>
      <c r="R176" s="4">
        <v>4.1764130434782611</v>
      </c>
      <c r="S176" s="4">
        <f>SUM(Nurse[[#This Row],[CNA Hours]],Nurse[[#This Row],[NA TR Hours]],Nurse[[#This Row],[Med Aide/Tech Hours]])</f>
        <v>241.10358695652178</v>
      </c>
      <c r="T176" s="4">
        <v>185.79793478260873</v>
      </c>
      <c r="U176" s="4">
        <v>55.30565217391306</v>
      </c>
      <c r="V176" s="4">
        <v>0</v>
      </c>
      <c r="W17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0.65934782608695652</v>
      </c>
      <c r="X176" s="4">
        <v>0.125</v>
      </c>
      <c r="Y176" s="4">
        <v>0</v>
      </c>
      <c r="Z176" s="4">
        <v>0</v>
      </c>
      <c r="AA176" s="4">
        <v>0.26717391304347826</v>
      </c>
      <c r="AB176" s="4">
        <v>0</v>
      </c>
      <c r="AC176" s="4">
        <v>0.26717391304347826</v>
      </c>
      <c r="AD176" s="4">
        <v>0</v>
      </c>
      <c r="AE176" s="4">
        <v>0</v>
      </c>
      <c r="AF176" s="1">
        <v>225666</v>
      </c>
      <c r="AG176" s="1">
        <v>1</v>
      </c>
      <c r="AH176"/>
    </row>
    <row r="177" spans="1:34" x14ac:dyDescent="0.25">
      <c r="A177" t="s">
        <v>379</v>
      </c>
      <c r="B177" t="s">
        <v>296</v>
      </c>
      <c r="C177" t="s">
        <v>584</v>
      </c>
      <c r="D177" t="s">
        <v>417</v>
      </c>
      <c r="E177" s="4">
        <v>115.94565217391305</v>
      </c>
      <c r="F177" s="4">
        <f>Nurse[[#This Row],[Total Nurse Staff Hours]]/Nurse[[#This Row],[MDS Census]]</f>
        <v>3.5769232211493383</v>
      </c>
      <c r="G177" s="4">
        <f>Nurse[[#This Row],[Total Direct Care Staff Hours]]/Nurse[[#This Row],[MDS Census]]</f>
        <v>3.2666335427017903</v>
      </c>
      <c r="H177" s="4">
        <f>Nurse[[#This Row],[Total RN Hours (w/ Admin, DON)]]/Nurse[[#This Row],[MDS Census]]</f>
        <v>0.75439861254335794</v>
      </c>
      <c r="I177" s="4">
        <f>Nurse[[#This Row],[RN Hours (excl. Admin, DON)]]/Nurse[[#This Row],[MDS Census]]</f>
        <v>0.49563326146057929</v>
      </c>
      <c r="J177" s="4">
        <f>SUM(Nurse[[#This Row],[RN Hours (excl. Admin, DON)]],Nurse[[#This Row],[RN Admin Hours]],Nurse[[#This Row],[RN DON Hours]],Nurse[[#This Row],[LPN Hours (excl. Admin)]],Nurse[[#This Row],[LPN Admin Hours]],Nurse[[#This Row],[CNA Hours]],Nurse[[#This Row],[NA TR Hours]],Nurse[[#This Row],[Med Aide/Tech Hours]])</f>
        <v>414.72869565217383</v>
      </c>
      <c r="K177" s="4">
        <f>SUM(Nurse[[#This Row],[RN Hours (excl. Admin, DON)]],Nurse[[#This Row],[LPN Hours (excl. Admin)]],Nurse[[#This Row],[CNA Hours]],Nurse[[#This Row],[NA TR Hours]],Nurse[[#This Row],[Med Aide/Tech Hours]])</f>
        <v>378.75195652173909</v>
      </c>
      <c r="L177" s="4">
        <f>SUM(Nurse[[#This Row],[RN Hours (excl. Admin, DON)]],Nurse[[#This Row],[RN Admin Hours]],Nurse[[#This Row],[RN DON Hours]])</f>
        <v>87.469239130434772</v>
      </c>
      <c r="M177" s="4">
        <v>57.466521739130428</v>
      </c>
      <c r="N177" s="4">
        <v>24.529891304347824</v>
      </c>
      <c r="O177" s="4">
        <v>5.4728260869565215</v>
      </c>
      <c r="P177" s="4">
        <f>SUM(Nurse[[#This Row],[LPN Hours (excl. Admin)]],Nurse[[#This Row],[LPN Admin Hours]])</f>
        <v>131.54695652173916</v>
      </c>
      <c r="Q177" s="4">
        <v>125.57293478260874</v>
      </c>
      <c r="R177" s="4">
        <v>5.9740217391304347</v>
      </c>
      <c r="S177" s="4">
        <f>SUM(Nurse[[#This Row],[CNA Hours]],Nurse[[#This Row],[NA TR Hours]],Nurse[[#This Row],[Med Aide/Tech Hours]])</f>
        <v>195.71249999999992</v>
      </c>
      <c r="T177" s="4">
        <v>184.27565217391296</v>
      </c>
      <c r="U177" s="4">
        <v>11.436847826086957</v>
      </c>
      <c r="V177" s="4">
        <v>0</v>
      </c>
      <c r="W17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7" s="4">
        <v>0</v>
      </c>
      <c r="Y177" s="4">
        <v>0</v>
      </c>
      <c r="Z177" s="4">
        <v>0</v>
      </c>
      <c r="AA177" s="4">
        <v>0</v>
      </c>
      <c r="AB177" s="4">
        <v>0</v>
      </c>
      <c r="AC177" s="4">
        <v>0</v>
      </c>
      <c r="AD177" s="4">
        <v>0</v>
      </c>
      <c r="AE177" s="4">
        <v>0</v>
      </c>
      <c r="AF177" s="1">
        <v>225655</v>
      </c>
      <c r="AG177" s="1">
        <v>1</v>
      </c>
      <c r="AH177"/>
    </row>
    <row r="178" spans="1:34" x14ac:dyDescent="0.25">
      <c r="A178" t="s">
        <v>379</v>
      </c>
      <c r="B178" t="s">
        <v>327</v>
      </c>
      <c r="C178" t="s">
        <v>505</v>
      </c>
      <c r="D178" t="s">
        <v>410</v>
      </c>
      <c r="E178" s="4">
        <v>60.923913043478258</v>
      </c>
      <c r="F178" s="4">
        <f>Nurse[[#This Row],[Total Nurse Staff Hours]]/Nurse[[#This Row],[MDS Census]]</f>
        <v>3.559878679750224</v>
      </c>
      <c r="G178" s="4">
        <f>Nurse[[#This Row],[Total Direct Care Staff Hours]]/Nurse[[#This Row],[MDS Census]]</f>
        <v>3.1852060660124892</v>
      </c>
      <c r="H178" s="4">
        <f>Nurse[[#This Row],[Total RN Hours (w/ Admin, DON)]]/Nurse[[#This Row],[MDS Census]]</f>
        <v>1.0878162355040142</v>
      </c>
      <c r="I178" s="4">
        <f>Nurse[[#This Row],[RN Hours (excl. Admin, DON)]]/Nurse[[#This Row],[MDS Census]]</f>
        <v>0.87585548617305964</v>
      </c>
      <c r="J178" s="4">
        <f>SUM(Nurse[[#This Row],[RN Hours (excl. Admin, DON)]],Nurse[[#This Row],[RN Admin Hours]],Nurse[[#This Row],[RN DON Hours]],Nurse[[#This Row],[LPN Hours (excl. Admin)]],Nurse[[#This Row],[LPN Admin Hours]],Nurse[[#This Row],[CNA Hours]],Nurse[[#This Row],[NA TR Hours]],Nurse[[#This Row],[Med Aide/Tech Hours]])</f>
        <v>216.88173913043482</v>
      </c>
      <c r="K178" s="4">
        <f>SUM(Nurse[[#This Row],[RN Hours (excl. Admin, DON)]],Nurse[[#This Row],[LPN Hours (excl. Admin)]],Nurse[[#This Row],[CNA Hours]],Nurse[[#This Row],[NA TR Hours]],Nurse[[#This Row],[Med Aide/Tech Hours]])</f>
        <v>194.05521739130435</v>
      </c>
      <c r="L178" s="4">
        <f>SUM(Nurse[[#This Row],[RN Hours (excl. Admin, DON)]],Nurse[[#This Row],[RN Admin Hours]],Nurse[[#This Row],[RN DON Hours]])</f>
        <v>66.274021739130433</v>
      </c>
      <c r="M178" s="4">
        <v>53.360543478260858</v>
      </c>
      <c r="N178" s="4">
        <v>8.0439130434782609</v>
      </c>
      <c r="O178" s="4">
        <v>4.8695652173913047</v>
      </c>
      <c r="P178" s="4">
        <f>SUM(Nurse[[#This Row],[LPN Hours (excl. Admin)]],Nurse[[#This Row],[LPN Admin Hours]])</f>
        <v>33.359347826086967</v>
      </c>
      <c r="Q178" s="4">
        <v>23.446304347826096</v>
      </c>
      <c r="R178" s="4">
        <v>9.9130434782608692</v>
      </c>
      <c r="S178" s="4">
        <f>SUM(Nurse[[#This Row],[CNA Hours]],Nurse[[#This Row],[NA TR Hours]],Nurse[[#This Row],[Med Aide/Tech Hours]])</f>
        <v>117.2483695652174</v>
      </c>
      <c r="T178" s="4">
        <v>117.2483695652174</v>
      </c>
      <c r="U178" s="4">
        <v>0</v>
      </c>
      <c r="V178" s="4">
        <v>0</v>
      </c>
      <c r="W17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8" s="4">
        <v>0</v>
      </c>
      <c r="Y178" s="4">
        <v>0</v>
      </c>
      <c r="Z178" s="4">
        <v>0</v>
      </c>
      <c r="AA178" s="4">
        <v>0</v>
      </c>
      <c r="AB178" s="4">
        <v>0</v>
      </c>
      <c r="AC178" s="4">
        <v>0</v>
      </c>
      <c r="AD178" s="4">
        <v>0</v>
      </c>
      <c r="AE178" s="4">
        <v>0</v>
      </c>
      <c r="AF178" s="1">
        <v>225732</v>
      </c>
      <c r="AG178" s="1">
        <v>1</v>
      </c>
      <c r="AH178"/>
    </row>
    <row r="179" spans="1:34" x14ac:dyDescent="0.25">
      <c r="A179" t="s">
        <v>379</v>
      </c>
      <c r="B179" t="s">
        <v>243</v>
      </c>
      <c r="C179" t="s">
        <v>526</v>
      </c>
      <c r="D179" t="s">
        <v>415</v>
      </c>
      <c r="E179" s="4">
        <v>100.15217391304348</v>
      </c>
      <c r="F179" s="4">
        <f>Nurse[[#This Row],[Total Nurse Staff Hours]]/Nurse[[#This Row],[MDS Census]]</f>
        <v>3.4987486433687853</v>
      </c>
      <c r="G179" s="4">
        <f>Nurse[[#This Row],[Total Direct Care Staff Hours]]/Nurse[[#This Row],[MDS Census]]</f>
        <v>3.3775700021706094</v>
      </c>
      <c r="H179" s="4">
        <f>Nurse[[#This Row],[Total RN Hours (w/ Admin, DON)]]/Nurse[[#This Row],[MDS Census]]</f>
        <v>0.67421640981115671</v>
      </c>
      <c r="I179" s="4">
        <f>Nurse[[#This Row],[RN Hours (excl. Admin, DON)]]/Nurse[[#This Row],[MDS Census]]</f>
        <v>0.60128391578033413</v>
      </c>
      <c r="J179" s="4">
        <f>SUM(Nurse[[#This Row],[RN Hours (excl. Admin, DON)]],Nurse[[#This Row],[RN Admin Hours]],Nurse[[#This Row],[RN DON Hours]],Nurse[[#This Row],[LPN Hours (excl. Admin)]],Nurse[[#This Row],[LPN Admin Hours]],Nurse[[#This Row],[CNA Hours]],Nurse[[#This Row],[NA TR Hours]],Nurse[[#This Row],[Med Aide/Tech Hours]])</f>
        <v>350.40728260869554</v>
      </c>
      <c r="K179" s="4">
        <f>SUM(Nurse[[#This Row],[RN Hours (excl. Admin, DON)]],Nurse[[#This Row],[LPN Hours (excl. Admin)]],Nurse[[#This Row],[CNA Hours]],Nurse[[#This Row],[NA TR Hours]],Nurse[[#This Row],[Med Aide/Tech Hours]])</f>
        <v>338.27097826086953</v>
      </c>
      <c r="L179" s="4">
        <f>SUM(Nurse[[#This Row],[RN Hours (excl. Admin, DON)]],Nurse[[#This Row],[RN Admin Hours]],Nurse[[#This Row],[RN DON Hours]])</f>
        <v>67.524239130434765</v>
      </c>
      <c r="M179" s="4">
        <v>60.219891304347819</v>
      </c>
      <c r="N179" s="4">
        <v>6</v>
      </c>
      <c r="O179" s="4">
        <v>1.3043478260869565</v>
      </c>
      <c r="P179" s="4">
        <f>SUM(Nurse[[#This Row],[LPN Hours (excl. Admin)]],Nurse[[#This Row],[LPN Admin Hours]])</f>
        <v>70.514673913043495</v>
      </c>
      <c r="Q179" s="4">
        <v>65.682717391304365</v>
      </c>
      <c r="R179" s="4">
        <v>4.8319565217391309</v>
      </c>
      <c r="S179" s="4">
        <f>SUM(Nurse[[#This Row],[CNA Hours]],Nurse[[#This Row],[NA TR Hours]],Nurse[[#This Row],[Med Aide/Tech Hours]])</f>
        <v>212.36836956521728</v>
      </c>
      <c r="T179" s="4">
        <v>211.79358695652164</v>
      </c>
      <c r="U179" s="4">
        <v>0.57478260869565212</v>
      </c>
      <c r="V179" s="4">
        <v>0</v>
      </c>
      <c r="W17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3.8423913043478262</v>
      </c>
      <c r="X179" s="4">
        <v>3.8423913043478262</v>
      </c>
      <c r="Y179" s="4">
        <v>0</v>
      </c>
      <c r="Z179" s="4">
        <v>0</v>
      </c>
      <c r="AA179" s="4">
        <v>0</v>
      </c>
      <c r="AB179" s="4">
        <v>0</v>
      </c>
      <c r="AC179" s="4">
        <v>0</v>
      </c>
      <c r="AD179" s="4">
        <v>0</v>
      </c>
      <c r="AE179" s="4">
        <v>0</v>
      </c>
      <c r="AF179" s="1">
        <v>225529</v>
      </c>
      <c r="AG179" s="1">
        <v>1</v>
      </c>
      <c r="AH179"/>
    </row>
    <row r="180" spans="1:34" x14ac:dyDescent="0.25">
      <c r="A180" t="s">
        <v>379</v>
      </c>
      <c r="B180" t="s">
        <v>82</v>
      </c>
      <c r="C180" t="s">
        <v>507</v>
      </c>
      <c r="D180" t="s">
        <v>411</v>
      </c>
      <c r="E180" s="4">
        <v>83.891304347826093</v>
      </c>
      <c r="F180" s="4">
        <f>Nurse[[#This Row],[Total Nurse Staff Hours]]/Nurse[[#This Row],[MDS Census]]</f>
        <v>3.7541370821456344</v>
      </c>
      <c r="G180" s="4">
        <f>Nurse[[#This Row],[Total Direct Care Staff Hours]]/Nurse[[#This Row],[MDS Census]]</f>
        <v>3.4384322363306561</v>
      </c>
      <c r="H180" s="4">
        <f>Nurse[[#This Row],[Total RN Hours (w/ Admin, DON)]]/Nurse[[#This Row],[MDS Census]]</f>
        <v>0.99459315884944299</v>
      </c>
      <c r="I180" s="4">
        <f>Nurse[[#This Row],[RN Hours (excl. Admin, DON)]]/Nurse[[#This Row],[MDS Census]]</f>
        <v>0.67888831303446495</v>
      </c>
      <c r="J180" s="4">
        <f>SUM(Nurse[[#This Row],[RN Hours (excl. Admin, DON)]],Nurse[[#This Row],[RN Admin Hours]],Nurse[[#This Row],[RN DON Hours]],Nurse[[#This Row],[LPN Hours (excl. Admin)]],Nurse[[#This Row],[LPN Admin Hours]],Nurse[[#This Row],[CNA Hours]],Nurse[[#This Row],[NA TR Hours]],Nurse[[#This Row],[Med Aide/Tech Hours]])</f>
        <v>314.9394565217392</v>
      </c>
      <c r="K180" s="4">
        <f>SUM(Nurse[[#This Row],[RN Hours (excl. Admin, DON)]],Nurse[[#This Row],[LPN Hours (excl. Admin)]],Nurse[[#This Row],[CNA Hours]],Nurse[[#This Row],[NA TR Hours]],Nurse[[#This Row],[Med Aide/Tech Hours]])</f>
        <v>288.45456521739135</v>
      </c>
      <c r="L180" s="4">
        <f>SUM(Nurse[[#This Row],[RN Hours (excl. Admin, DON)]],Nurse[[#This Row],[RN Admin Hours]],Nurse[[#This Row],[RN DON Hours]])</f>
        <v>83.437717391304361</v>
      </c>
      <c r="M180" s="4">
        <v>56.952826086956527</v>
      </c>
      <c r="N180" s="4">
        <v>22.310978260869561</v>
      </c>
      <c r="O180" s="4">
        <v>4.1739130434782608</v>
      </c>
      <c r="P180" s="4">
        <f>SUM(Nurse[[#This Row],[LPN Hours (excl. Admin)]],Nurse[[#This Row],[LPN Admin Hours]])</f>
        <v>72.25250000000004</v>
      </c>
      <c r="Q180" s="4">
        <v>72.25250000000004</v>
      </c>
      <c r="R180" s="4">
        <v>0</v>
      </c>
      <c r="S180" s="4">
        <f>SUM(Nurse[[#This Row],[CNA Hours]],Nurse[[#This Row],[NA TR Hours]],Nurse[[#This Row],[Med Aide/Tech Hours]])</f>
        <v>159.24923913043483</v>
      </c>
      <c r="T180" s="4">
        <v>153.19489130434786</v>
      </c>
      <c r="U180" s="4">
        <v>6.0543478260869561</v>
      </c>
      <c r="V180" s="4">
        <v>0</v>
      </c>
      <c r="W18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80" s="4">
        <v>0</v>
      </c>
      <c r="Y180" s="4">
        <v>0</v>
      </c>
      <c r="Z180" s="4">
        <v>0</v>
      </c>
      <c r="AA180" s="4">
        <v>0</v>
      </c>
      <c r="AB180" s="4">
        <v>0</v>
      </c>
      <c r="AC180" s="4">
        <v>0</v>
      </c>
      <c r="AD180" s="4">
        <v>0</v>
      </c>
      <c r="AE180" s="4">
        <v>0</v>
      </c>
      <c r="AF180" s="1">
        <v>225282</v>
      </c>
      <c r="AG180" s="1">
        <v>1</v>
      </c>
      <c r="AH180"/>
    </row>
    <row r="181" spans="1:34" x14ac:dyDescent="0.25">
      <c r="A181" t="s">
        <v>379</v>
      </c>
      <c r="B181" t="s">
        <v>318</v>
      </c>
      <c r="C181" t="s">
        <v>594</v>
      </c>
      <c r="D181" t="s">
        <v>411</v>
      </c>
      <c r="E181" s="4">
        <v>114.20652173913044</v>
      </c>
      <c r="F181" s="4">
        <f>Nurse[[#This Row],[Total Nurse Staff Hours]]/Nurse[[#This Row],[MDS Census]]</f>
        <v>3.935799942895212</v>
      </c>
      <c r="G181" s="4">
        <f>Nurse[[#This Row],[Total Direct Care Staff Hours]]/Nurse[[#This Row],[MDS Census]]</f>
        <v>3.6741496145426851</v>
      </c>
      <c r="H181" s="4">
        <f>Nurse[[#This Row],[Total RN Hours (w/ Admin, DON)]]/Nurse[[#This Row],[MDS Census]]</f>
        <v>0.83544303797468322</v>
      </c>
      <c r="I181" s="4">
        <f>Nurse[[#This Row],[RN Hours (excl. Admin, DON)]]/Nurse[[#This Row],[MDS Census]]</f>
        <v>0.57379270962215623</v>
      </c>
      <c r="J181" s="4">
        <f>SUM(Nurse[[#This Row],[RN Hours (excl. Admin, DON)]],Nurse[[#This Row],[RN Admin Hours]],Nurse[[#This Row],[RN DON Hours]],Nurse[[#This Row],[LPN Hours (excl. Admin)]],Nurse[[#This Row],[LPN Admin Hours]],Nurse[[#This Row],[CNA Hours]],Nurse[[#This Row],[NA TR Hours]],Nurse[[#This Row],[Med Aide/Tech Hours]])</f>
        <v>449.49402173913035</v>
      </c>
      <c r="K181" s="4">
        <f>SUM(Nurse[[#This Row],[RN Hours (excl. Admin, DON)]],Nurse[[#This Row],[LPN Hours (excl. Admin)]],Nurse[[#This Row],[CNA Hours]],Nurse[[#This Row],[NA TR Hours]],Nurse[[#This Row],[Med Aide/Tech Hours]])</f>
        <v>419.61184782608689</v>
      </c>
      <c r="L181" s="4">
        <f>SUM(Nurse[[#This Row],[RN Hours (excl. Admin, DON)]],Nurse[[#This Row],[RN Admin Hours]],Nurse[[#This Row],[RN DON Hours]])</f>
        <v>95.413043478260832</v>
      </c>
      <c r="M181" s="4">
        <v>65.530869565217344</v>
      </c>
      <c r="N181" s="4">
        <v>24.490869565217391</v>
      </c>
      <c r="O181" s="4">
        <v>5.3913043478260869</v>
      </c>
      <c r="P181" s="4">
        <f>SUM(Nurse[[#This Row],[LPN Hours (excl. Admin)]],Nurse[[#This Row],[LPN Admin Hours]])</f>
        <v>121.66978260869566</v>
      </c>
      <c r="Q181" s="4">
        <v>121.66978260869566</v>
      </c>
      <c r="R181" s="4">
        <v>0</v>
      </c>
      <c r="S181" s="4">
        <f>SUM(Nurse[[#This Row],[CNA Hours]],Nurse[[#This Row],[NA TR Hours]],Nurse[[#This Row],[Med Aide/Tech Hours]])</f>
        <v>232.41119565217386</v>
      </c>
      <c r="T181" s="4">
        <v>232.41119565217386</v>
      </c>
      <c r="U181" s="4">
        <v>0</v>
      </c>
      <c r="V181" s="4">
        <v>0</v>
      </c>
      <c r="W18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4.7010869565217392</v>
      </c>
      <c r="X181" s="4">
        <v>2.7065217391304346</v>
      </c>
      <c r="Y181" s="4">
        <v>0</v>
      </c>
      <c r="Z181" s="4">
        <v>0</v>
      </c>
      <c r="AA181" s="4">
        <v>0</v>
      </c>
      <c r="AB181" s="4">
        <v>0</v>
      </c>
      <c r="AC181" s="4">
        <v>1.9945652173913044</v>
      </c>
      <c r="AD181" s="4">
        <v>0</v>
      </c>
      <c r="AE181" s="4">
        <v>0</v>
      </c>
      <c r="AF181" s="1">
        <v>225704</v>
      </c>
      <c r="AG181" s="1">
        <v>1</v>
      </c>
      <c r="AH181"/>
    </row>
    <row r="182" spans="1:34" x14ac:dyDescent="0.25">
      <c r="A182" t="s">
        <v>379</v>
      </c>
      <c r="B182" t="s">
        <v>254</v>
      </c>
      <c r="C182" t="s">
        <v>510</v>
      </c>
      <c r="D182" t="s">
        <v>414</v>
      </c>
      <c r="E182" s="4">
        <v>90.336956521739125</v>
      </c>
      <c r="F182" s="4">
        <f>Nurse[[#This Row],[Total Nurse Staff Hours]]/Nurse[[#This Row],[MDS Census]]</f>
        <v>3.7925436168932749</v>
      </c>
      <c r="G182" s="4">
        <f>Nurse[[#This Row],[Total Direct Care Staff Hours]]/Nurse[[#This Row],[MDS Census]]</f>
        <v>3.5073492961135857</v>
      </c>
      <c r="H182" s="4">
        <f>Nurse[[#This Row],[Total RN Hours (w/ Admin, DON)]]/Nurse[[#This Row],[MDS Census]]</f>
        <v>0.86475273733606084</v>
      </c>
      <c r="I182" s="4">
        <f>Nurse[[#This Row],[RN Hours (excl. Admin, DON)]]/Nurse[[#This Row],[MDS Census]]</f>
        <v>0.59107568282998446</v>
      </c>
      <c r="J182" s="4">
        <f>SUM(Nurse[[#This Row],[RN Hours (excl. Admin, DON)]],Nurse[[#This Row],[RN Admin Hours]],Nurse[[#This Row],[RN DON Hours]],Nurse[[#This Row],[LPN Hours (excl. Admin)]],Nurse[[#This Row],[LPN Admin Hours]],Nurse[[#This Row],[CNA Hours]],Nurse[[#This Row],[NA TR Hours]],Nurse[[#This Row],[Med Aide/Tech Hours]])</f>
        <v>342.60684782608701</v>
      </c>
      <c r="K182" s="4">
        <f>SUM(Nurse[[#This Row],[RN Hours (excl. Admin, DON)]],Nurse[[#This Row],[LPN Hours (excl. Admin)]],Nurse[[#This Row],[CNA Hours]],Nurse[[#This Row],[NA TR Hours]],Nurse[[#This Row],[Med Aide/Tech Hours]])</f>
        <v>316.84326086956531</v>
      </c>
      <c r="L182" s="4">
        <f>SUM(Nurse[[#This Row],[RN Hours (excl. Admin, DON)]],Nurse[[#This Row],[RN Admin Hours]],Nurse[[#This Row],[RN DON Hours]])</f>
        <v>78.119130434782619</v>
      </c>
      <c r="M182" s="4">
        <v>53.395978260869576</v>
      </c>
      <c r="N182" s="4">
        <v>20.636195652173914</v>
      </c>
      <c r="O182" s="4">
        <v>4.0869565217391308</v>
      </c>
      <c r="P182" s="4">
        <f>SUM(Nurse[[#This Row],[LPN Hours (excl. Admin)]],Nurse[[#This Row],[LPN Admin Hours]])</f>
        <v>62.687065217391314</v>
      </c>
      <c r="Q182" s="4">
        <v>61.646630434782615</v>
      </c>
      <c r="R182" s="4">
        <v>1.0404347826086957</v>
      </c>
      <c r="S182" s="4">
        <f>SUM(Nurse[[#This Row],[CNA Hours]],Nurse[[#This Row],[NA TR Hours]],Nurse[[#This Row],[Med Aide/Tech Hours]])</f>
        <v>201.80065217391311</v>
      </c>
      <c r="T182" s="4">
        <v>201.80065217391311</v>
      </c>
      <c r="U182" s="4">
        <v>0</v>
      </c>
      <c r="V182" s="4">
        <v>0</v>
      </c>
      <c r="W18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1.3940217391304348</v>
      </c>
      <c r="X182" s="4">
        <v>0.57065217391304346</v>
      </c>
      <c r="Y182" s="4">
        <v>0</v>
      </c>
      <c r="Z182" s="4">
        <v>0</v>
      </c>
      <c r="AA182" s="4">
        <v>0.25271739130434784</v>
      </c>
      <c r="AB182" s="4">
        <v>0</v>
      </c>
      <c r="AC182" s="4">
        <v>0.57065217391304346</v>
      </c>
      <c r="AD182" s="4">
        <v>0</v>
      </c>
      <c r="AE182" s="4">
        <v>0</v>
      </c>
      <c r="AF182" s="1">
        <v>225543</v>
      </c>
      <c r="AG182" s="1">
        <v>1</v>
      </c>
      <c r="AH182"/>
    </row>
    <row r="183" spans="1:34" x14ac:dyDescent="0.25">
      <c r="A183" t="s">
        <v>379</v>
      </c>
      <c r="B183" t="s">
        <v>93</v>
      </c>
      <c r="C183" t="s">
        <v>512</v>
      </c>
      <c r="D183" t="s">
        <v>413</v>
      </c>
      <c r="E183" s="4">
        <v>105.65217391304348</v>
      </c>
      <c r="F183" s="4">
        <f>Nurse[[#This Row],[Total Nurse Staff Hours]]/Nurse[[#This Row],[MDS Census]]</f>
        <v>3.79363683127572</v>
      </c>
      <c r="G183" s="4">
        <f>Nurse[[#This Row],[Total Direct Care Staff Hours]]/Nurse[[#This Row],[MDS Census]]</f>
        <v>3.519621399176954</v>
      </c>
      <c r="H183" s="4">
        <f>Nurse[[#This Row],[Total RN Hours (w/ Admin, DON)]]/Nurse[[#This Row],[MDS Census]]</f>
        <v>1.00115329218107</v>
      </c>
      <c r="I183" s="4">
        <f>Nurse[[#This Row],[RN Hours (excl. Admin, DON)]]/Nurse[[#This Row],[MDS Census]]</f>
        <v>0.804651234567901</v>
      </c>
      <c r="J183" s="4">
        <f>SUM(Nurse[[#This Row],[RN Hours (excl. Admin, DON)]],Nurse[[#This Row],[RN Admin Hours]],Nurse[[#This Row],[RN DON Hours]],Nurse[[#This Row],[LPN Hours (excl. Admin)]],Nurse[[#This Row],[LPN Admin Hours]],Nurse[[#This Row],[CNA Hours]],Nurse[[#This Row],[NA TR Hours]],Nurse[[#This Row],[Med Aide/Tech Hours]])</f>
        <v>400.80597826086955</v>
      </c>
      <c r="K183" s="4">
        <f>SUM(Nurse[[#This Row],[RN Hours (excl. Admin, DON)]],Nurse[[#This Row],[LPN Hours (excl. Admin)]],Nurse[[#This Row],[CNA Hours]],Nurse[[#This Row],[NA TR Hours]],Nurse[[#This Row],[Med Aide/Tech Hours]])</f>
        <v>371.85565217391297</v>
      </c>
      <c r="L183" s="4">
        <f>SUM(Nurse[[#This Row],[RN Hours (excl. Admin, DON)]],Nurse[[#This Row],[RN Admin Hours]],Nurse[[#This Row],[RN DON Hours]])</f>
        <v>105.77402173913043</v>
      </c>
      <c r="M183" s="4">
        <v>85.013152173913028</v>
      </c>
      <c r="N183" s="4">
        <v>15.891304347826088</v>
      </c>
      <c r="O183" s="4">
        <v>4.8695652173913047</v>
      </c>
      <c r="P183" s="4">
        <f>SUM(Nurse[[#This Row],[LPN Hours (excl. Admin)]],Nurse[[#This Row],[LPN Admin Hours]])</f>
        <v>69.459565217391301</v>
      </c>
      <c r="Q183" s="4">
        <v>61.270108695652169</v>
      </c>
      <c r="R183" s="4">
        <v>8.18945652173913</v>
      </c>
      <c r="S183" s="4">
        <f>SUM(Nurse[[#This Row],[CNA Hours]],Nurse[[#This Row],[NA TR Hours]],Nurse[[#This Row],[Med Aide/Tech Hours]])</f>
        <v>225.5723913043478</v>
      </c>
      <c r="T183" s="4">
        <v>205.71565217391301</v>
      </c>
      <c r="U183" s="4">
        <v>19.856739130434782</v>
      </c>
      <c r="V183" s="4">
        <v>0</v>
      </c>
      <c r="W18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23.954782608695659</v>
      </c>
      <c r="X183" s="4">
        <v>0</v>
      </c>
      <c r="Y183" s="4">
        <v>0</v>
      </c>
      <c r="Z183" s="4">
        <v>0</v>
      </c>
      <c r="AA183" s="4">
        <v>18.743260869565223</v>
      </c>
      <c r="AB183" s="4">
        <v>0</v>
      </c>
      <c r="AC183" s="4">
        <v>5.2115217391304354</v>
      </c>
      <c r="AD183" s="4">
        <v>0</v>
      </c>
      <c r="AE183" s="4">
        <v>0</v>
      </c>
      <c r="AF183" s="1">
        <v>225297</v>
      </c>
      <c r="AG183" s="1">
        <v>1</v>
      </c>
      <c r="AH183"/>
    </row>
    <row r="184" spans="1:34" x14ac:dyDescent="0.25">
      <c r="A184" t="s">
        <v>379</v>
      </c>
      <c r="B184" t="s">
        <v>137</v>
      </c>
      <c r="C184" t="s">
        <v>531</v>
      </c>
      <c r="D184" t="s">
        <v>419</v>
      </c>
      <c r="E184" s="4">
        <v>113.98913043478261</v>
      </c>
      <c r="F184" s="4">
        <f>Nurse[[#This Row],[Total Nurse Staff Hours]]/Nurse[[#This Row],[MDS Census]]</f>
        <v>3.6494946123772292</v>
      </c>
      <c r="G184" s="4">
        <f>Nurse[[#This Row],[Total Direct Care Staff Hours]]/Nurse[[#This Row],[MDS Census]]</f>
        <v>3.2408458090969767</v>
      </c>
      <c r="H184" s="4">
        <f>Nurse[[#This Row],[Total RN Hours (w/ Admin, DON)]]/Nurse[[#This Row],[MDS Census]]</f>
        <v>0.66746924763993509</v>
      </c>
      <c r="I184" s="4">
        <f>Nurse[[#This Row],[RN Hours (excl. Admin, DON)]]/Nurse[[#This Row],[MDS Census]]</f>
        <v>0.41048440926861829</v>
      </c>
      <c r="J184" s="4">
        <f>SUM(Nurse[[#This Row],[RN Hours (excl. Admin, DON)]],Nurse[[#This Row],[RN Admin Hours]],Nurse[[#This Row],[RN DON Hours]],Nurse[[#This Row],[LPN Hours (excl. Admin)]],Nurse[[#This Row],[LPN Admin Hours]],Nurse[[#This Row],[CNA Hours]],Nurse[[#This Row],[NA TR Hours]],Nurse[[#This Row],[Med Aide/Tech Hours]])</f>
        <v>416.00271739130437</v>
      </c>
      <c r="K184" s="4">
        <f>SUM(Nurse[[#This Row],[RN Hours (excl. Admin, DON)]],Nurse[[#This Row],[LPN Hours (excl. Admin)]],Nurse[[#This Row],[CNA Hours]],Nurse[[#This Row],[NA TR Hours]],Nurse[[#This Row],[Med Aide/Tech Hours]])</f>
        <v>369.42119565217388</v>
      </c>
      <c r="L184" s="4">
        <f>SUM(Nurse[[#This Row],[RN Hours (excl. Admin, DON)]],Nurse[[#This Row],[RN Admin Hours]],Nurse[[#This Row],[RN DON Hours]])</f>
        <v>76.084239130434781</v>
      </c>
      <c r="M184" s="4">
        <v>46.790760869565219</v>
      </c>
      <c r="N184" s="4">
        <v>23.989130434782609</v>
      </c>
      <c r="O184" s="4">
        <v>5.3043478260869561</v>
      </c>
      <c r="P184" s="4">
        <f>SUM(Nurse[[#This Row],[LPN Hours (excl. Admin)]],Nurse[[#This Row],[LPN Admin Hours]])</f>
        <v>110.50815217391305</v>
      </c>
      <c r="Q184" s="4">
        <v>93.220108695652172</v>
      </c>
      <c r="R184" s="4">
        <v>17.288043478260871</v>
      </c>
      <c r="S184" s="4">
        <f>SUM(Nurse[[#This Row],[CNA Hours]],Nurse[[#This Row],[NA TR Hours]],Nurse[[#This Row],[Med Aide/Tech Hours]])</f>
        <v>229.41032608695653</v>
      </c>
      <c r="T184" s="4">
        <v>202.89673913043478</v>
      </c>
      <c r="U184" s="4">
        <v>26.513586956521738</v>
      </c>
      <c r="V184" s="4">
        <v>0</v>
      </c>
      <c r="W18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42.505434782608702</v>
      </c>
      <c r="X184" s="4">
        <v>0.73913043478260865</v>
      </c>
      <c r="Y184" s="4">
        <v>0</v>
      </c>
      <c r="Z184" s="4">
        <v>0</v>
      </c>
      <c r="AA184" s="4">
        <v>19.603260869565219</v>
      </c>
      <c r="AB184" s="4">
        <v>0</v>
      </c>
      <c r="AC184" s="4">
        <v>22.163043478260871</v>
      </c>
      <c r="AD184" s="4">
        <v>0</v>
      </c>
      <c r="AE184" s="4">
        <v>0</v>
      </c>
      <c r="AF184" s="1">
        <v>225363</v>
      </c>
      <c r="AG184" s="1">
        <v>1</v>
      </c>
      <c r="AH184"/>
    </row>
    <row r="185" spans="1:34" x14ac:dyDescent="0.25">
      <c r="A185" t="s">
        <v>379</v>
      </c>
      <c r="B185" t="s">
        <v>350</v>
      </c>
      <c r="C185" t="s">
        <v>498</v>
      </c>
      <c r="D185" t="s">
        <v>411</v>
      </c>
      <c r="E185" s="4">
        <v>62.282608695652172</v>
      </c>
      <c r="F185" s="4">
        <f>Nurse[[#This Row],[Total Nurse Staff Hours]]/Nurse[[#This Row],[MDS Census]]</f>
        <v>4.5456492146596856</v>
      </c>
      <c r="G185" s="4">
        <f>Nurse[[#This Row],[Total Direct Care Staff Hours]]/Nurse[[#This Row],[MDS Census]]</f>
        <v>3.9174642233856893</v>
      </c>
      <c r="H185" s="4">
        <f>Nurse[[#This Row],[Total RN Hours (w/ Admin, DON)]]/Nurse[[#This Row],[MDS Census]]</f>
        <v>1.0317312390924955</v>
      </c>
      <c r="I185" s="4">
        <f>Nurse[[#This Row],[RN Hours (excl. Admin, DON)]]/Nurse[[#This Row],[MDS Census]]</f>
        <v>0.40354624781849913</v>
      </c>
      <c r="J185" s="4">
        <f>SUM(Nurse[[#This Row],[RN Hours (excl. Admin, DON)]],Nurse[[#This Row],[RN Admin Hours]],Nurse[[#This Row],[RN DON Hours]],Nurse[[#This Row],[LPN Hours (excl. Admin)]],Nurse[[#This Row],[LPN Admin Hours]],Nurse[[#This Row],[CNA Hours]],Nurse[[#This Row],[NA TR Hours]],Nurse[[#This Row],[Med Aide/Tech Hours]])</f>
        <v>283.11489130434779</v>
      </c>
      <c r="K185" s="4">
        <f>SUM(Nurse[[#This Row],[RN Hours (excl. Admin, DON)]],Nurse[[#This Row],[LPN Hours (excl. Admin)]],Nurse[[#This Row],[CNA Hours]],Nurse[[#This Row],[NA TR Hours]],Nurse[[#This Row],[Med Aide/Tech Hours]])</f>
        <v>243.98989130434782</v>
      </c>
      <c r="L185" s="4">
        <f>SUM(Nurse[[#This Row],[RN Hours (excl. Admin, DON)]],Nurse[[#This Row],[RN Admin Hours]],Nurse[[#This Row],[RN DON Hours]])</f>
        <v>64.258913043478259</v>
      </c>
      <c r="M185" s="4">
        <v>25.133913043478259</v>
      </c>
      <c r="N185" s="4">
        <v>33.820652173913047</v>
      </c>
      <c r="O185" s="4">
        <v>5.3043478260869561</v>
      </c>
      <c r="P185" s="4">
        <f>SUM(Nurse[[#This Row],[LPN Hours (excl. Admin)]],Nurse[[#This Row],[LPN Admin Hours]])</f>
        <v>60.730978260869563</v>
      </c>
      <c r="Q185" s="4">
        <v>60.730978260869563</v>
      </c>
      <c r="R185" s="4">
        <v>0</v>
      </c>
      <c r="S185" s="4">
        <f>SUM(Nurse[[#This Row],[CNA Hours]],Nurse[[#This Row],[NA TR Hours]],Nurse[[#This Row],[Med Aide/Tech Hours]])</f>
        <v>158.125</v>
      </c>
      <c r="T185" s="4">
        <v>151.32608695652175</v>
      </c>
      <c r="U185" s="4">
        <v>0</v>
      </c>
      <c r="V185" s="4">
        <v>6.7989130434782608</v>
      </c>
      <c r="W18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85" s="4">
        <v>0</v>
      </c>
      <c r="Y185" s="4">
        <v>0</v>
      </c>
      <c r="Z185" s="4">
        <v>0</v>
      </c>
      <c r="AA185" s="4">
        <v>0</v>
      </c>
      <c r="AB185" s="4">
        <v>0</v>
      </c>
      <c r="AC185" s="4">
        <v>0</v>
      </c>
      <c r="AD185" s="4">
        <v>0</v>
      </c>
      <c r="AE185" s="4">
        <v>0</v>
      </c>
      <c r="AF185" s="1">
        <v>225773</v>
      </c>
      <c r="AG185" s="1">
        <v>1</v>
      </c>
      <c r="AH185"/>
    </row>
    <row r="186" spans="1:34" x14ac:dyDescent="0.25">
      <c r="A186" t="s">
        <v>379</v>
      </c>
      <c r="B186" t="s">
        <v>210</v>
      </c>
      <c r="C186" t="s">
        <v>473</v>
      </c>
      <c r="D186" t="s">
        <v>417</v>
      </c>
      <c r="E186" s="4">
        <v>83.978260869565219</v>
      </c>
      <c r="F186" s="4">
        <f>Nurse[[#This Row],[Total Nurse Staff Hours]]/Nurse[[#This Row],[MDS Census]]</f>
        <v>3.7414574165156607</v>
      </c>
      <c r="G186" s="4">
        <f>Nurse[[#This Row],[Total Direct Care Staff Hours]]/Nurse[[#This Row],[MDS Census]]</f>
        <v>3.4287470877556299</v>
      </c>
      <c r="H186" s="4">
        <f>Nurse[[#This Row],[Total RN Hours (w/ Admin, DON)]]/Nurse[[#This Row],[MDS Census]]</f>
        <v>0.83820864612995072</v>
      </c>
      <c r="I186" s="4">
        <f>Nurse[[#This Row],[RN Hours (excl. Admin, DON)]]/Nurse[[#This Row],[MDS Census]]</f>
        <v>0.5254983173699197</v>
      </c>
      <c r="J186" s="4">
        <f>SUM(Nurse[[#This Row],[RN Hours (excl. Admin, DON)]],Nurse[[#This Row],[RN Admin Hours]],Nurse[[#This Row],[RN DON Hours]],Nurse[[#This Row],[LPN Hours (excl. Admin)]],Nurse[[#This Row],[LPN Admin Hours]],Nurse[[#This Row],[CNA Hours]],Nurse[[#This Row],[NA TR Hours]],Nurse[[#This Row],[Med Aide/Tech Hours]])</f>
        <v>314.20108695652169</v>
      </c>
      <c r="K186" s="4">
        <f>SUM(Nurse[[#This Row],[RN Hours (excl. Admin, DON)]],Nurse[[#This Row],[LPN Hours (excl. Admin)]],Nurse[[#This Row],[CNA Hours]],Nurse[[#This Row],[NA TR Hours]],Nurse[[#This Row],[Med Aide/Tech Hours]])</f>
        <v>287.94021739130432</v>
      </c>
      <c r="L186" s="4">
        <f>SUM(Nurse[[#This Row],[RN Hours (excl. Admin, DON)]],Nurse[[#This Row],[RN Admin Hours]],Nurse[[#This Row],[RN DON Hours]])</f>
        <v>70.391304347826079</v>
      </c>
      <c r="M186" s="4">
        <v>44.130434782608695</v>
      </c>
      <c r="N186" s="4">
        <v>21.217391304347824</v>
      </c>
      <c r="O186" s="4">
        <v>5.0434782608695654</v>
      </c>
      <c r="P186" s="4">
        <f>SUM(Nurse[[#This Row],[LPN Hours (excl. Admin)]],Nurse[[#This Row],[LPN Admin Hours]])</f>
        <v>56.116847826086953</v>
      </c>
      <c r="Q186" s="4">
        <v>56.116847826086953</v>
      </c>
      <c r="R186" s="4">
        <v>0</v>
      </c>
      <c r="S186" s="4">
        <f>SUM(Nurse[[#This Row],[CNA Hours]],Nurse[[#This Row],[NA TR Hours]],Nurse[[#This Row],[Med Aide/Tech Hours]])</f>
        <v>187.69293478260872</v>
      </c>
      <c r="T186" s="4">
        <v>184.13858695652175</v>
      </c>
      <c r="U186" s="4">
        <v>3.5543478260869565</v>
      </c>
      <c r="V186" s="4">
        <v>0</v>
      </c>
      <c r="W18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86" s="4">
        <v>0</v>
      </c>
      <c r="Y186" s="4">
        <v>0</v>
      </c>
      <c r="Z186" s="4">
        <v>0</v>
      </c>
      <c r="AA186" s="4">
        <v>0</v>
      </c>
      <c r="AB186" s="4">
        <v>0</v>
      </c>
      <c r="AC186" s="4">
        <v>0</v>
      </c>
      <c r="AD186" s="4">
        <v>0</v>
      </c>
      <c r="AE186" s="4">
        <v>0</v>
      </c>
      <c r="AF186" s="1">
        <v>225474</v>
      </c>
      <c r="AG186" s="1">
        <v>1</v>
      </c>
      <c r="AH186"/>
    </row>
    <row r="187" spans="1:34" x14ac:dyDescent="0.25">
      <c r="A187" t="s">
        <v>379</v>
      </c>
      <c r="B187" t="s">
        <v>314</v>
      </c>
      <c r="C187" t="s">
        <v>433</v>
      </c>
      <c r="D187" t="s">
        <v>414</v>
      </c>
      <c r="E187" s="4">
        <v>35.032608695652172</v>
      </c>
      <c r="F187" s="4">
        <f>Nurse[[#This Row],[Total Nurse Staff Hours]]/Nurse[[#This Row],[MDS Census]]</f>
        <v>4.5257803288861309</v>
      </c>
      <c r="G187" s="4">
        <f>Nurse[[#This Row],[Total Direct Care Staff Hours]]/Nurse[[#This Row],[MDS Census]]</f>
        <v>3.7170927707105181</v>
      </c>
      <c r="H187" s="4">
        <f>Nurse[[#This Row],[Total RN Hours (w/ Admin, DON)]]/Nurse[[#This Row],[MDS Census]]</f>
        <v>0.88878374185541442</v>
      </c>
      <c r="I187" s="4">
        <f>Nurse[[#This Row],[RN Hours (excl. Admin, DON)]]/Nurse[[#This Row],[MDS Census]]</f>
        <v>0.55179336022339454</v>
      </c>
      <c r="J187" s="4">
        <f>SUM(Nurse[[#This Row],[RN Hours (excl. Admin, DON)]],Nurse[[#This Row],[RN Admin Hours]],Nurse[[#This Row],[RN DON Hours]],Nurse[[#This Row],[LPN Hours (excl. Admin)]],Nurse[[#This Row],[LPN Admin Hours]],Nurse[[#This Row],[CNA Hours]],Nurse[[#This Row],[NA TR Hours]],Nurse[[#This Row],[Med Aide/Tech Hours]])</f>
        <v>158.54989130434782</v>
      </c>
      <c r="K187" s="4">
        <f>SUM(Nurse[[#This Row],[RN Hours (excl. Admin, DON)]],Nurse[[#This Row],[LPN Hours (excl. Admin)]],Nurse[[#This Row],[CNA Hours]],Nurse[[#This Row],[NA TR Hours]],Nurse[[#This Row],[Med Aide/Tech Hours]])</f>
        <v>130.21945652173912</v>
      </c>
      <c r="L187" s="4">
        <f>SUM(Nurse[[#This Row],[RN Hours (excl. Admin, DON)]],Nurse[[#This Row],[RN Admin Hours]],Nurse[[#This Row],[RN DON Hours]])</f>
        <v>31.136413043478267</v>
      </c>
      <c r="M187" s="4">
        <v>19.330760869565221</v>
      </c>
      <c r="N187" s="4">
        <v>5.9502173913043483</v>
      </c>
      <c r="O187" s="4">
        <v>5.8554347826086959</v>
      </c>
      <c r="P187" s="4">
        <f>SUM(Nurse[[#This Row],[LPN Hours (excl. Admin)]],Nurse[[#This Row],[LPN Admin Hours]])</f>
        <v>39.691521739130444</v>
      </c>
      <c r="Q187" s="4">
        <v>23.166739130434788</v>
      </c>
      <c r="R187" s="4">
        <v>16.524782608695656</v>
      </c>
      <c r="S187" s="4">
        <f>SUM(Nurse[[#This Row],[CNA Hours]],Nurse[[#This Row],[NA TR Hours]],Nurse[[#This Row],[Med Aide/Tech Hours]])</f>
        <v>87.721956521739116</v>
      </c>
      <c r="T187" s="4">
        <v>87.721956521739116</v>
      </c>
      <c r="U187" s="4">
        <v>0</v>
      </c>
      <c r="V187" s="4">
        <v>0</v>
      </c>
      <c r="W18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12.387500000000001</v>
      </c>
      <c r="X187" s="4">
        <v>2.3286956521739128</v>
      </c>
      <c r="Y187" s="4">
        <v>0</v>
      </c>
      <c r="Z187" s="4">
        <v>0</v>
      </c>
      <c r="AA187" s="4">
        <v>4.7119565217391317</v>
      </c>
      <c r="AB187" s="4">
        <v>0</v>
      </c>
      <c r="AC187" s="4">
        <v>5.3468478260869565</v>
      </c>
      <c r="AD187" s="4">
        <v>0</v>
      </c>
      <c r="AE187" s="4">
        <v>0</v>
      </c>
      <c r="AF187" s="1">
        <v>225691</v>
      </c>
      <c r="AG187" s="1">
        <v>1</v>
      </c>
      <c r="AH187"/>
    </row>
    <row r="188" spans="1:34" x14ac:dyDescent="0.25">
      <c r="A188" t="s">
        <v>379</v>
      </c>
      <c r="B188" t="s">
        <v>146</v>
      </c>
      <c r="C188" t="s">
        <v>468</v>
      </c>
      <c r="D188" t="s">
        <v>412</v>
      </c>
      <c r="E188" s="4">
        <v>93.347826086956516</v>
      </c>
      <c r="F188" s="4">
        <f>Nurse[[#This Row],[Total Nurse Staff Hours]]/Nurse[[#This Row],[MDS Census]]</f>
        <v>3.2518630647415003</v>
      </c>
      <c r="G188" s="4">
        <f>Nurse[[#This Row],[Total Direct Care Staff Hours]]/Nurse[[#This Row],[MDS Census]]</f>
        <v>2.9185491383325575</v>
      </c>
      <c r="H188" s="4">
        <f>Nurse[[#This Row],[Total RN Hours (w/ Admin, DON)]]/Nurse[[#This Row],[MDS Census]]</f>
        <v>0.34045528644620404</v>
      </c>
      <c r="I188" s="4">
        <f>Nurse[[#This Row],[RN Hours (excl. Admin, DON)]]/Nurse[[#This Row],[MDS Census]]</f>
        <v>0.17388565440149048</v>
      </c>
      <c r="J188" s="4">
        <f>SUM(Nurse[[#This Row],[RN Hours (excl. Admin, DON)]],Nurse[[#This Row],[RN Admin Hours]],Nurse[[#This Row],[RN DON Hours]],Nurse[[#This Row],[LPN Hours (excl. Admin)]],Nurse[[#This Row],[LPN Admin Hours]],Nurse[[#This Row],[CNA Hours]],Nurse[[#This Row],[NA TR Hours]],Nurse[[#This Row],[Med Aide/Tech Hours]])</f>
        <v>303.554347826087</v>
      </c>
      <c r="K188" s="4">
        <f>SUM(Nurse[[#This Row],[RN Hours (excl. Admin, DON)]],Nurse[[#This Row],[LPN Hours (excl. Admin)]],Nurse[[#This Row],[CNA Hours]],Nurse[[#This Row],[NA TR Hours]],Nurse[[#This Row],[Med Aide/Tech Hours]])</f>
        <v>272.44021739130437</v>
      </c>
      <c r="L188" s="4">
        <f>SUM(Nurse[[#This Row],[RN Hours (excl. Admin, DON)]],Nurse[[#This Row],[RN Admin Hours]],Nurse[[#This Row],[RN DON Hours]])</f>
        <v>31.780760869565221</v>
      </c>
      <c r="M188" s="4">
        <v>16.231847826086959</v>
      </c>
      <c r="N188" s="4">
        <v>10.418478260869565</v>
      </c>
      <c r="O188" s="4">
        <v>5.1304347826086953</v>
      </c>
      <c r="P188" s="4">
        <f>SUM(Nurse[[#This Row],[LPN Hours (excl. Admin)]],Nurse[[#This Row],[LPN Admin Hours]])</f>
        <v>131.94565217391306</v>
      </c>
      <c r="Q188" s="4">
        <v>116.38043478260872</v>
      </c>
      <c r="R188" s="4">
        <v>15.565217391304348</v>
      </c>
      <c r="S188" s="4">
        <f>SUM(Nurse[[#This Row],[CNA Hours]],Nurse[[#This Row],[NA TR Hours]],Nurse[[#This Row],[Med Aide/Tech Hours]])</f>
        <v>139.82793478260871</v>
      </c>
      <c r="T188" s="4">
        <v>139.82793478260871</v>
      </c>
      <c r="U188" s="4">
        <v>0</v>
      </c>
      <c r="V188" s="4">
        <v>0</v>
      </c>
      <c r="W18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2.2282608695652173</v>
      </c>
      <c r="X188" s="4">
        <v>2.2282608695652173</v>
      </c>
      <c r="Y188" s="4">
        <v>0</v>
      </c>
      <c r="Z188" s="4">
        <v>0</v>
      </c>
      <c r="AA188" s="4">
        <v>0</v>
      </c>
      <c r="AB188" s="4">
        <v>0</v>
      </c>
      <c r="AC188" s="4">
        <v>0</v>
      </c>
      <c r="AD188" s="4">
        <v>0</v>
      </c>
      <c r="AE188" s="4">
        <v>0</v>
      </c>
      <c r="AF188" s="1">
        <v>225379</v>
      </c>
      <c r="AG188" s="1">
        <v>1</v>
      </c>
      <c r="AH188"/>
    </row>
    <row r="189" spans="1:34" x14ac:dyDescent="0.25">
      <c r="A189" t="s">
        <v>379</v>
      </c>
      <c r="B189" t="s">
        <v>340</v>
      </c>
      <c r="C189" t="s">
        <v>600</v>
      </c>
      <c r="D189" t="s">
        <v>412</v>
      </c>
      <c r="E189" s="4">
        <v>38.532608695652172</v>
      </c>
      <c r="F189" s="4">
        <f>Nurse[[#This Row],[Total Nurse Staff Hours]]/Nurse[[#This Row],[MDS Census]]</f>
        <v>3.8636107193229896</v>
      </c>
      <c r="G189" s="4">
        <f>Nurse[[#This Row],[Total Direct Care Staff Hours]]/Nurse[[#This Row],[MDS Census]]</f>
        <v>3.6387870239774323</v>
      </c>
      <c r="H189" s="4">
        <f>Nurse[[#This Row],[Total RN Hours (w/ Admin, DON)]]/Nurse[[#This Row],[MDS Census]]</f>
        <v>0.51043723554301834</v>
      </c>
      <c r="I189" s="4">
        <f>Nurse[[#This Row],[RN Hours (excl. Admin, DON)]]/Nurse[[#This Row],[MDS Census]]</f>
        <v>0.28561354019746121</v>
      </c>
      <c r="J189" s="4">
        <f>SUM(Nurse[[#This Row],[RN Hours (excl. Admin, DON)]],Nurse[[#This Row],[RN Admin Hours]],Nurse[[#This Row],[RN DON Hours]],Nurse[[#This Row],[LPN Hours (excl. Admin)]],Nurse[[#This Row],[LPN Admin Hours]],Nurse[[#This Row],[CNA Hours]],Nurse[[#This Row],[NA TR Hours]],Nurse[[#This Row],[Med Aide/Tech Hours]])</f>
        <v>148.87499999999997</v>
      </c>
      <c r="K189" s="4">
        <f>SUM(Nurse[[#This Row],[RN Hours (excl. Admin, DON)]],Nurse[[#This Row],[LPN Hours (excl. Admin)]],Nurse[[#This Row],[CNA Hours]],Nurse[[#This Row],[NA TR Hours]],Nurse[[#This Row],[Med Aide/Tech Hours]])</f>
        <v>140.2119565217391</v>
      </c>
      <c r="L189" s="4">
        <f>SUM(Nurse[[#This Row],[RN Hours (excl. Admin, DON)]],Nurse[[#This Row],[RN Admin Hours]],Nurse[[#This Row],[RN DON Hours]])</f>
        <v>19.668478260869566</v>
      </c>
      <c r="M189" s="4">
        <v>11.005434782608695</v>
      </c>
      <c r="N189" s="4">
        <v>3.9347826086956523</v>
      </c>
      <c r="O189" s="4">
        <v>4.7282608695652177</v>
      </c>
      <c r="P189" s="4">
        <f>SUM(Nurse[[#This Row],[LPN Hours (excl. Admin)]],Nurse[[#This Row],[LPN Admin Hours]])</f>
        <v>64.918478260869563</v>
      </c>
      <c r="Q189" s="4">
        <v>64.918478260869563</v>
      </c>
      <c r="R189" s="4">
        <v>0</v>
      </c>
      <c r="S189" s="4">
        <f>SUM(Nurse[[#This Row],[CNA Hours]],Nurse[[#This Row],[NA TR Hours]],Nurse[[#This Row],[Med Aide/Tech Hours]])</f>
        <v>64.28804347826086</v>
      </c>
      <c r="T189" s="4">
        <v>64.179347826086953</v>
      </c>
      <c r="U189" s="4">
        <v>0.10869565217391304</v>
      </c>
      <c r="V189" s="4">
        <v>0</v>
      </c>
      <c r="W18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11.872282608695652</v>
      </c>
      <c r="X189" s="4">
        <v>3.4266304347826089</v>
      </c>
      <c r="Y189" s="4">
        <v>0</v>
      </c>
      <c r="Z189" s="4">
        <v>0</v>
      </c>
      <c r="AA189" s="4">
        <v>1.1168478260869565</v>
      </c>
      <c r="AB189" s="4">
        <v>0</v>
      </c>
      <c r="AC189" s="4">
        <v>7.3288043478260869</v>
      </c>
      <c r="AD189" s="4">
        <v>0</v>
      </c>
      <c r="AE189" s="4">
        <v>0</v>
      </c>
      <c r="AF189" s="1">
        <v>225760</v>
      </c>
      <c r="AG189" s="1">
        <v>1</v>
      </c>
      <c r="AH189"/>
    </row>
    <row r="190" spans="1:34" x14ac:dyDescent="0.25">
      <c r="A190" t="s">
        <v>379</v>
      </c>
      <c r="B190" t="s">
        <v>26</v>
      </c>
      <c r="C190" t="s">
        <v>460</v>
      </c>
      <c r="D190" t="s">
        <v>415</v>
      </c>
      <c r="E190" s="4">
        <v>144.69565217391303</v>
      </c>
      <c r="F190" s="4">
        <f>Nurse[[#This Row],[Total Nurse Staff Hours]]/Nurse[[#This Row],[MDS Census]]</f>
        <v>3.6806310096153849</v>
      </c>
      <c r="G190" s="4">
        <f>Nurse[[#This Row],[Total Direct Care Staff Hours]]/Nurse[[#This Row],[MDS Census]]</f>
        <v>3.4700315504807691</v>
      </c>
      <c r="H190" s="4">
        <f>Nurse[[#This Row],[Total RN Hours (w/ Admin, DON)]]/Nurse[[#This Row],[MDS Census]]</f>
        <v>0.57279146634615397</v>
      </c>
      <c r="I190" s="4">
        <f>Nurse[[#This Row],[RN Hours (excl. Admin, DON)]]/Nurse[[#This Row],[MDS Census]]</f>
        <v>0.42983774038461542</v>
      </c>
      <c r="J190" s="4">
        <f>SUM(Nurse[[#This Row],[RN Hours (excl. Admin, DON)]],Nurse[[#This Row],[RN Admin Hours]],Nurse[[#This Row],[RN DON Hours]],Nurse[[#This Row],[LPN Hours (excl. Admin)]],Nurse[[#This Row],[LPN Admin Hours]],Nurse[[#This Row],[CNA Hours]],Nurse[[#This Row],[NA TR Hours]],Nurse[[#This Row],[Med Aide/Tech Hours]])</f>
        <v>532.57130434782607</v>
      </c>
      <c r="K190" s="4">
        <f>SUM(Nurse[[#This Row],[RN Hours (excl. Admin, DON)]],Nurse[[#This Row],[LPN Hours (excl. Admin)]],Nurse[[#This Row],[CNA Hours]],Nurse[[#This Row],[NA TR Hours]],Nurse[[#This Row],[Med Aide/Tech Hours]])</f>
        <v>502.09847826086951</v>
      </c>
      <c r="L190" s="4">
        <f>SUM(Nurse[[#This Row],[RN Hours (excl. Admin, DON)]],Nurse[[#This Row],[RN Admin Hours]],Nurse[[#This Row],[RN DON Hours]])</f>
        <v>82.880434782608702</v>
      </c>
      <c r="M190" s="4">
        <v>62.195652173913047</v>
      </c>
      <c r="N190" s="4">
        <v>15.005434782608695</v>
      </c>
      <c r="O190" s="4">
        <v>5.6793478260869561</v>
      </c>
      <c r="P190" s="4">
        <f>SUM(Nurse[[#This Row],[LPN Hours (excl. Admin)]],Nurse[[#This Row],[LPN Admin Hours]])</f>
        <v>154.75271739130434</v>
      </c>
      <c r="Q190" s="4">
        <v>144.96467391304347</v>
      </c>
      <c r="R190" s="4">
        <v>9.7880434782608692</v>
      </c>
      <c r="S190" s="4">
        <f>SUM(Nurse[[#This Row],[CNA Hours]],Nurse[[#This Row],[NA TR Hours]],Nurse[[#This Row],[Med Aide/Tech Hours]])</f>
        <v>294.93815217391301</v>
      </c>
      <c r="T190" s="4">
        <v>294.93815217391301</v>
      </c>
      <c r="U190" s="4">
        <v>0</v>
      </c>
      <c r="V190" s="4">
        <v>0</v>
      </c>
      <c r="W19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126.73913043478261</v>
      </c>
      <c r="X190" s="4">
        <v>22.459239130434781</v>
      </c>
      <c r="Y190" s="4">
        <v>1.7391304347826086</v>
      </c>
      <c r="Z190" s="4">
        <v>0.95652173913043481</v>
      </c>
      <c r="AA190" s="4">
        <v>61.491847826086953</v>
      </c>
      <c r="AB190" s="4">
        <v>0</v>
      </c>
      <c r="AC190" s="4">
        <v>40.092391304347828</v>
      </c>
      <c r="AD190" s="4">
        <v>0</v>
      </c>
      <c r="AE190" s="4">
        <v>0</v>
      </c>
      <c r="AF190" s="1">
        <v>225154</v>
      </c>
      <c r="AG190" s="1">
        <v>1</v>
      </c>
      <c r="AH190"/>
    </row>
    <row r="191" spans="1:34" x14ac:dyDescent="0.25">
      <c r="A191" t="s">
        <v>379</v>
      </c>
      <c r="B191" t="s">
        <v>211</v>
      </c>
      <c r="C191" t="s">
        <v>554</v>
      </c>
      <c r="D191" t="s">
        <v>417</v>
      </c>
      <c r="E191" s="4">
        <v>71.989130434782609</v>
      </c>
      <c r="F191" s="4">
        <f>Nurse[[#This Row],[Total Nurse Staff Hours]]/Nurse[[#This Row],[MDS Census]]</f>
        <v>4.5758583723388204</v>
      </c>
      <c r="G191" s="4">
        <f>Nurse[[#This Row],[Total Direct Care Staff Hours]]/Nurse[[#This Row],[MDS Census]]</f>
        <v>3.7453057526800553</v>
      </c>
      <c r="H191" s="4">
        <f>Nurse[[#This Row],[Total RN Hours (w/ Admin, DON)]]/Nurse[[#This Row],[MDS Census]]</f>
        <v>1.1074256379284313</v>
      </c>
      <c r="I191" s="4">
        <f>Nurse[[#This Row],[RN Hours (excl. Admin, DON)]]/Nurse[[#This Row],[MDS Census]]</f>
        <v>0.27687301826966626</v>
      </c>
      <c r="J191" s="4">
        <f>SUM(Nurse[[#This Row],[RN Hours (excl. Admin, DON)]],Nurse[[#This Row],[RN Admin Hours]],Nurse[[#This Row],[RN DON Hours]],Nurse[[#This Row],[LPN Hours (excl. Admin)]],Nurse[[#This Row],[LPN Admin Hours]],Nurse[[#This Row],[CNA Hours]],Nurse[[#This Row],[NA TR Hours]],Nurse[[#This Row],[Med Aide/Tech Hours]])</f>
        <v>329.41206521739139</v>
      </c>
      <c r="K191" s="4">
        <f>SUM(Nurse[[#This Row],[RN Hours (excl. Admin, DON)]],Nurse[[#This Row],[LPN Hours (excl. Admin)]],Nurse[[#This Row],[CNA Hours]],Nurse[[#This Row],[NA TR Hours]],Nurse[[#This Row],[Med Aide/Tech Hours]])</f>
        <v>269.62130434782614</v>
      </c>
      <c r="L191" s="4">
        <f>SUM(Nurse[[#This Row],[RN Hours (excl. Admin, DON)]],Nurse[[#This Row],[RN Admin Hours]],Nurse[[#This Row],[RN DON Hours]])</f>
        <v>79.722608695652184</v>
      </c>
      <c r="M191" s="4">
        <v>19.931847826086955</v>
      </c>
      <c r="N191" s="4">
        <v>54.855978260869577</v>
      </c>
      <c r="O191" s="4">
        <v>4.9347826086956523</v>
      </c>
      <c r="P191" s="4">
        <f>SUM(Nurse[[#This Row],[LPN Hours (excl. Admin)]],Nurse[[#This Row],[LPN Admin Hours]])</f>
        <v>76.586956521739125</v>
      </c>
      <c r="Q191" s="4">
        <v>76.586956521739125</v>
      </c>
      <c r="R191" s="4">
        <v>0</v>
      </c>
      <c r="S191" s="4">
        <f>SUM(Nurse[[#This Row],[CNA Hours]],Nurse[[#This Row],[NA TR Hours]],Nurse[[#This Row],[Med Aide/Tech Hours]])</f>
        <v>173.10250000000005</v>
      </c>
      <c r="T191" s="4">
        <v>173.10250000000005</v>
      </c>
      <c r="U191" s="4">
        <v>0</v>
      </c>
      <c r="V191" s="4">
        <v>0</v>
      </c>
      <c r="W19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1" s="4">
        <v>0</v>
      </c>
      <c r="Y191" s="4">
        <v>0</v>
      </c>
      <c r="Z191" s="4">
        <v>0</v>
      </c>
      <c r="AA191" s="4">
        <v>0</v>
      </c>
      <c r="AB191" s="4">
        <v>0</v>
      </c>
      <c r="AC191" s="4">
        <v>0</v>
      </c>
      <c r="AD191" s="4">
        <v>0</v>
      </c>
      <c r="AE191" s="4">
        <v>0</v>
      </c>
      <c r="AF191" s="1">
        <v>225475</v>
      </c>
      <c r="AG191" s="1">
        <v>1</v>
      </c>
      <c r="AH191"/>
    </row>
    <row r="192" spans="1:34" x14ac:dyDescent="0.25">
      <c r="A192" t="s">
        <v>379</v>
      </c>
      <c r="B192" t="s">
        <v>212</v>
      </c>
      <c r="C192" t="s">
        <v>555</v>
      </c>
      <c r="D192" t="s">
        <v>416</v>
      </c>
      <c r="E192" s="4">
        <v>113</v>
      </c>
      <c r="F192" s="4">
        <f>Nurse[[#This Row],[Total Nurse Staff Hours]]/Nurse[[#This Row],[MDS Census]]</f>
        <v>4.5073855328972678</v>
      </c>
      <c r="G192" s="4">
        <f>Nurse[[#This Row],[Total Direct Care Staff Hours]]/Nurse[[#This Row],[MDS Census]]</f>
        <v>4.0899009234320891</v>
      </c>
      <c r="H192" s="4">
        <f>Nurse[[#This Row],[Total RN Hours (w/ Admin, DON)]]/Nurse[[#This Row],[MDS Census]]</f>
        <v>0.77686898807233551</v>
      </c>
      <c r="I192" s="4">
        <f>Nurse[[#This Row],[RN Hours (excl. Admin, DON)]]/Nurse[[#This Row],[MDS Census]]</f>
        <v>0.42345325125048094</v>
      </c>
      <c r="J192" s="4">
        <f>SUM(Nurse[[#This Row],[RN Hours (excl. Admin, DON)]],Nurse[[#This Row],[RN Admin Hours]],Nurse[[#This Row],[RN DON Hours]],Nurse[[#This Row],[LPN Hours (excl. Admin)]],Nurse[[#This Row],[LPN Admin Hours]],Nurse[[#This Row],[CNA Hours]],Nurse[[#This Row],[NA TR Hours]],Nurse[[#This Row],[Med Aide/Tech Hours]])</f>
        <v>509.33456521739129</v>
      </c>
      <c r="K192" s="4">
        <f>SUM(Nurse[[#This Row],[RN Hours (excl. Admin, DON)]],Nurse[[#This Row],[LPN Hours (excl. Admin)]],Nurse[[#This Row],[CNA Hours]],Nurse[[#This Row],[NA TR Hours]],Nurse[[#This Row],[Med Aide/Tech Hours]])</f>
        <v>462.15880434782605</v>
      </c>
      <c r="L192" s="4">
        <f>SUM(Nurse[[#This Row],[RN Hours (excl. Admin, DON)]],Nurse[[#This Row],[RN Admin Hours]],Nurse[[#This Row],[RN DON Hours]])</f>
        <v>87.786195652173916</v>
      </c>
      <c r="M192" s="4">
        <v>47.850217391304348</v>
      </c>
      <c r="N192" s="4">
        <v>34.370760869565217</v>
      </c>
      <c r="O192" s="4">
        <v>5.5652173913043477</v>
      </c>
      <c r="P192" s="4">
        <f>SUM(Nurse[[#This Row],[LPN Hours (excl. Admin)]],Nurse[[#This Row],[LPN Admin Hours]])</f>
        <v>130.75336956521738</v>
      </c>
      <c r="Q192" s="4">
        <v>123.51358695652173</v>
      </c>
      <c r="R192" s="4">
        <v>7.2397826086956565</v>
      </c>
      <c r="S192" s="4">
        <f>SUM(Nurse[[#This Row],[CNA Hours]],Nurse[[#This Row],[NA TR Hours]],Nurse[[#This Row],[Med Aide/Tech Hours]])</f>
        <v>290.79500000000002</v>
      </c>
      <c r="T192" s="4">
        <v>238.35989130434783</v>
      </c>
      <c r="U192" s="4">
        <v>52.435108695652183</v>
      </c>
      <c r="V192" s="4">
        <v>0</v>
      </c>
      <c r="W19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7.8218478260869571</v>
      </c>
      <c r="X192" s="4">
        <v>1.8594565217391301</v>
      </c>
      <c r="Y192" s="4">
        <v>0</v>
      </c>
      <c r="Z192" s="4">
        <v>0</v>
      </c>
      <c r="AA192" s="4">
        <v>1.8979347826086959</v>
      </c>
      <c r="AB192" s="4">
        <v>0</v>
      </c>
      <c r="AC192" s="4">
        <v>4.0644565217391309</v>
      </c>
      <c r="AD192" s="4">
        <v>0</v>
      </c>
      <c r="AE192" s="4">
        <v>0</v>
      </c>
      <c r="AF192" s="1">
        <v>225476</v>
      </c>
      <c r="AG192" s="1">
        <v>1</v>
      </c>
      <c r="AH192"/>
    </row>
    <row r="193" spans="1:34" x14ac:dyDescent="0.25">
      <c r="A193" t="s">
        <v>379</v>
      </c>
      <c r="B193" t="s">
        <v>52</v>
      </c>
      <c r="C193" t="s">
        <v>491</v>
      </c>
      <c r="D193" t="s">
        <v>415</v>
      </c>
      <c r="E193" s="4">
        <v>72.065217391304344</v>
      </c>
      <c r="F193" s="4">
        <f>Nurse[[#This Row],[Total Nurse Staff Hours]]/Nurse[[#This Row],[MDS Census]]</f>
        <v>1.7268612368024132</v>
      </c>
      <c r="G193" s="4">
        <f>Nurse[[#This Row],[Total Direct Care Staff Hours]]/Nurse[[#This Row],[MDS Census]]</f>
        <v>1.4743725490196078</v>
      </c>
      <c r="H193" s="4">
        <f>Nurse[[#This Row],[Total RN Hours (w/ Admin, DON)]]/Nurse[[#This Row],[MDS Census]]</f>
        <v>0.24454751131221722</v>
      </c>
      <c r="I193" s="4">
        <f>Nurse[[#This Row],[RN Hours (excl. Admin, DON)]]/Nurse[[#This Row],[MDS Census]]</f>
        <v>0.10329562594268475</v>
      </c>
      <c r="J193" s="4">
        <f>SUM(Nurse[[#This Row],[RN Hours (excl. Admin, DON)]],Nurse[[#This Row],[RN Admin Hours]],Nurse[[#This Row],[RN DON Hours]],Nurse[[#This Row],[LPN Hours (excl. Admin)]],Nurse[[#This Row],[LPN Admin Hours]],Nurse[[#This Row],[CNA Hours]],Nurse[[#This Row],[NA TR Hours]],Nurse[[#This Row],[Med Aide/Tech Hours]])</f>
        <v>124.44663043478261</v>
      </c>
      <c r="K193" s="4">
        <f>SUM(Nurse[[#This Row],[RN Hours (excl. Admin, DON)]],Nurse[[#This Row],[LPN Hours (excl. Admin)]],Nurse[[#This Row],[CNA Hours]],Nurse[[#This Row],[NA TR Hours]],Nurse[[#This Row],[Med Aide/Tech Hours]])</f>
        <v>106.25097826086956</v>
      </c>
      <c r="L193" s="4">
        <f>SUM(Nurse[[#This Row],[RN Hours (excl. Admin, DON)]],Nurse[[#This Row],[RN Admin Hours]],Nurse[[#This Row],[RN DON Hours]])</f>
        <v>17.623369565217391</v>
      </c>
      <c r="M193" s="4">
        <v>7.4440217391304335</v>
      </c>
      <c r="N193" s="4">
        <v>5.1086956521739131</v>
      </c>
      <c r="O193" s="4">
        <v>5.0706521739130439</v>
      </c>
      <c r="P193" s="4">
        <f>SUM(Nurse[[#This Row],[LPN Hours (excl. Admin)]],Nurse[[#This Row],[LPN Admin Hours]])</f>
        <v>29.014673913043481</v>
      </c>
      <c r="Q193" s="4">
        <v>20.998369565217391</v>
      </c>
      <c r="R193" s="4">
        <v>8.0163043478260878</v>
      </c>
      <c r="S193" s="4">
        <f>SUM(Nurse[[#This Row],[CNA Hours]],Nurse[[#This Row],[NA TR Hours]],Nurse[[#This Row],[Med Aide/Tech Hours]])</f>
        <v>77.808586956521737</v>
      </c>
      <c r="T193" s="4">
        <v>75.083043478260862</v>
      </c>
      <c r="U193" s="4">
        <v>2.7255434782608696</v>
      </c>
      <c r="V193" s="4">
        <v>0</v>
      </c>
      <c r="W19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21.843369565217394</v>
      </c>
      <c r="X193" s="4">
        <v>2.3706521739130437</v>
      </c>
      <c r="Y193" s="4">
        <v>5.1086956521739131</v>
      </c>
      <c r="Z193" s="4">
        <v>0</v>
      </c>
      <c r="AA193" s="4">
        <v>8.6206521739130437</v>
      </c>
      <c r="AB193" s="4">
        <v>0</v>
      </c>
      <c r="AC193" s="4">
        <v>3.0178260869565214</v>
      </c>
      <c r="AD193" s="4">
        <v>2.7255434782608696</v>
      </c>
      <c r="AE193" s="4">
        <v>0</v>
      </c>
      <c r="AF193" s="1">
        <v>225229</v>
      </c>
      <c r="AG193" s="1">
        <v>1</v>
      </c>
      <c r="AH193"/>
    </row>
    <row r="194" spans="1:34" x14ac:dyDescent="0.25">
      <c r="A194" t="s">
        <v>379</v>
      </c>
      <c r="B194" t="s">
        <v>171</v>
      </c>
      <c r="C194" t="s">
        <v>469</v>
      </c>
      <c r="D194" t="s">
        <v>413</v>
      </c>
      <c r="E194" s="4">
        <v>148.22826086956522</v>
      </c>
      <c r="F194" s="4">
        <f>Nurse[[#This Row],[Total Nurse Staff Hours]]/Nurse[[#This Row],[MDS Census]]</f>
        <v>3.2932294492923662</v>
      </c>
      <c r="G194" s="4">
        <f>Nurse[[#This Row],[Total Direct Care Staff Hours]]/Nurse[[#This Row],[MDS Census]]</f>
        <v>3.0790782430153256</v>
      </c>
      <c r="H194" s="4">
        <f>Nurse[[#This Row],[Total RN Hours (w/ Admin, DON)]]/Nurse[[#This Row],[MDS Census]]</f>
        <v>0.92927843367309493</v>
      </c>
      <c r="I194" s="4">
        <f>Nurse[[#This Row],[RN Hours (excl. Admin, DON)]]/Nurse[[#This Row],[MDS Census]]</f>
        <v>0.7151272273960545</v>
      </c>
      <c r="J194" s="4">
        <f>SUM(Nurse[[#This Row],[RN Hours (excl. Admin, DON)]],Nurse[[#This Row],[RN Admin Hours]],Nurse[[#This Row],[RN DON Hours]],Nurse[[#This Row],[LPN Hours (excl. Admin)]],Nurse[[#This Row],[LPN Admin Hours]],Nurse[[#This Row],[CNA Hours]],Nurse[[#This Row],[NA TR Hours]],Nurse[[#This Row],[Med Aide/Tech Hours]])</f>
        <v>488.14967391304344</v>
      </c>
      <c r="K194" s="4">
        <f>SUM(Nurse[[#This Row],[RN Hours (excl. Admin, DON)]],Nurse[[#This Row],[LPN Hours (excl. Admin)]],Nurse[[#This Row],[CNA Hours]],Nurse[[#This Row],[NA TR Hours]],Nurse[[#This Row],[Med Aide/Tech Hours]])</f>
        <v>456.40641304347821</v>
      </c>
      <c r="L194" s="4">
        <f>SUM(Nurse[[#This Row],[RN Hours (excl. Admin, DON)]],Nurse[[#This Row],[RN Admin Hours]],Nurse[[#This Row],[RN DON Hours]])</f>
        <v>137.74532608695648</v>
      </c>
      <c r="M194" s="4">
        <v>106.00206521739125</v>
      </c>
      <c r="N194" s="4">
        <v>27.015000000000008</v>
      </c>
      <c r="O194" s="4">
        <v>4.7282608695652177</v>
      </c>
      <c r="P194" s="4">
        <f>SUM(Nurse[[#This Row],[LPN Hours (excl. Admin)]],Nurse[[#This Row],[LPN Admin Hours]])</f>
        <v>70.441086956521744</v>
      </c>
      <c r="Q194" s="4">
        <v>70.441086956521744</v>
      </c>
      <c r="R194" s="4">
        <v>0</v>
      </c>
      <c r="S194" s="4">
        <f>SUM(Nurse[[#This Row],[CNA Hours]],Nurse[[#This Row],[NA TR Hours]],Nurse[[#This Row],[Med Aide/Tech Hours]])</f>
        <v>279.9632608695652</v>
      </c>
      <c r="T194" s="4">
        <v>258.18793478260869</v>
      </c>
      <c r="U194" s="4">
        <v>21.775326086956518</v>
      </c>
      <c r="V194" s="4">
        <v>0</v>
      </c>
      <c r="W19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44.415760869565219</v>
      </c>
      <c r="X194" s="4">
        <v>7.8614130434782608</v>
      </c>
      <c r="Y194" s="4">
        <v>0</v>
      </c>
      <c r="Z194" s="4">
        <v>0</v>
      </c>
      <c r="AA194" s="4">
        <v>7.9673913043478262</v>
      </c>
      <c r="AB194" s="4">
        <v>0</v>
      </c>
      <c r="AC194" s="4">
        <v>16.858695652173914</v>
      </c>
      <c r="AD194" s="4">
        <v>11.728260869565217</v>
      </c>
      <c r="AE194" s="4">
        <v>0</v>
      </c>
      <c r="AF194" s="1">
        <v>225415</v>
      </c>
      <c r="AG194" s="1">
        <v>1</v>
      </c>
      <c r="AH194"/>
    </row>
    <row r="195" spans="1:34" x14ac:dyDescent="0.25">
      <c r="A195" t="s">
        <v>379</v>
      </c>
      <c r="B195" t="s">
        <v>213</v>
      </c>
      <c r="C195" t="s">
        <v>473</v>
      </c>
      <c r="D195" t="s">
        <v>417</v>
      </c>
      <c r="E195" s="4">
        <v>62.423913043478258</v>
      </c>
      <c r="F195" s="4">
        <f>Nurse[[#This Row],[Total Nurse Staff Hours]]/Nurse[[#This Row],[MDS Census]]</f>
        <v>3.7314800626850082</v>
      </c>
      <c r="G195" s="4">
        <f>Nurse[[#This Row],[Total Direct Care Staff Hours]]/Nurse[[#This Row],[MDS Census]]</f>
        <v>3.2049695281211914</v>
      </c>
      <c r="H195" s="4">
        <f>Nurse[[#This Row],[Total RN Hours (w/ Admin, DON)]]/Nurse[[#This Row],[MDS Census]]</f>
        <v>0.74494515061814381</v>
      </c>
      <c r="I195" s="4">
        <f>Nurse[[#This Row],[RN Hours (excl. Admin, DON)]]/Nurse[[#This Row],[MDS Census]]</f>
        <v>0.21843461605432701</v>
      </c>
      <c r="J195" s="4">
        <f>SUM(Nurse[[#This Row],[RN Hours (excl. Admin, DON)]],Nurse[[#This Row],[RN Admin Hours]],Nurse[[#This Row],[RN DON Hours]],Nurse[[#This Row],[LPN Hours (excl. Admin)]],Nurse[[#This Row],[LPN Admin Hours]],Nurse[[#This Row],[CNA Hours]],Nurse[[#This Row],[NA TR Hours]],Nurse[[#This Row],[Med Aide/Tech Hours]])</f>
        <v>232.93358695652176</v>
      </c>
      <c r="K195" s="4">
        <f>SUM(Nurse[[#This Row],[RN Hours (excl. Admin, DON)]],Nurse[[#This Row],[LPN Hours (excl. Admin)]],Nurse[[#This Row],[CNA Hours]],Nurse[[#This Row],[NA TR Hours]],Nurse[[#This Row],[Med Aide/Tech Hours]])</f>
        <v>200.0667391304348</v>
      </c>
      <c r="L195" s="4">
        <f>SUM(Nurse[[#This Row],[RN Hours (excl. Admin, DON)]],Nurse[[#This Row],[RN Admin Hours]],Nurse[[#This Row],[RN DON Hours]])</f>
        <v>46.502391304347825</v>
      </c>
      <c r="M195" s="4">
        <v>13.635543478260869</v>
      </c>
      <c r="N195" s="4">
        <v>28.464673913043477</v>
      </c>
      <c r="O195" s="4">
        <v>4.4021739130434785</v>
      </c>
      <c r="P195" s="4">
        <f>SUM(Nurse[[#This Row],[LPN Hours (excl. Admin)]],Nurse[[#This Row],[LPN Admin Hours]])</f>
        <v>58.422173913043487</v>
      </c>
      <c r="Q195" s="4">
        <v>58.422173913043487</v>
      </c>
      <c r="R195" s="4">
        <v>0</v>
      </c>
      <c r="S195" s="4">
        <f>SUM(Nurse[[#This Row],[CNA Hours]],Nurse[[#This Row],[NA TR Hours]],Nurse[[#This Row],[Med Aide/Tech Hours]])</f>
        <v>128.00902173913045</v>
      </c>
      <c r="T195" s="4">
        <v>128.00902173913045</v>
      </c>
      <c r="U195" s="4">
        <v>0</v>
      </c>
      <c r="V195" s="4">
        <v>0</v>
      </c>
      <c r="W19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17.89402173913043</v>
      </c>
      <c r="X195" s="4">
        <v>1.1771739130434782</v>
      </c>
      <c r="Y195" s="4">
        <v>0</v>
      </c>
      <c r="Z195" s="4">
        <v>0</v>
      </c>
      <c r="AA195" s="4">
        <v>8.3797826086956508</v>
      </c>
      <c r="AB195" s="4">
        <v>0</v>
      </c>
      <c r="AC195" s="4">
        <v>8.3370652173913022</v>
      </c>
      <c r="AD195" s="4">
        <v>0</v>
      </c>
      <c r="AE195" s="4">
        <v>0</v>
      </c>
      <c r="AF195" s="1">
        <v>225477</v>
      </c>
      <c r="AG195" s="1">
        <v>1</v>
      </c>
      <c r="AH195"/>
    </row>
    <row r="196" spans="1:34" x14ac:dyDescent="0.25">
      <c r="A196" t="s">
        <v>379</v>
      </c>
      <c r="B196" t="s">
        <v>165</v>
      </c>
      <c r="C196" t="s">
        <v>540</v>
      </c>
      <c r="D196" t="s">
        <v>410</v>
      </c>
      <c r="E196" s="4">
        <v>75.130434782608702</v>
      </c>
      <c r="F196" s="4">
        <f>Nurse[[#This Row],[Total Nurse Staff Hours]]/Nurse[[#This Row],[MDS Census]]</f>
        <v>3.2883029513888884</v>
      </c>
      <c r="G196" s="4">
        <f>Nurse[[#This Row],[Total Direct Care Staff Hours]]/Nurse[[#This Row],[MDS Census]]</f>
        <v>3.1251085069444442</v>
      </c>
      <c r="H196" s="4">
        <f>Nurse[[#This Row],[Total RN Hours (w/ Admin, DON)]]/Nurse[[#This Row],[MDS Census]]</f>
        <v>0.89424189814814792</v>
      </c>
      <c r="I196" s="4">
        <f>Nurse[[#This Row],[RN Hours (excl. Admin, DON)]]/Nurse[[#This Row],[MDS Census]]</f>
        <v>0.73104745370370361</v>
      </c>
      <c r="J196" s="4">
        <f>SUM(Nurse[[#This Row],[RN Hours (excl. Admin, DON)]],Nurse[[#This Row],[RN Admin Hours]],Nurse[[#This Row],[RN DON Hours]],Nurse[[#This Row],[LPN Hours (excl. Admin)]],Nurse[[#This Row],[LPN Admin Hours]],Nurse[[#This Row],[CNA Hours]],Nurse[[#This Row],[NA TR Hours]],Nurse[[#This Row],[Med Aide/Tech Hours]])</f>
        <v>247.0516304347826</v>
      </c>
      <c r="K196" s="4">
        <f>SUM(Nurse[[#This Row],[RN Hours (excl. Admin, DON)]],Nurse[[#This Row],[LPN Hours (excl. Admin)]],Nurse[[#This Row],[CNA Hours]],Nurse[[#This Row],[NA TR Hours]],Nurse[[#This Row],[Med Aide/Tech Hours]])</f>
        <v>234.79076086956522</v>
      </c>
      <c r="L196" s="4">
        <f>SUM(Nurse[[#This Row],[RN Hours (excl. Admin, DON)]],Nurse[[#This Row],[RN Admin Hours]],Nurse[[#This Row],[RN DON Hours]])</f>
        <v>67.184782608695642</v>
      </c>
      <c r="M196" s="4">
        <v>54.923913043478258</v>
      </c>
      <c r="N196" s="4">
        <v>9.6521739130434785</v>
      </c>
      <c r="O196" s="4">
        <v>2.6086956521739131</v>
      </c>
      <c r="P196" s="4">
        <f>SUM(Nurse[[#This Row],[LPN Hours (excl. Admin)]],Nurse[[#This Row],[LPN Admin Hours]])</f>
        <v>33.747282608695649</v>
      </c>
      <c r="Q196" s="4">
        <v>33.747282608695649</v>
      </c>
      <c r="R196" s="4">
        <v>0</v>
      </c>
      <c r="S196" s="4">
        <f>SUM(Nurse[[#This Row],[CNA Hours]],Nurse[[#This Row],[NA TR Hours]],Nurse[[#This Row],[Med Aide/Tech Hours]])</f>
        <v>146.11956521739131</v>
      </c>
      <c r="T196" s="4">
        <v>146.11956521739131</v>
      </c>
      <c r="U196" s="4">
        <v>0</v>
      </c>
      <c r="V196" s="4">
        <v>0</v>
      </c>
      <c r="W19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0.96739130434782605</v>
      </c>
      <c r="X196" s="4">
        <v>0</v>
      </c>
      <c r="Y196" s="4">
        <v>0</v>
      </c>
      <c r="Z196" s="4">
        <v>0</v>
      </c>
      <c r="AA196" s="4">
        <v>0.96739130434782605</v>
      </c>
      <c r="AB196" s="4">
        <v>0</v>
      </c>
      <c r="AC196" s="4">
        <v>0</v>
      </c>
      <c r="AD196" s="4">
        <v>0</v>
      </c>
      <c r="AE196" s="4">
        <v>0</v>
      </c>
      <c r="AF196" s="1">
        <v>225408</v>
      </c>
      <c r="AG196" s="1">
        <v>1</v>
      </c>
      <c r="AH196"/>
    </row>
    <row r="197" spans="1:34" x14ac:dyDescent="0.25">
      <c r="A197" t="s">
        <v>379</v>
      </c>
      <c r="B197" t="s">
        <v>17</v>
      </c>
      <c r="C197" t="s">
        <v>439</v>
      </c>
      <c r="D197" t="s">
        <v>410</v>
      </c>
      <c r="E197" s="4">
        <v>174.25</v>
      </c>
      <c r="F197" s="4">
        <f>Nurse[[#This Row],[Total Nurse Staff Hours]]/Nurse[[#This Row],[MDS Census]]</f>
        <v>3.2224284199363731</v>
      </c>
      <c r="G197" s="4">
        <f>Nurse[[#This Row],[Total Direct Care Staff Hours]]/Nurse[[#This Row],[MDS Census]]</f>
        <v>2.9948849104859341</v>
      </c>
      <c r="H197" s="4">
        <f>Nurse[[#This Row],[Total RN Hours (w/ Admin, DON)]]/Nurse[[#This Row],[MDS Census]]</f>
        <v>0.3699862765891086</v>
      </c>
      <c r="I197" s="4">
        <f>Nurse[[#This Row],[RN Hours (excl. Admin, DON)]]/Nurse[[#This Row],[MDS Census]]</f>
        <v>0.25751668642006109</v>
      </c>
      <c r="J197" s="4">
        <f>SUM(Nurse[[#This Row],[RN Hours (excl. Admin, DON)]],Nurse[[#This Row],[RN Admin Hours]],Nurse[[#This Row],[RN DON Hours]],Nurse[[#This Row],[LPN Hours (excl. Admin)]],Nurse[[#This Row],[LPN Admin Hours]],Nurse[[#This Row],[CNA Hours]],Nurse[[#This Row],[NA TR Hours]],Nurse[[#This Row],[Med Aide/Tech Hours]])</f>
        <v>561.508152173913</v>
      </c>
      <c r="K197" s="4">
        <f>SUM(Nurse[[#This Row],[RN Hours (excl. Admin, DON)]],Nurse[[#This Row],[LPN Hours (excl. Admin)]],Nurse[[#This Row],[CNA Hours]],Nurse[[#This Row],[NA TR Hours]],Nurse[[#This Row],[Med Aide/Tech Hours]])</f>
        <v>521.85869565217399</v>
      </c>
      <c r="L197" s="4">
        <f>SUM(Nurse[[#This Row],[RN Hours (excl. Admin, DON)]],Nurse[[#This Row],[RN Admin Hours]],Nurse[[#This Row],[RN DON Hours]])</f>
        <v>64.470108695652172</v>
      </c>
      <c r="M197" s="4">
        <v>44.872282608695649</v>
      </c>
      <c r="N197" s="4">
        <v>16.942934782608695</v>
      </c>
      <c r="O197" s="4">
        <v>2.6548913043478262</v>
      </c>
      <c r="P197" s="4">
        <f>SUM(Nurse[[#This Row],[LPN Hours (excl. Admin)]],Nurse[[#This Row],[LPN Admin Hours]])</f>
        <v>144.24184782608694</v>
      </c>
      <c r="Q197" s="4">
        <v>124.19021739130434</v>
      </c>
      <c r="R197" s="4">
        <v>20.051630434782609</v>
      </c>
      <c r="S197" s="4">
        <f>SUM(Nurse[[#This Row],[CNA Hours]],Nurse[[#This Row],[NA TR Hours]],Nurse[[#This Row],[Med Aide/Tech Hours]])</f>
        <v>352.79619565217394</v>
      </c>
      <c r="T197" s="4">
        <v>352.79619565217394</v>
      </c>
      <c r="U197" s="4">
        <v>0</v>
      </c>
      <c r="V197" s="4">
        <v>0</v>
      </c>
      <c r="W19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5.6657608695652177</v>
      </c>
      <c r="X197" s="4">
        <v>0</v>
      </c>
      <c r="Y197" s="4">
        <v>0</v>
      </c>
      <c r="Z197" s="4">
        <v>0</v>
      </c>
      <c r="AA197" s="4">
        <v>0.9375</v>
      </c>
      <c r="AB197" s="4">
        <v>4.7282608695652177</v>
      </c>
      <c r="AC197" s="4">
        <v>0</v>
      </c>
      <c r="AD197" s="4">
        <v>0</v>
      </c>
      <c r="AE197" s="4">
        <v>0</v>
      </c>
      <c r="AF197" s="1">
        <v>225063</v>
      </c>
      <c r="AG197" s="1">
        <v>1</v>
      </c>
      <c r="AH197"/>
    </row>
    <row r="198" spans="1:34" x14ac:dyDescent="0.25">
      <c r="A198" t="s">
        <v>379</v>
      </c>
      <c r="B198" t="s">
        <v>261</v>
      </c>
      <c r="C198" t="s">
        <v>565</v>
      </c>
      <c r="D198" t="s">
        <v>410</v>
      </c>
      <c r="E198" s="4">
        <v>104.44565217391305</v>
      </c>
      <c r="F198" s="4">
        <f>Nurse[[#This Row],[Total Nurse Staff Hours]]/Nurse[[#This Row],[MDS Census]]</f>
        <v>3.9633000312207307</v>
      </c>
      <c r="G198" s="4">
        <f>Nurse[[#This Row],[Total Direct Care Staff Hours]]/Nurse[[#This Row],[MDS Census]]</f>
        <v>3.6407638672078257</v>
      </c>
      <c r="H198" s="4">
        <f>Nurse[[#This Row],[Total RN Hours (w/ Admin, DON)]]/Nurse[[#This Row],[MDS Census]]</f>
        <v>0.60757831199916734</v>
      </c>
      <c r="I198" s="4">
        <f>Nurse[[#This Row],[RN Hours (excl. Admin, DON)]]/Nurse[[#This Row],[MDS Census]]</f>
        <v>0.51277136018316161</v>
      </c>
      <c r="J198" s="4">
        <f>SUM(Nurse[[#This Row],[RN Hours (excl. Admin, DON)]],Nurse[[#This Row],[RN Admin Hours]],Nurse[[#This Row],[RN DON Hours]],Nurse[[#This Row],[LPN Hours (excl. Admin)]],Nurse[[#This Row],[LPN Admin Hours]],Nurse[[#This Row],[CNA Hours]],Nurse[[#This Row],[NA TR Hours]],Nurse[[#This Row],[Med Aide/Tech Hours]])</f>
        <v>413.94945652173914</v>
      </c>
      <c r="K198" s="4">
        <f>SUM(Nurse[[#This Row],[RN Hours (excl. Admin, DON)]],Nurse[[#This Row],[LPN Hours (excl. Admin)]],Nurse[[#This Row],[CNA Hours]],Nurse[[#This Row],[NA TR Hours]],Nurse[[#This Row],[Med Aide/Tech Hours]])</f>
        <v>380.26195652173914</v>
      </c>
      <c r="L198" s="4">
        <f>SUM(Nurse[[#This Row],[RN Hours (excl. Admin, DON)]],Nurse[[#This Row],[RN Admin Hours]],Nurse[[#This Row],[RN DON Hours]])</f>
        <v>63.458913043478255</v>
      </c>
      <c r="M198" s="4">
        <v>53.556739130434778</v>
      </c>
      <c r="N198" s="4">
        <v>5.7282608695652177</v>
      </c>
      <c r="O198" s="4">
        <v>4.1739130434782608</v>
      </c>
      <c r="P198" s="4">
        <f>SUM(Nurse[[#This Row],[LPN Hours (excl. Admin)]],Nurse[[#This Row],[LPN Admin Hours]])</f>
        <v>88.39445652173913</v>
      </c>
      <c r="Q198" s="4">
        <v>64.609130434782614</v>
      </c>
      <c r="R198" s="4">
        <v>23.785326086956523</v>
      </c>
      <c r="S198" s="4">
        <f>SUM(Nurse[[#This Row],[CNA Hours]],Nurse[[#This Row],[NA TR Hours]],Nurse[[#This Row],[Med Aide/Tech Hours]])</f>
        <v>262.09608695652173</v>
      </c>
      <c r="T198" s="4">
        <v>262.09608695652173</v>
      </c>
      <c r="U198" s="4">
        <v>0</v>
      </c>
      <c r="V198" s="4">
        <v>0</v>
      </c>
      <c r="W19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7.7258695652173914</v>
      </c>
      <c r="X198" s="4">
        <v>2.1627173913043483</v>
      </c>
      <c r="Y198" s="4">
        <v>0</v>
      </c>
      <c r="Z198" s="4">
        <v>0</v>
      </c>
      <c r="AA198" s="4">
        <v>4.8238043478260861</v>
      </c>
      <c r="AB198" s="4">
        <v>0</v>
      </c>
      <c r="AC198" s="4">
        <v>0.73934782608695648</v>
      </c>
      <c r="AD198" s="4">
        <v>0</v>
      </c>
      <c r="AE198" s="4">
        <v>0</v>
      </c>
      <c r="AF198" s="1">
        <v>225555</v>
      </c>
      <c r="AG198" s="1">
        <v>1</v>
      </c>
      <c r="AH198"/>
    </row>
    <row r="199" spans="1:34" x14ac:dyDescent="0.25">
      <c r="A199" t="s">
        <v>379</v>
      </c>
      <c r="B199" t="s">
        <v>328</v>
      </c>
      <c r="C199" t="s">
        <v>432</v>
      </c>
      <c r="D199" t="s">
        <v>414</v>
      </c>
      <c r="E199" s="4">
        <v>29.934782608695652</v>
      </c>
      <c r="F199" s="4">
        <f>Nurse[[#This Row],[Total Nurse Staff Hours]]/Nurse[[#This Row],[MDS Census]]</f>
        <v>6.5301960784313717</v>
      </c>
      <c r="G199" s="4">
        <f>Nurse[[#This Row],[Total Direct Care Staff Hours]]/Nurse[[#This Row],[MDS Census]]</f>
        <v>6.1114960058097312</v>
      </c>
      <c r="H199" s="4">
        <f>Nurse[[#This Row],[Total RN Hours (w/ Admin, DON)]]/Nurse[[#This Row],[MDS Census]]</f>
        <v>1.3634531590413947</v>
      </c>
      <c r="I199" s="4">
        <f>Nurse[[#This Row],[RN Hours (excl. Admin, DON)]]/Nurse[[#This Row],[MDS Census]]</f>
        <v>1.1859840232389256</v>
      </c>
      <c r="J199" s="4">
        <f>SUM(Nurse[[#This Row],[RN Hours (excl. Admin, DON)]],Nurse[[#This Row],[RN Admin Hours]],Nurse[[#This Row],[RN DON Hours]],Nurse[[#This Row],[LPN Hours (excl. Admin)]],Nurse[[#This Row],[LPN Admin Hours]],Nurse[[#This Row],[CNA Hours]],Nurse[[#This Row],[NA TR Hours]],Nurse[[#This Row],[Med Aide/Tech Hours]])</f>
        <v>195.48</v>
      </c>
      <c r="K199" s="4">
        <f>SUM(Nurse[[#This Row],[RN Hours (excl. Admin, DON)]],Nurse[[#This Row],[LPN Hours (excl. Admin)]],Nurse[[#This Row],[CNA Hours]],Nurse[[#This Row],[NA TR Hours]],Nurse[[#This Row],[Med Aide/Tech Hours]])</f>
        <v>182.94630434782607</v>
      </c>
      <c r="L199" s="4">
        <f>SUM(Nurse[[#This Row],[RN Hours (excl. Admin, DON)]],Nurse[[#This Row],[RN Admin Hours]],Nurse[[#This Row],[RN DON Hours]])</f>
        <v>40.814673913043492</v>
      </c>
      <c r="M199" s="4">
        <v>35.502173913043492</v>
      </c>
      <c r="N199" s="4">
        <v>3.2608695652173912E-2</v>
      </c>
      <c r="O199" s="4">
        <v>5.2798913043478262</v>
      </c>
      <c r="P199" s="4">
        <f>SUM(Nurse[[#This Row],[LPN Hours (excl. Admin)]],Nurse[[#This Row],[LPN Admin Hours]])</f>
        <v>19.077717391304347</v>
      </c>
      <c r="Q199" s="4">
        <v>11.856521739130432</v>
      </c>
      <c r="R199" s="4">
        <v>7.2211956521739129</v>
      </c>
      <c r="S199" s="4">
        <f>SUM(Nurse[[#This Row],[CNA Hours]],Nurse[[#This Row],[NA TR Hours]],Nurse[[#This Row],[Med Aide/Tech Hours]])</f>
        <v>135.58760869565216</v>
      </c>
      <c r="T199" s="4">
        <v>135.58760869565216</v>
      </c>
      <c r="U199" s="4">
        <v>0</v>
      </c>
      <c r="V199" s="4">
        <v>0</v>
      </c>
      <c r="W19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9" s="4">
        <v>0</v>
      </c>
      <c r="Y199" s="4">
        <v>0</v>
      </c>
      <c r="Z199" s="4">
        <v>0</v>
      </c>
      <c r="AA199" s="4">
        <v>0</v>
      </c>
      <c r="AB199" s="4">
        <v>0</v>
      </c>
      <c r="AC199" s="4">
        <v>0</v>
      </c>
      <c r="AD199" s="4">
        <v>0</v>
      </c>
      <c r="AE199" s="4">
        <v>0</v>
      </c>
      <c r="AF199" s="1">
        <v>225738</v>
      </c>
      <c r="AG199" s="1">
        <v>1</v>
      </c>
      <c r="AH199"/>
    </row>
    <row r="200" spans="1:34" x14ac:dyDescent="0.25">
      <c r="A200" t="s">
        <v>379</v>
      </c>
      <c r="B200" t="s">
        <v>335</v>
      </c>
      <c r="C200" t="s">
        <v>598</v>
      </c>
      <c r="D200" t="s">
        <v>415</v>
      </c>
      <c r="E200" s="4">
        <v>88.858695652173907</v>
      </c>
      <c r="F200" s="4">
        <f>Nurse[[#This Row],[Total Nurse Staff Hours]]/Nurse[[#This Row],[MDS Census]]</f>
        <v>3.8922666666666674</v>
      </c>
      <c r="G200" s="4">
        <f>Nurse[[#This Row],[Total Direct Care Staff Hours]]/Nurse[[#This Row],[MDS Census]]</f>
        <v>3.3800293577981657</v>
      </c>
      <c r="H200" s="4">
        <f>Nurse[[#This Row],[Total RN Hours (w/ Admin, DON)]]/Nurse[[#This Row],[MDS Census]]</f>
        <v>0.90411865443425099</v>
      </c>
      <c r="I200" s="4">
        <f>Nurse[[#This Row],[RN Hours (excl. Admin, DON)]]/Nurse[[#This Row],[MDS Census]]</f>
        <v>0.45493944954128451</v>
      </c>
      <c r="J200" s="4">
        <f>SUM(Nurse[[#This Row],[RN Hours (excl. Admin, DON)]],Nurse[[#This Row],[RN Admin Hours]],Nurse[[#This Row],[RN DON Hours]],Nurse[[#This Row],[LPN Hours (excl. Admin)]],Nurse[[#This Row],[LPN Admin Hours]],Nurse[[#This Row],[CNA Hours]],Nurse[[#This Row],[NA TR Hours]],Nurse[[#This Row],[Med Aide/Tech Hours]])</f>
        <v>345.86173913043484</v>
      </c>
      <c r="K200" s="4">
        <f>SUM(Nurse[[#This Row],[RN Hours (excl. Admin, DON)]],Nurse[[#This Row],[LPN Hours (excl. Admin)]],Nurse[[#This Row],[CNA Hours]],Nurse[[#This Row],[NA TR Hours]],Nurse[[#This Row],[Med Aide/Tech Hours]])</f>
        <v>300.34500000000003</v>
      </c>
      <c r="L200" s="4">
        <f>SUM(Nurse[[#This Row],[RN Hours (excl. Admin, DON)]],Nurse[[#This Row],[RN Admin Hours]],Nurse[[#This Row],[RN DON Hours]])</f>
        <v>80.338804347826098</v>
      </c>
      <c r="M200" s="4">
        <v>40.425326086956531</v>
      </c>
      <c r="N200" s="4">
        <v>35.065652173913044</v>
      </c>
      <c r="O200" s="4">
        <v>4.8478260869565215</v>
      </c>
      <c r="P200" s="4">
        <f>SUM(Nurse[[#This Row],[LPN Hours (excl. Admin)]],Nurse[[#This Row],[LPN Admin Hours]])</f>
        <v>95.554456521739141</v>
      </c>
      <c r="Q200" s="4">
        <v>89.951195652173922</v>
      </c>
      <c r="R200" s="4">
        <v>5.6032608695652177</v>
      </c>
      <c r="S200" s="4">
        <f>SUM(Nurse[[#This Row],[CNA Hours]],Nurse[[#This Row],[NA TR Hours]],Nurse[[#This Row],[Med Aide/Tech Hours]])</f>
        <v>169.9684782608696</v>
      </c>
      <c r="T200" s="4">
        <v>169.9684782608696</v>
      </c>
      <c r="U200" s="4">
        <v>0</v>
      </c>
      <c r="V200" s="4">
        <v>0</v>
      </c>
      <c r="W20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28.771739130434785</v>
      </c>
      <c r="X200" s="4">
        <v>4.8070652173913047</v>
      </c>
      <c r="Y200" s="4">
        <v>0</v>
      </c>
      <c r="Z200" s="4">
        <v>0</v>
      </c>
      <c r="AA200" s="4">
        <v>17.595108695652176</v>
      </c>
      <c r="AB200" s="4">
        <v>0</v>
      </c>
      <c r="AC200" s="4">
        <v>6.3695652173913047</v>
      </c>
      <c r="AD200" s="4">
        <v>0</v>
      </c>
      <c r="AE200" s="4">
        <v>0</v>
      </c>
      <c r="AF200" s="1">
        <v>225750</v>
      </c>
      <c r="AG200" s="1">
        <v>1</v>
      </c>
      <c r="AH200"/>
    </row>
    <row r="201" spans="1:34" x14ac:dyDescent="0.25">
      <c r="A201" t="s">
        <v>379</v>
      </c>
      <c r="B201" t="s">
        <v>246</v>
      </c>
      <c r="C201" t="s">
        <v>568</v>
      </c>
      <c r="D201" t="s">
        <v>413</v>
      </c>
      <c r="E201" s="4">
        <v>75.423913043478265</v>
      </c>
      <c r="F201" s="4">
        <f>Nurse[[#This Row],[Total Nurse Staff Hours]]/Nurse[[#This Row],[MDS Census]]</f>
        <v>3.1915261565067015</v>
      </c>
      <c r="G201" s="4">
        <f>Nurse[[#This Row],[Total Direct Care Staff Hours]]/Nurse[[#This Row],[MDS Census]]</f>
        <v>2.7846231445453236</v>
      </c>
      <c r="H201" s="4">
        <f>Nurse[[#This Row],[Total RN Hours (w/ Admin, DON)]]/Nurse[[#This Row],[MDS Census]]</f>
        <v>0.43727482346159385</v>
      </c>
      <c r="I201" s="4">
        <f>Nurse[[#This Row],[RN Hours (excl. Admin, DON)]]/Nurse[[#This Row],[MDS Census]]</f>
        <v>0.2493514915693904</v>
      </c>
      <c r="J201" s="4">
        <f>SUM(Nurse[[#This Row],[RN Hours (excl. Admin, DON)]],Nurse[[#This Row],[RN Admin Hours]],Nurse[[#This Row],[RN DON Hours]],Nurse[[#This Row],[LPN Hours (excl. Admin)]],Nurse[[#This Row],[LPN Admin Hours]],Nurse[[#This Row],[CNA Hours]],Nurse[[#This Row],[NA TR Hours]],Nurse[[#This Row],[Med Aide/Tech Hours]])</f>
        <v>240.71739130434784</v>
      </c>
      <c r="K201" s="4">
        <f>SUM(Nurse[[#This Row],[RN Hours (excl. Admin, DON)]],Nurse[[#This Row],[LPN Hours (excl. Admin)]],Nurse[[#This Row],[CNA Hours]],Nurse[[#This Row],[NA TR Hours]],Nurse[[#This Row],[Med Aide/Tech Hours]])</f>
        <v>210.0271739130435</v>
      </c>
      <c r="L201" s="4">
        <f>SUM(Nurse[[#This Row],[RN Hours (excl. Admin, DON)]],Nurse[[#This Row],[RN Admin Hours]],Nurse[[#This Row],[RN DON Hours]])</f>
        <v>32.980978260869563</v>
      </c>
      <c r="M201" s="4">
        <v>18.807065217391305</v>
      </c>
      <c r="N201" s="4">
        <v>8.5217391304347831</v>
      </c>
      <c r="O201" s="4">
        <v>5.6521739130434785</v>
      </c>
      <c r="P201" s="4">
        <f>SUM(Nurse[[#This Row],[LPN Hours (excl. Admin)]],Nurse[[#This Row],[LPN Admin Hours]])</f>
        <v>67.888586956521735</v>
      </c>
      <c r="Q201" s="4">
        <v>51.372282608695649</v>
      </c>
      <c r="R201" s="4">
        <v>16.516304347826086</v>
      </c>
      <c r="S201" s="4">
        <f>SUM(Nurse[[#This Row],[CNA Hours]],Nurse[[#This Row],[NA TR Hours]],Nurse[[#This Row],[Med Aide/Tech Hours]])</f>
        <v>139.84782608695653</v>
      </c>
      <c r="T201" s="4">
        <v>139.84782608695653</v>
      </c>
      <c r="U201" s="4">
        <v>0</v>
      </c>
      <c r="V201" s="4">
        <v>0</v>
      </c>
      <c r="W20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01" s="4">
        <v>0</v>
      </c>
      <c r="Y201" s="4">
        <v>0</v>
      </c>
      <c r="Z201" s="4">
        <v>0</v>
      </c>
      <c r="AA201" s="4">
        <v>0</v>
      </c>
      <c r="AB201" s="4">
        <v>0</v>
      </c>
      <c r="AC201" s="4">
        <v>0</v>
      </c>
      <c r="AD201" s="4">
        <v>0</v>
      </c>
      <c r="AE201" s="4">
        <v>0</v>
      </c>
      <c r="AF201" s="1">
        <v>225532</v>
      </c>
      <c r="AG201" s="1">
        <v>1</v>
      </c>
      <c r="AH201"/>
    </row>
    <row r="202" spans="1:34" x14ac:dyDescent="0.25">
      <c r="A202" t="s">
        <v>379</v>
      </c>
      <c r="B202" t="s">
        <v>142</v>
      </c>
      <c r="C202" t="s">
        <v>533</v>
      </c>
      <c r="D202" t="s">
        <v>420</v>
      </c>
      <c r="E202" s="4">
        <v>53.108695652173914</v>
      </c>
      <c r="F202" s="4">
        <f>Nurse[[#This Row],[Total Nurse Staff Hours]]/Nurse[[#This Row],[MDS Census]]</f>
        <v>4.8214654113794513</v>
      </c>
      <c r="G202" s="4">
        <f>Nurse[[#This Row],[Total Direct Care Staff Hours]]/Nurse[[#This Row],[MDS Census]]</f>
        <v>3.8122042570609902</v>
      </c>
      <c r="H202" s="4">
        <f>Nurse[[#This Row],[Total RN Hours (w/ Admin, DON)]]/Nurse[[#This Row],[MDS Census]]</f>
        <v>1.2551105198526402</v>
      </c>
      <c r="I202" s="4">
        <f>Nurse[[#This Row],[RN Hours (excl. Admin, DON)]]/Nurse[[#This Row],[MDS Census]]</f>
        <v>0.55228612361850182</v>
      </c>
      <c r="J202" s="4">
        <f>SUM(Nurse[[#This Row],[RN Hours (excl. Admin, DON)]],Nurse[[#This Row],[RN Admin Hours]],Nurse[[#This Row],[RN DON Hours]],Nurse[[#This Row],[LPN Hours (excl. Admin)]],Nurse[[#This Row],[LPN Admin Hours]],Nurse[[#This Row],[CNA Hours]],Nurse[[#This Row],[NA TR Hours]],Nurse[[#This Row],[Med Aide/Tech Hours]])</f>
        <v>256.06173913043477</v>
      </c>
      <c r="K202" s="4">
        <f>SUM(Nurse[[#This Row],[RN Hours (excl. Admin, DON)]],Nurse[[#This Row],[LPN Hours (excl. Admin)]],Nurse[[#This Row],[CNA Hours]],Nurse[[#This Row],[NA TR Hours]],Nurse[[#This Row],[Med Aide/Tech Hours]])</f>
        <v>202.4611956521739</v>
      </c>
      <c r="L202" s="4">
        <f>SUM(Nurse[[#This Row],[RN Hours (excl. Admin, DON)]],Nurse[[#This Row],[RN Admin Hours]],Nurse[[#This Row],[RN DON Hours]])</f>
        <v>66.657282608695652</v>
      </c>
      <c r="M202" s="4">
        <v>29.331195652173911</v>
      </c>
      <c r="N202" s="4">
        <v>32.679347826086953</v>
      </c>
      <c r="O202" s="4">
        <v>4.6467391304347823</v>
      </c>
      <c r="P202" s="4">
        <f>SUM(Nurse[[#This Row],[LPN Hours (excl. Admin)]],Nurse[[#This Row],[LPN Admin Hours]])</f>
        <v>61.75</v>
      </c>
      <c r="Q202" s="4">
        <v>45.475543478260867</v>
      </c>
      <c r="R202" s="4">
        <v>16.274456521739129</v>
      </c>
      <c r="S202" s="4">
        <f>SUM(Nurse[[#This Row],[CNA Hours]],Nurse[[#This Row],[NA TR Hours]],Nurse[[#This Row],[Med Aide/Tech Hours]])</f>
        <v>127.65445652173914</v>
      </c>
      <c r="T202" s="4">
        <v>127.65445652173914</v>
      </c>
      <c r="U202" s="4">
        <v>0</v>
      </c>
      <c r="V202" s="4">
        <v>0</v>
      </c>
      <c r="W20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5.2438043478260878</v>
      </c>
      <c r="X202" s="4">
        <v>1.2605434782608698</v>
      </c>
      <c r="Y202" s="4">
        <v>0</v>
      </c>
      <c r="Z202" s="4">
        <v>0</v>
      </c>
      <c r="AA202" s="4">
        <v>3.7336956521739131</v>
      </c>
      <c r="AB202" s="4">
        <v>0</v>
      </c>
      <c r="AC202" s="4">
        <v>0.24956521739130433</v>
      </c>
      <c r="AD202" s="4">
        <v>0</v>
      </c>
      <c r="AE202" s="4">
        <v>0</v>
      </c>
      <c r="AF202" s="1">
        <v>225374</v>
      </c>
      <c r="AG202" s="1">
        <v>1</v>
      </c>
      <c r="AH202"/>
    </row>
    <row r="203" spans="1:34" x14ac:dyDescent="0.25">
      <c r="A203" t="s">
        <v>379</v>
      </c>
      <c r="B203" t="s">
        <v>190</v>
      </c>
      <c r="C203" t="s">
        <v>540</v>
      </c>
      <c r="D203" t="s">
        <v>410</v>
      </c>
      <c r="E203" s="4">
        <v>81.510869565217391</v>
      </c>
      <c r="F203" s="4">
        <f>Nurse[[#This Row],[Total Nurse Staff Hours]]/Nurse[[#This Row],[MDS Census]]</f>
        <v>4.1534537938391791</v>
      </c>
      <c r="G203" s="4">
        <f>Nurse[[#This Row],[Total Direct Care Staff Hours]]/Nurse[[#This Row],[MDS Census]]</f>
        <v>3.9831977597012935</v>
      </c>
      <c r="H203" s="4">
        <f>Nurse[[#This Row],[Total RN Hours (w/ Admin, DON)]]/Nurse[[#This Row],[MDS Census]]</f>
        <v>0.73236431524203227</v>
      </c>
      <c r="I203" s="4">
        <f>Nurse[[#This Row],[RN Hours (excl. Admin, DON)]]/Nurse[[#This Row],[MDS Census]]</f>
        <v>0.56210828110414723</v>
      </c>
      <c r="J203" s="4">
        <f>SUM(Nurse[[#This Row],[RN Hours (excl. Admin, DON)]],Nurse[[#This Row],[RN Admin Hours]],Nurse[[#This Row],[RN DON Hours]],Nurse[[#This Row],[LPN Hours (excl. Admin)]],Nurse[[#This Row],[LPN Admin Hours]],Nurse[[#This Row],[CNA Hours]],Nurse[[#This Row],[NA TR Hours]],Nurse[[#This Row],[Med Aide/Tech Hours]])</f>
        <v>338.55163043478262</v>
      </c>
      <c r="K203" s="4">
        <f>SUM(Nurse[[#This Row],[RN Hours (excl. Admin, DON)]],Nurse[[#This Row],[LPN Hours (excl. Admin)]],Nurse[[#This Row],[CNA Hours]],Nurse[[#This Row],[NA TR Hours]],Nurse[[#This Row],[Med Aide/Tech Hours]])</f>
        <v>324.67391304347825</v>
      </c>
      <c r="L203" s="4">
        <f>SUM(Nurse[[#This Row],[RN Hours (excl. Admin, DON)]],Nurse[[#This Row],[RN Admin Hours]],Nurse[[#This Row],[RN DON Hours]])</f>
        <v>59.695652173913047</v>
      </c>
      <c r="M203" s="4">
        <v>45.817934782608695</v>
      </c>
      <c r="N203" s="4">
        <v>8.8125</v>
      </c>
      <c r="O203" s="4">
        <v>5.0652173913043477</v>
      </c>
      <c r="P203" s="4">
        <f>SUM(Nurse[[#This Row],[LPN Hours (excl. Admin)]],Nurse[[#This Row],[LPN Admin Hours]])</f>
        <v>80.198369565217391</v>
      </c>
      <c r="Q203" s="4">
        <v>80.198369565217391</v>
      </c>
      <c r="R203" s="4">
        <v>0</v>
      </c>
      <c r="S203" s="4">
        <f>SUM(Nurse[[#This Row],[CNA Hours]],Nurse[[#This Row],[NA TR Hours]],Nurse[[#This Row],[Med Aide/Tech Hours]])</f>
        <v>198.65760869565219</v>
      </c>
      <c r="T203" s="4">
        <v>198.65760869565219</v>
      </c>
      <c r="U203" s="4">
        <v>0</v>
      </c>
      <c r="V203" s="4">
        <v>0</v>
      </c>
      <c r="W20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62.516304347826086</v>
      </c>
      <c r="X203" s="4">
        <v>23.959239130434781</v>
      </c>
      <c r="Y203" s="4">
        <v>0</v>
      </c>
      <c r="Z203" s="4">
        <v>0</v>
      </c>
      <c r="AA203" s="4">
        <v>23.472826086956523</v>
      </c>
      <c r="AB203" s="4">
        <v>0</v>
      </c>
      <c r="AC203" s="4">
        <v>15.084239130434783</v>
      </c>
      <c r="AD203" s="4">
        <v>0</v>
      </c>
      <c r="AE203" s="4">
        <v>0</v>
      </c>
      <c r="AF203" s="1">
        <v>225440</v>
      </c>
      <c r="AG203" s="1">
        <v>1</v>
      </c>
      <c r="AH203"/>
    </row>
    <row r="204" spans="1:34" x14ac:dyDescent="0.25">
      <c r="A204" t="s">
        <v>379</v>
      </c>
      <c r="B204" t="s">
        <v>304</v>
      </c>
      <c r="C204" t="s">
        <v>587</v>
      </c>
      <c r="D204" t="s">
        <v>412</v>
      </c>
      <c r="E204" s="4">
        <v>56.086956521739133</v>
      </c>
      <c r="F204" s="4">
        <f>Nurse[[#This Row],[Total Nurse Staff Hours]]/Nurse[[#This Row],[MDS Census]]</f>
        <v>2.1916666666666664</v>
      </c>
      <c r="G204" s="4">
        <f>Nurse[[#This Row],[Total Direct Care Staff Hours]]/Nurse[[#This Row],[MDS Census]]</f>
        <v>1.8591569767441858</v>
      </c>
      <c r="H204" s="4">
        <f>Nurse[[#This Row],[Total RN Hours (w/ Admin, DON)]]/Nurse[[#This Row],[MDS Census]]</f>
        <v>0.4623856589147286</v>
      </c>
      <c r="I204" s="4">
        <f>Nurse[[#This Row],[RN Hours (excl. Admin, DON)]]/Nurse[[#This Row],[MDS Census]]</f>
        <v>0.27861627906976744</v>
      </c>
      <c r="J204" s="4">
        <f>SUM(Nurse[[#This Row],[RN Hours (excl. Admin, DON)]],Nurse[[#This Row],[RN Admin Hours]],Nurse[[#This Row],[RN DON Hours]],Nurse[[#This Row],[LPN Hours (excl. Admin)]],Nurse[[#This Row],[LPN Admin Hours]],Nurse[[#This Row],[CNA Hours]],Nurse[[#This Row],[NA TR Hours]],Nurse[[#This Row],[Med Aide/Tech Hours]])</f>
        <v>122.92391304347825</v>
      </c>
      <c r="K204" s="4">
        <f>SUM(Nurse[[#This Row],[RN Hours (excl. Admin, DON)]],Nurse[[#This Row],[LPN Hours (excl. Admin)]],Nurse[[#This Row],[CNA Hours]],Nurse[[#This Row],[NA TR Hours]],Nurse[[#This Row],[Med Aide/Tech Hours]])</f>
        <v>104.27445652173913</v>
      </c>
      <c r="L204" s="4">
        <f>SUM(Nurse[[#This Row],[RN Hours (excl. Admin, DON)]],Nurse[[#This Row],[RN Admin Hours]],Nurse[[#This Row],[RN DON Hours]])</f>
        <v>25.933804347826083</v>
      </c>
      <c r="M204" s="4">
        <v>15.626739130434782</v>
      </c>
      <c r="N204" s="4">
        <v>8.0244565217391308</v>
      </c>
      <c r="O204" s="4">
        <v>2.2826086956521738</v>
      </c>
      <c r="P204" s="4">
        <f>SUM(Nurse[[#This Row],[LPN Hours (excl. Admin)]],Nurse[[#This Row],[LPN Admin Hours]])</f>
        <v>38.655978260869567</v>
      </c>
      <c r="Q204" s="4">
        <v>30.313586956521739</v>
      </c>
      <c r="R204" s="4">
        <v>8.3423913043478262</v>
      </c>
      <c r="S204" s="4">
        <f>SUM(Nurse[[#This Row],[CNA Hours]],Nurse[[#This Row],[NA TR Hours]],Nurse[[#This Row],[Med Aide/Tech Hours]])</f>
        <v>58.334130434782608</v>
      </c>
      <c r="T204" s="4">
        <v>58.334130434782608</v>
      </c>
      <c r="U204" s="4">
        <v>0</v>
      </c>
      <c r="V204" s="4">
        <v>0</v>
      </c>
      <c r="W20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31.692934782608695</v>
      </c>
      <c r="X204" s="4">
        <v>3.3223913043478257</v>
      </c>
      <c r="Y204" s="4">
        <v>0.98913043478260865</v>
      </c>
      <c r="Z204" s="4">
        <v>0</v>
      </c>
      <c r="AA204" s="4">
        <v>7.1695652173913045</v>
      </c>
      <c r="AB204" s="4">
        <v>0.1983695652173913</v>
      </c>
      <c r="AC204" s="4">
        <v>20.013478260869565</v>
      </c>
      <c r="AD204" s="4">
        <v>0</v>
      </c>
      <c r="AE204" s="4">
        <v>0</v>
      </c>
      <c r="AF204" s="1">
        <v>225668</v>
      </c>
      <c r="AG204" s="1">
        <v>1</v>
      </c>
      <c r="AH204"/>
    </row>
    <row r="205" spans="1:34" x14ac:dyDescent="0.25">
      <c r="A205" t="s">
        <v>379</v>
      </c>
      <c r="B205" t="s">
        <v>325</v>
      </c>
      <c r="C205" t="s">
        <v>564</v>
      </c>
      <c r="D205" t="s">
        <v>415</v>
      </c>
      <c r="E205" s="4">
        <v>39.717391304347828</v>
      </c>
      <c r="F205" s="4">
        <f>Nurse[[#This Row],[Total Nurse Staff Hours]]/Nurse[[#This Row],[MDS Census]]</f>
        <v>5.0155993431855501</v>
      </c>
      <c r="G205" s="4">
        <f>Nurse[[#This Row],[Total Direct Care Staff Hours]]/Nurse[[#This Row],[MDS Census]]</f>
        <v>4.6635878489326767</v>
      </c>
      <c r="H205" s="4">
        <f>Nurse[[#This Row],[Total RN Hours (w/ Admin, DON)]]/Nurse[[#This Row],[MDS Census]]</f>
        <v>0.89744116037219468</v>
      </c>
      <c r="I205" s="4">
        <f>Nurse[[#This Row],[RN Hours (excl. Admin, DON)]]/Nurse[[#This Row],[MDS Census]]</f>
        <v>0.7681308155446086</v>
      </c>
      <c r="J205" s="4">
        <f>SUM(Nurse[[#This Row],[RN Hours (excl. Admin, DON)]],Nurse[[#This Row],[RN Admin Hours]],Nurse[[#This Row],[RN DON Hours]],Nurse[[#This Row],[LPN Hours (excl. Admin)]],Nurse[[#This Row],[LPN Admin Hours]],Nurse[[#This Row],[CNA Hours]],Nurse[[#This Row],[NA TR Hours]],Nurse[[#This Row],[Med Aide/Tech Hours]])</f>
        <v>199.20652173913044</v>
      </c>
      <c r="K205" s="4">
        <f>SUM(Nurse[[#This Row],[RN Hours (excl. Admin, DON)]],Nurse[[#This Row],[LPN Hours (excl. Admin)]],Nurse[[#This Row],[CNA Hours]],Nurse[[#This Row],[NA TR Hours]],Nurse[[#This Row],[Med Aide/Tech Hours]])</f>
        <v>185.22554347826087</v>
      </c>
      <c r="L205" s="4">
        <f>SUM(Nurse[[#This Row],[RN Hours (excl. Admin, DON)]],Nurse[[#This Row],[RN Admin Hours]],Nurse[[#This Row],[RN DON Hours]])</f>
        <v>35.64402173913043</v>
      </c>
      <c r="M205" s="4">
        <v>30.508152173913043</v>
      </c>
      <c r="N205" s="4">
        <v>8.1521739130434784E-2</v>
      </c>
      <c r="O205" s="4">
        <v>5.0543478260869561</v>
      </c>
      <c r="P205" s="4">
        <f>SUM(Nurse[[#This Row],[LPN Hours (excl. Admin)]],Nurse[[#This Row],[LPN Admin Hours]])</f>
        <v>62.989130434782609</v>
      </c>
      <c r="Q205" s="4">
        <v>54.144021739130437</v>
      </c>
      <c r="R205" s="4">
        <v>8.8451086956521738</v>
      </c>
      <c r="S205" s="4">
        <f>SUM(Nurse[[#This Row],[CNA Hours]],Nurse[[#This Row],[NA TR Hours]],Nurse[[#This Row],[Med Aide/Tech Hours]])</f>
        <v>100.57336956521739</v>
      </c>
      <c r="T205" s="4">
        <v>100.57336956521739</v>
      </c>
      <c r="U205" s="4">
        <v>0</v>
      </c>
      <c r="V205" s="4">
        <v>0</v>
      </c>
      <c r="W20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12.432065217391305</v>
      </c>
      <c r="X205" s="4">
        <v>2.8967391304347827</v>
      </c>
      <c r="Y205" s="4">
        <v>0</v>
      </c>
      <c r="Z205" s="4">
        <v>0</v>
      </c>
      <c r="AA205" s="4">
        <v>3.6195652173913042</v>
      </c>
      <c r="AB205" s="4">
        <v>0</v>
      </c>
      <c r="AC205" s="4">
        <v>5.9157608695652177</v>
      </c>
      <c r="AD205" s="4">
        <v>0</v>
      </c>
      <c r="AE205" s="4">
        <v>0</v>
      </c>
      <c r="AF205" s="1">
        <v>225724</v>
      </c>
      <c r="AG205" s="1">
        <v>1</v>
      </c>
      <c r="AH205"/>
    </row>
    <row r="206" spans="1:34" x14ac:dyDescent="0.25">
      <c r="A206" t="s">
        <v>379</v>
      </c>
      <c r="B206" t="s">
        <v>124</v>
      </c>
      <c r="C206" t="s">
        <v>524</v>
      </c>
      <c r="D206" t="s">
        <v>410</v>
      </c>
      <c r="E206" s="4">
        <v>126.89130434782609</v>
      </c>
      <c r="F206" s="4">
        <f>Nurse[[#This Row],[Total Nurse Staff Hours]]/Nurse[[#This Row],[MDS Census]]</f>
        <v>2.9414939181086175</v>
      </c>
      <c r="G206" s="4">
        <f>Nurse[[#This Row],[Total Direct Care Staff Hours]]/Nurse[[#This Row],[MDS Census]]</f>
        <v>2.9151533321911942</v>
      </c>
      <c r="H206" s="4">
        <f>Nurse[[#This Row],[Total RN Hours (w/ Admin, DON)]]/Nurse[[#This Row],[MDS Census]]</f>
        <v>0.60354205927702587</v>
      </c>
      <c r="I206" s="4">
        <f>Nurse[[#This Row],[RN Hours (excl. Admin, DON)]]/Nurse[[#This Row],[MDS Census]]</f>
        <v>0.57720147335960248</v>
      </c>
      <c r="J206" s="4">
        <f>SUM(Nurse[[#This Row],[RN Hours (excl. Admin, DON)]],Nurse[[#This Row],[RN Admin Hours]],Nurse[[#This Row],[RN DON Hours]],Nurse[[#This Row],[LPN Hours (excl. Admin)]],Nurse[[#This Row],[LPN Admin Hours]],Nurse[[#This Row],[CNA Hours]],Nurse[[#This Row],[NA TR Hours]],Nurse[[#This Row],[Med Aide/Tech Hours]])</f>
        <v>373.25</v>
      </c>
      <c r="K206" s="4">
        <f>SUM(Nurse[[#This Row],[RN Hours (excl. Admin, DON)]],Nurse[[#This Row],[LPN Hours (excl. Admin)]],Nurse[[#This Row],[CNA Hours]],Nurse[[#This Row],[NA TR Hours]],Nurse[[#This Row],[Med Aide/Tech Hours]])</f>
        <v>369.90760869565219</v>
      </c>
      <c r="L206" s="4">
        <f>SUM(Nurse[[#This Row],[RN Hours (excl. Admin, DON)]],Nurse[[#This Row],[RN Admin Hours]],Nurse[[#This Row],[RN DON Hours]])</f>
        <v>76.584239130434781</v>
      </c>
      <c r="M206" s="4">
        <v>73.241847826086953</v>
      </c>
      <c r="N206" s="4">
        <v>0</v>
      </c>
      <c r="O206" s="4">
        <v>3.3423913043478262</v>
      </c>
      <c r="P206" s="4">
        <f>SUM(Nurse[[#This Row],[LPN Hours (excl. Admin)]],Nurse[[#This Row],[LPN Admin Hours]])</f>
        <v>92.415760869565219</v>
      </c>
      <c r="Q206" s="4">
        <v>92.415760869565219</v>
      </c>
      <c r="R206" s="4">
        <v>0</v>
      </c>
      <c r="S206" s="4">
        <f>SUM(Nurse[[#This Row],[CNA Hours]],Nurse[[#This Row],[NA TR Hours]],Nurse[[#This Row],[Med Aide/Tech Hours]])</f>
        <v>204.25</v>
      </c>
      <c r="T206" s="4">
        <v>204.25</v>
      </c>
      <c r="U206" s="4">
        <v>0</v>
      </c>
      <c r="V206" s="4">
        <v>0</v>
      </c>
      <c r="W20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4.2391304347826084</v>
      </c>
      <c r="X206" s="4">
        <v>0.91032608695652173</v>
      </c>
      <c r="Y206" s="4">
        <v>0</v>
      </c>
      <c r="Z206" s="4">
        <v>0</v>
      </c>
      <c r="AA206" s="4">
        <v>0.38043478260869568</v>
      </c>
      <c r="AB206" s="4">
        <v>0</v>
      </c>
      <c r="AC206" s="4">
        <v>2.9483695652173911</v>
      </c>
      <c r="AD206" s="4">
        <v>0</v>
      </c>
      <c r="AE206" s="4">
        <v>0</v>
      </c>
      <c r="AF206" s="1">
        <v>225339</v>
      </c>
      <c r="AG206" s="1">
        <v>1</v>
      </c>
      <c r="AH206"/>
    </row>
    <row r="207" spans="1:34" x14ac:dyDescent="0.25">
      <c r="A207" t="s">
        <v>379</v>
      </c>
      <c r="B207" t="s">
        <v>168</v>
      </c>
      <c r="C207" t="s">
        <v>541</v>
      </c>
      <c r="D207" t="s">
        <v>416</v>
      </c>
      <c r="E207" s="4">
        <v>83.260869565217391</v>
      </c>
      <c r="F207" s="4">
        <f>Nurse[[#This Row],[Total Nurse Staff Hours]]/Nurse[[#This Row],[MDS Census]]</f>
        <v>2.8906723237597913</v>
      </c>
      <c r="G207" s="4">
        <f>Nurse[[#This Row],[Total Direct Care Staff Hours]]/Nurse[[#This Row],[MDS Census]]</f>
        <v>2.4133550913838122</v>
      </c>
      <c r="H207" s="4">
        <f>Nurse[[#This Row],[Total RN Hours (w/ Admin, DON)]]/Nurse[[#This Row],[MDS Census]]</f>
        <v>0.32467362924281984</v>
      </c>
      <c r="I207" s="4">
        <f>Nurse[[#This Row],[RN Hours (excl. Admin, DON)]]/Nurse[[#This Row],[MDS Census]]</f>
        <v>0.1810378590078329</v>
      </c>
      <c r="J207" s="4">
        <f>SUM(Nurse[[#This Row],[RN Hours (excl. Admin, DON)]],Nurse[[#This Row],[RN Admin Hours]],Nurse[[#This Row],[RN DON Hours]],Nurse[[#This Row],[LPN Hours (excl. Admin)]],Nurse[[#This Row],[LPN Admin Hours]],Nurse[[#This Row],[CNA Hours]],Nurse[[#This Row],[NA TR Hours]],Nurse[[#This Row],[Med Aide/Tech Hours]])</f>
        <v>240.67989130434785</v>
      </c>
      <c r="K207" s="4">
        <f>SUM(Nurse[[#This Row],[RN Hours (excl. Admin, DON)]],Nurse[[#This Row],[LPN Hours (excl. Admin)]],Nurse[[#This Row],[CNA Hours]],Nurse[[#This Row],[NA TR Hours]],Nurse[[#This Row],[Med Aide/Tech Hours]])</f>
        <v>200.93804347826088</v>
      </c>
      <c r="L207" s="4">
        <f>SUM(Nurse[[#This Row],[RN Hours (excl. Admin, DON)]],Nurse[[#This Row],[RN Admin Hours]],Nurse[[#This Row],[RN DON Hours]])</f>
        <v>27.032608695652176</v>
      </c>
      <c r="M207" s="4">
        <v>15.073369565217391</v>
      </c>
      <c r="N207" s="4">
        <v>8.6548913043478262</v>
      </c>
      <c r="O207" s="4">
        <v>3.3043478260869565</v>
      </c>
      <c r="P207" s="4">
        <f>SUM(Nurse[[#This Row],[LPN Hours (excl. Admin)]],Nurse[[#This Row],[LPN Admin Hours]])</f>
        <v>79.018804347826091</v>
      </c>
      <c r="Q207" s="4">
        <v>51.236195652173912</v>
      </c>
      <c r="R207" s="4">
        <v>27.782608695652176</v>
      </c>
      <c r="S207" s="4">
        <f>SUM(Nurse[[#This Row],[CNA Hours]],Nurse[[#This Row],[NA TR Hours]],Nurse[[#This Row],[Med Aide/Tech Hours]])</f>
        <v>134.62847826086957</v>
      </c>
      <c r="T207" s="4">
        <v>134.62847826086957</v>
      </c>
      <c r="U207" s="4">
        <v>0</v>
      </c>
      <c r="V207" s="4">
        <v>0</v>
      </c>
      <c r="W20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19.370108695652171</v>
      </c>
      <c r="X207" s="4">
        <v>0</v>
      </c>
      <c r="Y207" s="4">
        <v>0</v>
      </c>
      <c r="Z207" s="4">
        <v>0</v>
      </c>
      <c r="AA207" s="4">
        <v>6.0677173913043481</v>
      </c>
      <c r="AB207" s="4">
        <v>0</v>
      </c>
      <c r="AC207" s="4">
        <v>13.302391304347823</v>
      </c>
      <c r="AD207" s="4">
        <v>0</v>
      </c>
      <c r="AE207" s="4">
        <v>0</v>
      </c>
      <c r="AF207" s="1">
        <v>225412</v>
      </c>
      <c r="AG207" s="1">
        <v>1</v>
      </c>
      <c r="AH207"/>
    </row>
    <row r="208" spans="1:34" x14ac:dyDescent="0.25">
      <c r="A208" t="s">
        <v>379</v>
      </c>
      <c r="B208" t="s">
        <v>115</v>
      </c>
      <c r="C208" t="s">
        <v>520</v>
      </c>
      <c r="D208" t="s">
        <v>410</v>
      </c>
      <c r="E208" s="4">
        <v>58.108695652173914</v>
      </c>
      <c r="F208" s="4">
        <f>Nurse[[#This Row],[Total Nurse Staff Hours]]/Nurse[[#This Row],[MDS Census]]</f>
        <v>2.7729143284698838</v>
      </c>
      <c r="G208" s="4">
        <f>Nurse[[#This Row],[Total Direct Care Staff Hours]]/Nurse[[#This Row],[MDS Census]]</f>
        <v>2.4915076692854465</v>
      </c>
      <c r="H208" s="4">
        <f>Nurse[[#This Row],[Total RN Hours (w/ Admin, DON)]]/Nurse[[#This Row],[MDS Census]]</f>
        <v>0.60974560419004864</v>
      </c>
      <c r="I208" s="4">
        <f>Nurse[[#This Row],[RN Hours (excl. Admin, DON)]]/Nurse[[#This Row],[MDS Census]]</f>
        <v>0.34573512906846249</v>
      </c>
      <c r="J208" s="4">
        <f>SUM(Nurse[[#This Row],[RN Hours (excl. Admin, DON)]],Nurse[[#This Row],[RN Admin Hours]],Nurse[[#This Row],[RN DON Hours]],Nurse[[#This Row],[LPN Hours (excl. Admin)]],Nurse[[#This Row],[LPN Admin Hours]],Nurse[[#This Row],[CNA Hours]],Nurse[[#This Row],[NA TR Hours]],Nurse[[#This Row],[Med Aide/Tech Hours]])</f>
        <v>161.13043478260869</v>
      </c>
      <c r="K208" s="4">
        <f>SUM(Nurse[[#This Row],[RN Hours (excl. Admin, DON)]],Nurse[[#This Row],[LPN Hours (excl. Admin)]],Nurse[[#This Row],[CNA Hours]],Nurse[[#This Row],[NA TR Hours]],Nurse[[#This Row],[Med Aide/Tech Hours]])</f>
        <v>144.7782608695652</v>
      </c>
      <c r="L208" s="4">
        <f>SUM(Nurse[[#This Row],[RN Hours (excl. Admin, DON)]],Nurse[[#This Row],[RN Admin Hours]],Nurse[[#This Row],[RN DON Hours]])</f>
        <v>35.431521739130439</v>
      </c>
      <c r="M208" s="4">
        <v>20.090217391304353</v>
      </c>
      <c r="N208" s="4">
        <v>9.8630434782608685</v>
      </c>
      <c r="O208" s="4">
        <v>5.4782608695652177</v>
      </c>
      <c r="P208" s="4">
        <f>SUM(Nurse[[#This Row],[LPN Hours (excl. Admin)]],Nurse[[#This Row],[LPN Admin Hours]])</f>
        <v>45.593478260869546</v>
      </c>
      <c r="Q208" s="4">
        <v>44.582608695652155</v>
      </c>
      <c r="R208" s="4">
        <v>1.0108695652173914</v>
      </c>
      <c r="S208" s="4">
        <f>SUM(Nurse[[#This Row],[CNA Hours]],Nurse[[#This Row],[NA TR Hours]],Nurse[[#This Row],[Med Aide/Tech Hours]])</f>
        <v>80.105434782608697</v>
      </c>
      <c r="T208" s="4">
        <v>80.105434782608697</v>
      </c>
      <c r="U208" s="4">
        <v>0</v>
      </c>
      <c r="V208" s="4">
        <v>0</v>
      </c>
      <c r="W20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9.3467391304347824</v>
      </c>
      <c r="X208" s="4">
        <v>0.34130434782608693</v>
      </c>
      <c r="Y208" s="4">
        <v>0</v>
      </c>
      <c r="Z208" s="4">
        <v>0</v>
      </c>
      <c r="AA208" s="4">
        <v>2.4521739130434783</v>
      </c>
      <c r="AB208" s="4">
        <v>0</v>
      </c>
      <c r="AC208" s="4">
        <v>6.553260869565217</v>
      </c>
      <c r="AD208" s="4">
        <v>0</v>
      </c>
      <c r="AE208" s="4">
        <v>0</v>
      </c>
      <c r="AF208" s="1">
        <v>225329</v>
      </c>
      <c r="AG208" s="1">
        <v>1</v>
      </c>
      <c r="AH208"/>
    </row>
    <row r="209" spans="1:34" x14ac:dyDescent="0.25">
      <c r="A209" t="s">
        <v>379</v>
      </c>
      <c r="B209" t="s">
        <v>85</v>
      </c>
      <c r="C209" t="s">
        <v>479</v>
      </c>
      <c r="D209" t="s">
        <v>414</v>
      </c>
      <c r="E209" s="4">
        <v>91.836956521739125</v>
      </c>
      <c r="F209" s="4">
        <f>Nurse[[#This Row],[Total Nurse Staff Hours]]/Nurse[[#This Row],[MDS Census]]</f>
        <v>3.390336134453781</v>
      </c>
      <c r="G209" s="4">
        <f>Nurse[[#This Row],[Total Direct Care Staff Hours]]/Nurse[[#This Row],[MDS Census]]</f>
        <v>3.2259888744230079</v>
      </c>
      <c r="H209" s="4">
        <f>Nurse[[#This Row],[Total RN Hours (w/ Admin, DON)]]/Nurse[[#This Row],[MDS Census]]</f>
        <v>0.41660433187359452</v>
      </c>
      <c r="I209" s="4">
        <f>Nurse[[#This Row],[RN Hours (excl. Admin, DON)]]/Nurse[[#This Row],[MDS Census]]</f>
        <v>0.30901763522310333</v>
      </c>
      <c r="J209" s="4">
        <f>SUM(Nurse[[#This Row],[RN Hours (excl. Admin, DON)]],Nurse[[#This Row],[RN Admin Hours]],Nurse[[#This Row],[RN DON Hours]],Nurse[[#This Row],[LPN Hours (excl. Admin)]],Nurse[[#This Row],[LPN Admin Hours]],Nurse[[#This Row],[CNA Hours]],Nurse[[#This Row],[NA TR Hours]],Nurse[[#This Row],[Med Aide/Tech Hours]])</f>
        <v>311.35815217391297</v>
      </c>
      <c r="K209" s="4">
        <f>SUM(Nurse[[#This Row],[RN Hours (excl. Admin, DON)]],Nurse[[#This Row],[LPN Hours (excl. Admin)]],Nurse[[#This Row],[CNA Hours]],Nurse[[#This Row],[NA TR Hours]],Nurse[[#This Row],[Med Aide/Tech Hours]])</f>
        <v>296.26499999999993</v>
      </c>
      <c r="L209" s="4">
        <f>SUM(Nurse[[#This Row],[RN Hours (excl. Admin, DON)]],Nurse[[#This Row],[RN Admin Hours]],Nurse[[#This Row],[RN DON Hours]])</f>
        <v>38.259673913043478</v>
      </c>
      <c r="M209" s="4">
        <v>28.37923913043478</v>
      </c>
      <c r="N209" s="4">
        <v>5.5326086956521738</v>
      </c>
      <c r="O209" s="4">
        <v>4.3478260869565215</v>
      </c>
      <c r="P209" s="4">
        <f>SUM(Nurse[[#This Row],[LPN Hours (excl. Admin)]],Nurse[[#This Row],[LPN Admin Hours]])</f>
        <v>72.944782608695633</v>
      </c>
      <c r="Q209" s="4">
        <v>67.73206521739128</v>
      </c>
      <c r="R209" s="4">
        <v>5.2127173913043467</v>
      </c>
      <c r="S209" s="4">
        <f>SUM(Nurse[[#This Row],[CNA Hours]],Nurse[[#This Row],[NA TR Hours]],Nurse[[#This Row],[Med Aide/Tech Hours]])</f>
        <v>200.15369565217389</v>
      </c>
      <c r="T209" s="4">
        <v>195.11010869565214</v>
      </c>
      <c r="U209" s="4">
        <v>5.0435869565217386</v>
      </c>
      <c r="V209" s="4">
        <v>0</v>
      </c>
      <c r="W20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13.659456521739131</v>
      </c>
      <c r="X209" s="4">
        <v>7.959021739130435</v>
      </c>
      <c r="Y209" s="4">
        <v>0</v>
      </c>
      <c r="Z209" s="4">
        <v>0</v>
      </c>
      <c r="AA209" s="4">
        <v>5.434782608695652E-2</v>
      </c>
      <c r="AB209" s="4">
        <v>0</v>
      </c>
      <c r="AC209" s="4">
        <v>5.6460869565217386</v>
      </c>
      <c r="AD209" s="4">
        <v>0</v>
      </c>
      <c r="AE209" s="4">
        <v>0</v>
      </c>
      <c r="AF209" s="1">
        <v>225286</v>
      </c>
      <c r="AG209" s="1">
        <v>1</v>
      </c>
      <c r="AH209"/>
    </row>
    <row r="210" spans="1:34" x14ac:dyDescent="0.25">
      <c r="A210" t="s">
        <v>379</v>
      </c>
      <c r="B210" t="s">
        <v>1</v>
      </c>
      <c r="C210" t="s">
        <v>434</v>
      </c>
      <c r="D210" t="s">
        <v>412</v>
      </c>
      <c r="E210" s="4">
        <v>96.347826086956516</v>
      </c>
      <c r="F210" s="4">
        <f>Nurse[[#This Row],[Total Nurse Staff Hours]]/Nurse[[#This Row],[MDS Census]]</f>
        <v>3.5517633122743688</v>
      </c>
      <c r="G210" s="4">
        <f>Nurse[[#This Row],[Total Direct Care Staff Hours]]/Nurse[[#This Row],[MDS Census]]</f>
        <v>3.3633348375451271</v>
      </c>
      <c r="H210" s="4">
        <f>Nurse[[#This Row],[Total RN Hours (w/ Admin, DON)]]/Nurse[[#This Row],[MDS Census]]</f>
        <v>0.5150169223826716</v>
      </c>
      <c r="I210" s="4">
        <f>Nurse[[#This Row],[RN Hours (excl. Admin, DON)]]/Nurse[[#This Row],[MDS Census]]</f>
        <v>0.39052459386281596</v>
      </c>
      <c r="J210" s="4">
        <f>SUM(Nurse[[#This Row],[RN Hours (excl. Admin, DON)]],Nurse[[#This Row],[RN Admin Hours]],Nurse[[#This Row],[RN DON Hours]],Nurse[[#This Row],[LPN Hours (excl. Admin)]],Nurse[[#This Row],[LPN Admin Hours]],Nurse[[#This Row],[CNA Hours]],Nurse[[#This Row],[NA TR Hours]],Nurse[[#This Row],[Med Aide/Tech Hours]])</f>
        <v>342.20467391304351</v>
      </c>
      <c r="K210" s="4">
        <f>SUM(Nurse[[#This Row],[RN Hours (excl. Admin, DON)]],Nurse[[#This Row],[LPN Hours (excl. Admin)]],Nurse[[#This Row],[CNA Hours]],Nurse[[#This Row],[NA TR Hours]],Nurse[[#This Row],[Med Aide/Tech Hours]])</f>
        <v>324.05000000000007</v>
      </c>
      <c r="L210" s="4">
        <f>SUM(Nurse[[#This Row],[RN Hours (excl. Admin, DON)]],Nurse[[#This Row],[RN Admin Hours]],Nurse[[#This Row],[RN DON Hours]])</f>
        <v>49.620760869565224</v>
      </c>
      <c r="M210" s="4">
        <v>37.626195652173919</v>
      </c>
      <c r="N210" s="4">
        <v>6.8641304347826084</v>
      </c>
      <c r="O210" s="4">
        <v>5.1304347826086953</v>
      </c>
      <c r="P210" s="4">
        <f>SUM(Nurse[[#This Row],[LPN Hours (excl. Admin)]],Nurse[[#This Row],[LPN Admin Hours]])</f>
        <v>106.48076086956522</v>
      </c>
      <c r="Q210" s="4">
        <v>100.32065217391305</v>
      </c>
      <c r="R210" s="4">
        <v>6.1601086956521725</v>
      </c>
      <c r="S210" s="4">
        <f>SUM(Nurse[[#This Row],[CNA Hours]],Nurse[[#This Row],[NA TR Hours]],Nurse[[#This Row],[Med Aide/Tech Hours]])</f>
        <v>186.10315217391309</v>
      </c>
      <c r="T210" s="4">
        <v>186.10315217391309</v>
      </c>
      <c r="U210" s="4">
        <v>0</v>
      </c>
      <c r="V210" s="4">
        <v>0</v>
      </c>
      <c r="W2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6.1480434782608695</v>
      </c>
      <c r="X210" s="4">
        <v>4.2469565217391301</v>
      </c>
      <c r="Y210" s="4">
        <v>0</v>
      </c>
      <c r="Z210" s="4">
        <v>0</v>
      </c>
      <c r="AA210" s="4">
        <v>1.326304347826087</v>
      </c>
      <c r="AB210" s="4">
        <v>0</v>
      </c>
      <c r="AC210" s="4">
        <v>0.57478260869565223</v>
      </c>
      <c r="AD210" s="4">
        <v>0</v>
      </c>
      <c r="AE210" s="4">
        <v>0</v>
      </c>
      <c r="AF210" s="1">
        <v>225562</v>
      </c>
      <c r="AG210" s="1">
        <v>1</v>
      </c>
      <c r="AH210"/>
    </row>
    <row r="211" spans="1:34" x14ac:dyDescent="0.25">
      <c r="A211" t="s">
        <v>379</v>
      </c>
      <c r="B211" t="s">
        <v>215</v>
      </c>
      <c r="C211" t="s">
        <v>432</v>
      </c>
      <c r="D211" t="s">
        <v>414</v>
      </c>
      <c r="E211" s="4">
        <v>104.78260869565217</v>
      </c>
      <c r="F211" s="4">
        <f>Nurse[[#This Row],[Total Nurse Staff Hours]]/Nurse[[#This Row],[MDS Census]]</f>
        <v>4.1704097510373446</v>
      </c>
      <c r="G211" s="4">
        <f>Nurse[[#This Row],[Total Direct Care Staff Hours]]/Nurse[[#This Row],[MDS Census]]</f>
        <v>3.689963692946058</v>
      </c>
      <c r="H211" s="4">
        <f>Nurse[[#This Row],[Total RN Hours (w/ Admin, DON)]]/Nurse[[#This Row],[MDS Census]]</f>
        <v>0.80147821576763489</v>
      </c>
      <c r="I211" s="4">
        <f>Nurse[[#This Row],[RN Hours (excl. Admin, DON)]]/Nurse[[#This Row],[MDS Census]]</f>
        <v>0.32103215767634857</v>
      </c>
      <c r="J211" s="4">
        <f>SUM(Nurse[[#This Row],[RN Hours (excl. Admin, DON)]],Nurse[[#This Row],[RN Admin Hours]],Nurse[[#This Row],[RN DON Hours]],Nurse[[#This Row],[LPN Hours (excl. Admin)]],Nurse[[#This Row],[LPN Admin Hours]],Nurse[[#This Row],[CNA Hours]],Nurse[[#This Row],[NA TR Hours]],Nurse[[#This Row],[Med Aide/Tech Hours]])</f>
        <v>436.98641304347825</v>
      </c>
      <c r="K211" s="4">
        <f>SUM(Nurse[[#This Row],[RN Hours (excl. Admin, DON)]],Nurse[[#This Row],[LPN Hours (excl. Admin)]],Nurse[[#This Row],[CNA Hours]],Nurse[[#This Row],[NA TR Hours]],Nurse[[#This Row],[Med Aide/Tech Hours]])</f>
        <v>386.64402173913044</v>
      </c>
      <c r="L211" s="4">
        <f>SUM(Nurse[[#This Row],[RN Hours (excl. Admin, DON)]],Nurse[[#This Row],[RN Admin Hours]],Nurse[[#This Row],[RN DON Hours]])</f>
        <v>83.980978260869563</v>
      </c>
      <c r="M211" s="4">
        <v>33.638586956521742</v>
      </c>
      <c r="N211" s="4">
        <v>42.967391304347828</v>
      </c>
      <c r="O211" s="4">
        <v>7.375</v>
      </c>
      <c r="P211" s="4">
        <f>SUM(Nurse[[#This Row],[LPN Hours (excl. Admin)]],Nurse[[#This Row],[LPN Admin Hours]])</f>
        <v>101.16847826086956</v>
      </c>
      <c r="Q211" s="4">
        <v>101.16847826086956</v>
      </c>
      <c r="R211" s="4">
        <v>0</v>
      </c>
      <c r="S211" s="4">
        <f>SUM(Nurse[[#This Row],[CNA Hours]],Nurse[[#This Row],[NA TR Hours]],Nurse[[#This Row],[Med Aide/Tech Hours]])</f>
        <v>251.83695652173913</v>
      </c>
      <c r="T211" s="4">
        <v>251.83695652173913</v>
      </c>
      <c r="U211" s="4">
        <v>0</v>
      </c>
      <c r="V211" s="4">
        <v>0</v>
      </c>
      <c r="W2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198.02173913043481</v>
      </c>
      <c r="X211" s="4">
        <v>19.559782608695652</v>
      </c>
      <c r="Y211" s="4">
        <v>0</v>
      </c>
      <c r="Z211" s="4">
        <v>0</v>
      </c>
      <c r="AA211" s="4">
        <v>68.309782608695656</v>
      </c>
      <c r="AB211" s="4">
        <v>0</v>
      </c>
      <c r="AC211" s="4">
        <v>110.15217391304348</v>
      </c>
      <c r="AD211" s="4">
        <v>0</v>
      </c>
      <c r="AE211" s="4">
        <v>0</v>
      </c>
      <c r="AF211" s="1">
        <v>225480</v>
      </c>
      <c r="AG211" s="1">
        <v>1</v>
      </c>
      <c r="AH211"/>
    </row>
    <row r="212" spans="1:34" x14ac:dyDescent="0.25">
      <c r="A212" t="s">
        <v>379</v>
      </c>
      <c r="B212" t="s">
        <v>262</v>
      </c>
      <c r="C212" t="s">
        <v>432</v>
      </c>
      <c r="D212" t="s">
        <v>414</v>
      </c>
      <c r="E212" s="4">
        <v>76.967391304347828</v>
      </c>
      <c r="F212" s="4">
        <f>Nurse[[#This Row],[Total Nurse Staff Hours]]/Nurse[[#This Row],[MDS Census]]</f>
        <v>4.2278632961446121</v>
      </c>
      <c r="G212" s="4">
        <f>Nurse[[#This Row],[Total Direct Care Staff Hours]]/Nurse[[#This Row],[MDS Census]]</f>
        <v>3.8216000564891965</v>
      </c>
      <c r="H212" s="4">
        <f>Nurse[[#This Row],[Total RN Hours (w/ Admin, DON)]]/Nurse[[#This Row],[MDS Census]]</f>
        <v>0.75868521395283151</v>
      </c>
      <c r="I212" s="4">
        <f>Nurse[[#This Row],[RN Hours (excl. Admin, DON)]]/Nurse[[#This Row],[MDS Census]]</f>
        <v>0.39079932212964269</v>
      </c>
      <c r="J212" s="4">
        <f>SUM(Nurse[[#This Row],[RN Hours (excl. Admin, DON)]],Nurse[[#This Row],[RN Admin Hours]],Nurse[[#This Row],[RN DON Hours]],Nurse[[#This Row],[LPN Hours (excl. Admin)]],Nurse[[#This Row],[LPN Admin Hours]],Nurse[[#This Row],[CNA Hours]],Nurse[[#This Row],[NA TR Hours]],Nurse[[#This Row],[Med Aide/Tech Hours]])</f>
        <v>325.40760869565219</v>
      </c>
      <c r="K212" s="4">
        <f>SUM(Nurse[[#This Row],[RN Hours (excl. Admin, DON)]],Nurse[[#This Row],[LPN Hours (excl. Admin)]],Nurse[[#This Row],[CNA Hours]],Nurse[[#This Row],[NA TR Hours]],Nurse[[#This Row],[Med Aide/Tech Hours]])</f>
        <v>294.13858695652175</v>
      </c>
      <c r="L212" s="4">
        <f>SUM(Nurse[[#This Row],[RN Hours (excl. Admin, DON)]],Nurse[[#This Row],[RN Admin Hours]],Nurse[[#This Row],[RN DON Hours]])</f>
        <v>58.394021739130437</v>
      </c>
      <c r="M212" s="4">
        <v>30.078804347826086</v>
      </c>
      <c r="N212" s="4">
        <v>22.576086956521738</v>
      </c>
      <c r="O212" s="4">
        <v>5.7391304347826084</v>
      </c>
      <c r="P212" s="4">
        <f>SUM(Nurse[[#This Row],[LPN Hours (excl. Admin)]],Nurse[[#This Row],[LPN Admin Hours]])</f>
        <v>79.494565217391312</v>
      </c>
      <c r="Q212" s="4">
        <v>76.540760869565219</v>
      </c>
      <c r="R212" s="4">
        <v>2.9538043478260869</v>
      </c>
      <c r="S212" s="4">
        <f>SUM(Nurse[[#This Row],[CNA Hours]],Nurse[[#This Row],[NA TR Hours]],Nurse[[#This Row],[Med Aide/Tech Hours]])</f>
        <v>187.51902173913044</v>
      </c>
      <c r="T212" s="4">
        <v>161.75</v>
      </c>
      <c r="U212" s="4">
        <v>25.391304347826086</v>
      </c>
      <c r="V212" s="4">
        <v>0.37771739130434784</v>
      </c>
      <c r="W2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19.510869565217391</v>
      </c>
      <c r="X212" s="4">
        <v>1.4782608695652173</v>
      </c>
      <c r="Y212" s="4">
        <v>0</v>
      </c>
      <c r="Z212" s="4">
        <v>0</v>
      </c>
      <c r="AA212" s="4">
        <v>17.086956521739129</v>
      </c>
      <c r="AB212" s="4">
        <v>0</v>
      </c>
      <c r="AC212" s="4">
        <v>0.94565217391304346</v>
      </c>
      <c r="AD212" s="4">
        <v>0</v>
      </c>
      <c r="AE212" s="4">
        <v>0</v>
      </c>
      <c r="AF212" s="1">
        <v>225556</v>
      </c>
      <c r="AG212" s="1">
        <v>1</v>
      </c>
      <c r="AH212"/>
    </row>
    <row r="213" spans="1:34" x14ac:dyDescent="0.25">
      <c r="A213" t="s">
        <v>379</v>
      </c>
      <c r="B213" t="s">
        <v>271</v>
      </c>
      <c r="C213" t="s">
        <v>446</v>
      </c>
      <c r="D213" t="s">
        <v>418</v>
      </c>
      <c r="E213" s="4">
        <v>56.5</v>
      </c>
      <c r="F213" s="4">
        <f>Nurse[[#This Row],[Total Nurse Staff Hours]]/Nurse[[#This Row],[MDS Census]]</f>
        <v>3.9804982685648329</v>
      </c>
      <c r="G213" s="4">
        <f>Nurse[[#This Row],[Total Direct Care Staff Hours]]/Nurse[[#This Row],[MDS Census]]</f>
        <v>3.6822104655636783</v>
      </c>
      <c r="H213" s="4">
        <f>Nurse[[#This Row],[Total RN Hours (w/ Admin, DON)]]/Nurse[[#This Row],[MDS Census]]</f>
        <v>0.51601577529819165</v>
      </c>
      <c r="I213" s="4">
        <f>Nurse[[#This Row],[RN Hours (excl. Admin, DON)]]/Nurse[[#This Row],[MDS Census]]</f>
        <v>0.22821277414390151</v>
      </c>
      <c r="J213" s="4">
        <f>SUM(Nurse[[#This Row],[RN Hours (excl. Admin, DON)]],Nurse[[#This Row],[RN Admin Hours]],Nurse[[#This Row],[RN DON Hours]],Nurse[[#This Row],[LPN Hours (excl. Admin)]],Nurse[[#This Row],[LPN Admin Hours]],Nurse[[#This Row],[CNA Hours]],Nurse[[#This Row],[NA TR Hours]],Nurse[[#This Row],[Med Aide/Tech Hours]])</f>
        <v>224.89815217391305</v>
      </c>
      <c r="K213" s="4">
        <f>SUM(Nurse[[#This Row],[RN Hours (excl. Admin, DON)]],Nurse[[#This Row],[LPN Hours (excl. Admin)]],Nurse[[#This Row],[CNA Hours]],Nurse[[#This Row],[NA TR Hours]],Nurse[[#This Row],[Med Aide/Tech Hours]])</f>
        <v>208.04489130434783</v>
      </c>
      <c r="L213" s="4">
        <f>SUM(Nurse[[#This Row],[RN Hours (excl. Admin, DON)]],Nurse[[#This Row],[RN Admin Hours]],Nurse[[#This Row],[RN DON Hours]])</f>
        <v>29.154891304347828</v>
      </c>
      <c r="M213" s="4">
        <v>12.894021739130435</v>
      </c>
      <c r="N213" s="4">
        <v>10.608695652173912</v>
      </c>
      <c r="O213" s="4">
        <v>5.6521739130434785</v>
      </c>
      <c r="P213" s="4">
        <f>SUM(Nurse[[#This Row],[LPN Hours (excl. Admin)]],Nurse[[#This Row],[LPN Admin Hours]])</f>
        <v>79.64</v>
      </c>
      <c r="Q213" s="4">
        <v>79.047608695652173</v>
      </c>
      <c r="R213" s="4">
        <v>0.59239130434782605</v>
      </c>
      <c r="S213" s="4">
        <f>SUM(Nurse[[#This Row],[CNA Hours]],Nurse[[#This Row],[NA TR Hours]],Nurse[[#This Row],[Med Aide/Tech Hours]])</f>
        <v>116.10326086956522</v>
      </c>
      <c r="T213" s="4">
        <v>101.5625</v>
      </c>
      <c r="U213" s="4">
        <v>14.540760869565217</v>
      </c>
      <c r="V213" s="4">
        <v>0</v>
      </c>
      <c r="W2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12.279891304347824</v>
      </c>
      <c r="X213" s="4">
        <v>0</v>
      </c>
      <c r="Y213" s="4">
        <v>0</v>
      </c>
      <c r="Z213" s="4">
        <v>0</v>
      </c>
      <c r="AA213" s="4">
        <v>4.0788043478260869</v>
      </c>
      <c r="AB213" s="4">
        <v>0</v>
      </c>
      <c r="AC213" s="4">
        <v>8.2010869565217384</v>
      </c>
      <c r="AD213" s="4">
        <v>0</v>
      </c>
      <c r="AE213" s="4">
        <v>0</v>
      </c>
      <c r="AF213" s="1">
        <v>225581</v>
      </c>
      <c r="AG213" s="1">
        <v>1</v>
      </c>
      <c r="AH213"/>
    </row>
    <row r="214" spans="1:34" x14ac:dyDescent="0.25">
      <c r="A214" t="s">
        <v>379</v>
      </c>
      <c r="B214" t="s">
        <v>100</v>
      </c>
      <c r="C214" t="s">
        <v>452</v>
      </c>
      <c r="D214" t="s">
        <v>418</v>
      </c>
      <c r="E214" s="4">
        <v>95.130434782608702</v>
      </c>
      <c r="F214" s="4">
        <f>Nurse[[#This Row],[Total Nurse Staff Hours]]/Nurse[[#This Row],[MDS Census]]</f>
        <v>3.8198697440585012</v>
      </c>
      <c r="G214" s="4">
        <f>Nurse[[#This Row],[Total Direct Care Staff Hours]]/Nurse[[#This Row],[MDS Census]]</f>
        <v>3.4617230347349177</v>
      </c>
      <c r="H214" s="4">
        <f>Nurse[[#This Row],[Total RN Hours (w/ Admin, DON)]]/Nurse[[#This Row],[MDS Census]]</f>
        <v>0.45055415904936003</v>
      </c>
      <c r="I214" s="4">
        <f>Nurse[[#This Row],[RN Hours (excl. Admin, DON)]]/Nurse[[#This Row],[MDS Census]]</f>
        <v>0.24008797989031075</v>
      </c>
      <c r="J214" s="4">
        <f>SUM(Nurse[[#This Row],[RN Hours (excl. Admin, DON)]],Nurse[[#This Row],[RN Admin Hours]],Nurse[[#This Row],[RN DON Hours]],Nurse[[#This Row],[LPN Hours (excl. Admin)]],Nurse[[#This Row],[LPN Admin Hours]],Nurse[[#This Row],[CNA Hours]],Nurse[[#This Row],[NA TR Hours]],Nurse[[#This Row],[Med Aide/Tech Hours]])</f>
        <v>363.38586956521743</v>
      </c>
      <c r="K214" s="4">
        <f>SUM(Nurse[[#This Row],[RN Hours (excl. Admin, DON)]],Nurse[[#This Row],[LPN Hours (excl. Admin)]],Nurse[[#This Row],[CNA Hours]],Nurse[[#This Row],[NA TR Hours]],Nurse[[#This Row],[Med Aide/Tech Hours]])</f>
        <v>329.31521739130437</v>
      </c>
      <c r="L214" s="4">
        <f>SUM(Nurse[[#This Row],[RN Hours (excl. Admin, DON)]],Nurse[[#This Row],[RN Admin Hours]],Nurse[[#This Row],[RN DON Hours]])</f>
        <v>42.861413043478251</v>
      </c>
      <c r="M214" s="4">
        <v>22.839673913043477</v>
      </c>
      <c r="N214" s="4">
        <v>16.717391304347824</v>
      </c>
      <c r="O214" s="4">
        <v>3.3043478260869565</v>
      </c>
      <c r="P214" s="4">
        <f>SUM(Nurse[[#This Row],[LPN Hours (excl. Admin)]],Nurse[[#This Row],[LPN Admin Hours]])</f>
        <v>119.97554347826087</v>
      </c>
      <c r="Q214" s="4">
        <v>105.92663043478261</v>
      </c>
      <c r="R214" s="4">
        <v>14.048913043478262</v>
      </c>
      <c r="S214" s="4">
        <f>SUM(Nurse[[#This Row],[CNA Hours]],Nurse[[#This Row],[NA TR Hours]],Nurse[[#This Row],[Med Aide/Tech Hours]])</f>
        <v>200.54891304347825</v>
      </c>
      <c r="T214" s="4">
        <v>192.90217391304347</v>
      </c>
      <c r="U214" s="4">
        <v>7.6467391304347823</v>
      </c>
      <c r="V214" s="4">
        <v>0</v>
      </c>
      <c r="W2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23.923913043478262</v>
      </c>
      <c r="X214" s="4">
        <v>10.896739130434783</v>
      </c>
      <c r="Y214" s="4">
        <v>1.798913043478261</v>
      </c>
      <c r="Z214" s="4">
        <v>0</v>
      </c>
      <c r="AA214" s="4">
        <v>6.5978260869565215</v>
      </c>
      <c r="AB214" s="4">
        <v>0.15760869565217392</v>
      </c>
      <c r="AC214" s="4">
        <v>4.2663043478260869</v>
      </c>
      <c r="AD214" s="4">
        <v>0.20652173913043478</v>
      </c>
      <c r="AE214" s="4">
        <v>0</v>
      </c>
      <c r="AF214" s="1">
        <v>225306</v>
      </c>
      <c r="AG214" s="1">
        <v>1</v>
      </c>
      <c r="AH214"/>
    </row>
    <row r="215" spans="1:34" x14ac:dyDescent="0.25">
      <c r="A215" t="s">
        <v>379</v>
      </c>
      <c r="B215" t="s">
        <v>284</v>
      </c>
      <c r="C215" t="s">
        <v>579</v>
      </c>
      <c r="D215" t="s">
        <v>411</v>
      </c>
      <c r="E215" s="4">
        <v>88.184782608695656</v>
      </c>
      <c r="F215" s="4">
        <f>Nurse[[#This Row],[Total Nurse Staff Hours]]/Nurse[[#This Row],[MDS Census]]</f>
        <v>3.6437076297300628</v>
      </c>
      <c r="G215" s="4">
        <f>Nurse[[#This Row],[Total Direct Care Staff Hours]]/Nurse[[#This Row],[MDS Census]]</f>
        <v>2.7761814371995559</v>
      </c>
      <c r="H215" s="4">
        <f>Nurse[[#This Row],[Total RN Hours (w/ Admin, DON)]]/Nurse[[#This Row],[MDS Census]]</f>
        <v>0.66002095402440519</v>
      </c>
      <c r="I215" s="4">
        <f>Nurse[[#This Row],[RN Hours (excl. Admin, DON)]]/Nurse[[#This Row],[MDS Census]]</f>
        <v>0.23219031184518674</v>
      </c>
      <c r="J215" s="4">
        <f>SUM(Nurse[[#This Row],[RN Hours (excl. Admin, DON)]],Nurse[[#This Row],[RN Admin Hours]],Nurse[[#This Row],[RN DON Hours]],Nurse[[#This Row],[LPN Hours (excl. Admin)]],Nurse[[#This Row],[LPN Admin Hours]],Nurse[[#This Row],[CNA Hours]],Nurse[[#This Row],[NA TR Hours]],Nurse[[#This Row],[Med Aide/Tech Hours]])</f>
        <v>321.3195652173913</v>
      </c>
      <c r="K215" s="4">
        <f>SUM(Nurse[[#This Row],[RN Hours (excl. Admin, DON)]],Nurse[[#This Row],[LPN Hours (excl. Admin)]],Nurse[[#This Row],[CNA Hours]],Nurse[[#This Row],[NA TR Hours]],Nurse[[#This Row],[Med Aide/Tech Hours]])</f>
        <v>244.81695652173912</v>
      </c>
      <c r="L215" s="4">
        <f>SUM(Nurse[[#This Row],[RN Hours (excl. Admin, DON)]],Nurse[[#This Row],[RN Admin Hours]],Nurse[[#This Row],[RN DON Hours]])</f>
        <v>58.203804347826079</v>
      </c>
      <c r="M215" s="4">
        <v>20.475652173913044</v>
      </c>
      <c r="N215" s="4">
        <v>32.423804347826085</v>
      </c>
      <c r="O215" s="4">
        <v>5.3043478260869561</v>
      </c>
      <c r="P215" s="4">
        <f>SUM(Nurse[[#This Row],[LPN Hours (excl. Admin)]],Nurse[[#This Row],[LPN Admin Hours]])</f>
        <v>78.888478260869562</v>
      </c>
      <c r="Q215" s="4">
        <v>40.114021739130429</v>
      </c>
      <c r="R215" s="4">
        <v>38.774456521739133</v>
      </c>
      <c r="S215" s="4">
        <f>SUM(Nurse[[#This Row],[CNA Hours]],Nurse[[#This Row],[NA TR Hours]],Nurse[[#This Row],[Med Aide/Tech Hours]])</f>
        <v>184.22728260869565</v>
      </c>
      <c r="T215" s="4">
        <v>184.22728260869565</v>
      </c>
      <c r="U215" s="4">
        <v>0</v>
      </c>
      <c r="V215" s="4">
        <v>0</v>
      </c>
      <c r="W2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20.665760869565219</v>
      </c>
      <c r="X215" s="4">
        <v>5.3994565217391308</v>
      </c>
      <c r="Y215" s="4">
        <v>0.95652173913043481</v>
      </c>
      <c r="Z215" s="4">
        <v>0</v>
      </c>
      <c r="AA215" s="4">
        <v>1.0869565217391304</v>
      </c>
      <c r="AB215" s="4">
        <v>4.9021739130434785</v>
      </c>
      <c r="AC215" s="4">
        <v>8.320652173913043</v>
      </c>
      <c r="AD215" s="4">
        <v>0</v>
      </c>
      <c r="AE215" s="4">
        <v>0</v>
      </c>
      <c r="AF215" s="1">
        <v>225622</v>
      </c>
      <c r="AG215" s="1">
        <v>1</v>
      </c>
      <c r="AH215"/>
    </row>
    <row r="216" spans="1:34" x14ac:dyDescent="0.25">
      <c r="A216" t="s">
        <v>379</v>
      </c>
      <c r="B216" t="s">
        <v>145</v>
      </c>
      <c r="C216" t="s">
        <v>535</v>
      </c>
      <c r="D216" t="s">
        <v>410</v>
      </c>
      <c r="E216" s="4">
        <v>108.20652173913044</v>
      </c>
      <c r="F216" s="4">
        <f>Nurse[[#This Row],[Total Nurse Staff Hours]]/Nurse[[#This Row],[MDS Census]]</f>
        <v>3.5098191863385231</v>
      </c>
      <c r="G216" s="4">
        <f>Nurse[[#This Row],[Total Direct Care Staff Hours]]/Nurse[[#This Row],[MDS Census]]</f>
        <v>3.2709191361125058</v>
      </c>
      <c r="H216" s="4">
        <f>Nurse[[#This Row],[Total RN Hours (w/ Admin, DON)]]/Nurse[[#This Row],[MDS Census]]</f>
        <v>0.92629331993972874</v>
      </c>
      <c r="I216" s="4">
        <f>Nurse[[#This Row],[RN Hours (excl. Admin, DON)]]/Nurse[[#This Row],[MDS Census]]</f>
        <v>0.68739326971371173</v>
      </c>
      <c r="J216" s="4">
        <f>SUM(Nurse[[#This Row],[RN Hours (excl. Admin, DON)]],Nurse[[#This Row],[RN Admin Hours]],Nurse[[#This Row],[RN DON Hours]],Nurse[[#This Row],[LPN Hours (excl. Admin)]],Nurse[[#This Row],[LPN Admin Hours]],Nurse[[#This Row],[CNA Hours]],Nurse[[#This Row],[NA TR Hours]],Nurse[[#This Row],[Med Aide/Tech Hours]])</f>
        <v>379.7853260869565</v>
      </c>
      <c r="K216" s="4">
        <f>SUM(Nurse[[#This Row],[RN Hours (excl. Admin, DON)]],Nurse[[#This Row],[LPN Hours (excl. Admin)]],Nurse[[#This Row],[CNA Hours]],Nurse[[#This Row],[NA TR Hours]],Nurse[[#This Row],[Med Aide/Tech Hours]])</f>
        <v>353.93478260869563</v>
      </c>
      <c r="L216" s="4">
        <f>SUM(Nurse[[#This Row],[RN Hours (excl. Admin, DON)]],Nurse[[#This Row],[RN Admin Hours]],Nurse[[#This Row],[RN DON Hours]])</f>
        <v>100.23097826086956</v>
      </c>
      <c r="M216" s="4">
        <v>74.380434782608702</v>
      </c>
      <c r="N216" s="4">
        <v>20.720108695652176</v>
      </c>
      <c r="O216" s="4">
        <v>5.1304347826086953</v>
      </c>
      <c r="P216" s="4">
        <f>SUM(Nurse[[#This Row],[LPN Hours (excl. Admin)]],Nurse[[#This Row],[LPN Admin Hours]])</f>
        <v>82.883152173913047</v>
      </c>
      <c r="Q216" s="4">
        <v>82.883152173913047</v>
      </c>
      <c r="R216" s="4">
        <v>0</v>
      </c>
      <c r="S216" s="4">
        <f>SUM(Nurse[[#This Row],[CNA Hours]],Nurse[[#This Row],[NA TR Hours]],Nurse[[#This Row],[Med Aide/Tech Hours]])</f>
        <v>196.67119565217391</v>
      </c>
      <c r="T216" s="4">
        <v>196.67119565217391</v>
      </c>
      <c r="U216" s="4">
        <v>0</v>
      </c>
      <c r="V216" s="4">
        <v>0</v>
      </c>
      <c r="W2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6" s="4">
        <v>0</v>
      </c>
      <c r="Y216" s="4">
        <v>0</v>
      </c>
      <c r="Z216" s="4">
        <v>0</v>
      </c>
      <c r="AA216" s="4">
        <v>0</v>
      </c>
      <c r="AB216" s="4">
        <v>0</v>
      </c>
      <c r="AC216" s="4">
        <v>0</v>
      </c>
      <c r="AD216" s="4">
        <v>0</v>
      </c>
      <c r="AE216" s="4">
        <v>0</v>
      </c>
      <c r="AF216" s="1">
        <v>225378</v>
      </c>
      <c r="AG216" s="1">
        <v>1</v>
      </c>
      <c r="AH216"/>
    </row>
    <row r="217" spans="1:34" x14ac:dyDescent="0.25">
      <c r="A217" t="s">
        <v>379</v>
      </c>
      <c r="B217" t="s">
        <v>166</v>
      </c>
      <c r="C217" t="s">
        <v>522</v>
      </c>
      <c r="D217" t="s">
        <v>415</v>
      </c>
      <c r="E217" s="4">
        <v>118.82608695652173</v>
      </c>
      <c r="F217" s="4">
        <f>Nurse[[#This Row],[Total Nurse Staff Hours]]/Nurse[[#This Row],[MDS Census]]</f>
        <v>3.9820142700329306</v>
      </c>
      <c r="G217" s="4">
        <f>Nurse[[#This Row],[Total Direct Care Staff Hours]]/Nurse[[#This Row],[MDS Census]]</f>
        <v>3.6946469081595312</v>
      </c>
      <c r="H217" s="4">
        <f>Nurse[[#This Row],[Total RN Hours (w/ Admin, DON)]]/Nurse[[#This Row],[MDS Census]]</f>
        <v>0.50862147822905235</v>
      </c>
      <c r="I217" s="4">
        <f>Nurse[[#This Row],[RN Hours (excl. Admin, DON)]]/Nurse[[#This Row],[MDS Census]]</f>
        <v>0.38728046103183317</v>
      </c>
      <c r="J217" s="4">
        <f>SUM(Nurse[[#This Row],[RN Hours (excl. Admin, DON)]],Nurse[[#This Row],[RN Admin Hours]],Nurse[[#This Row],[RN DON Hours]],Nurse[[#This Row],[LPN Hours (excl. Admin)]],Nurse[[#This Row],[LPN Admin Hours]],Nurse[[#This Row],[CNA Hours]],Nurse[[#This Row],[NA TR Hours]],Nurse[[#This Row],[Med Aide/Tech Hours]])</f>
        <v>473.16717391304343</v>
      </c>
      <c r="K217" s="4">
        <f>SUM(Nurse[[#This Row],[RN Hours (excl. Admin, DON)]],Nurse[[#This Row],[LPN Hours (excl. Admin)]],Nurse[[#This Row],[CNA Hours]],Nurse[[#This Row],[NA TR Hours]],Nurse[[#This Row],[Med Aide/Tech Hours]])</f>
        <v>439.02043478260862</v>
      </c>
      <c r="L217" s="4">
        <f>SUM(Nurse[[#This Row],[RN Hours (excl. Admin, DON)]],Nurse[[#This Row],[RN Admin Hours]],Nurse[[#This Row],[RN DON Hours]])</f>
        <v>60.4375</v>
      </c>
      <c r="M217" s="4">
        <v>46.019021739130437</v>
      </c>
      <c r="N217" s="4">
        <v>9.2010869565217384</v>
      </c>
      <c r="O217" s="4">
        <v>5.2173913043478262</v>
      </c>
      <c r="P217" s="4">
        <f>SUM(Nurse[[#This Row],[LPN Hours (excl. Admin)]],Nurse[[#This Row],[LPN Admin Hours]])</f>
        <v>142.52434782608697</v>
      </c>
      <c r="Q217" s="4">
        <v>122.79608695652173</v>
      </c>
      <c r="R217" s="4">
        <v>19.728260869565219</v>
      </c>
      <c r="S217" s="4">
        <f>SUM(Nurse[[#This Row],[CNA Hours]],Nurse[[#This Row],[NA TR Hours]],Nurse[[#This Row],[Med Aide/Tech Hours]])</f>
        <v>270.20532608695646</v>
      </c>
      <c r="T217" s="4">
        <v>249.51239130434777</v>
      </c>
      <c r="U217" s="4">
        <v>20.692934782608695</v>
      </c>
      <c r="V217" s="4">
        <v>0</v>
      </c>
      <c r="W2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54.122282608695656</v>
      </c>
      <c r="X217" s="4">
        <v>6.2690217391304346</v>
      </c>
      <c r="Y217" s="4">
        <v>0</v>
      </c>
      <c r="Z217" s="4">
        <v>0</v>
      </c>
      <c r="AA217" s="4">
        <v>12.285326086956522</v>
      </c>
      <c r="AB217" s="4">
        <v>0</v>
      </c>
      <c r="AC217" s="4">
        <v>35.567934782608695</v>
      </c>
      <c r="AD217" s="4">
        <v>0</v>
      </c>
      <c r="AE217" s="4">
        <v>0</v>
      </c>
      <c r="AF217" s="1">
        <v>225409</v>
      </c>
      <c r="AG217" s="1">
        <v>1</v>
      </c>
      <c r="AH217"/>
    </row>
    <row r="218" spans="1:34" x14ac:dyDescent="0.25">
      <c r="A218" t="s">
        <v>379</v>
      </c>
      <c r="B218" t="s">
        <v>346</v>
      </c>
      <c r="C218" t="s">
        <v>484</v>
      </c>
      <c r="D218" t="s">
        <v>415</v>
      </c>
      <c r="E218" s="4">
        <v>26.923913043478262</v>
      </c>
      <c r="F218" s="4">
        <f>Nurse[[#This Row],[Total Nurse Staff Hours]]/Nurse[[#This Row],[MDS Census]]</f>
        <v>3.2377876463463866</v>
      </c>
      <c r="G218" s="4">
        <f>Nurse[[#This Row],[Total Direct Care Staff Hours]]/Nurse[[#This Row],[MDS Census]]</f>
        <v>2.8631408962454583</v>
      </c>
      <c r="H218" s="4">
        <f>Nurse[[#This Row],[Total RN Hours (w/ Admin, DON)]]/Nurse[[#This Row],[MDS Census]]</f>
        <v>0.6542067016552281</v>
      </c>
      <c r="I218" s="4">
        <f>Nurse[[#This Row],[RN Hours (excl. Admin, DON)]]/Nurse[[#This Row],[MDS Census]]</f>
        <v>0.46688332660476384</v>
      </c>
      <c r="J218" s="4">
        <f>SUM(Nurse[[#This Row],[RN Hours (excl. Admin, DON)]],Nurse[[#This Row],[RN Admin Hours]],Nurse[[#This Row],[RN DON Hours]],Nurse[[#This Row],[LPN Hours (excl. Admin)]],Nurse[[#This Row],[LPN Admin Hours]],Nurse[[#This Row],[CNA Hours]],Nurse[[#This Row],[NA TR Hours]],Nurse[[#This Row],[Med Aide/Tech Hours]])</f>
        <v>87.173913043478265</v>
      </c>
      <c r="K218" s="4">
        <f>SUM(Nurse[[#This Row],[RN Hours (excl. Admin, DON)]],Nurse[[#This Row],[LPN Hours (excl. Admin)]],Nurse[[#This Row],[CNA Hours]],Nurse[[#This Row],[NA TR Hours]],Nurse[[#This Row],[Med Aide/Tech Hours]])</f>
        <v>77.08695652173914</v>
      </c>
      <c r="L218" s="4">
        <f>SUM(Nurse[[#This Row],[RN Hours (excl. Admin, DON)]],Nurse[[#This Row],[RN Admin Hours]],Nurse[[#This Row],[RN DON Hours]])</f>
        <v>17.613804347826086</v>
      </c>
      <c r="M218" s="4">
        <v>12.570326086956522</v>
      </c>
      <c r="N218" s="4">
        <v>0</v>
      </c>
      <c r="O218" s="4">
        <v>5.0434782608695654</v>
      </c>
      <c r="P218" s="4">
        <f>SUM(Nurse[[#This Row],[LPN Hours (excl. Admin)]],Nurse[[#This Row],[LPN Admin Hours]])</f>
        <v>29.566413043478263</v>
      </c>
      <c r="Q218" s="4">
        <v>24.522934782608697</v>
      </c>
      <c r="R218" s="4">
        <v>5.0434782608695654</v>
      </c>
      <c r="S218" s="4">
        <f>SUM(Nurse[[#This Row],[CNA Hours]],Nurse[[#This Row],[NA TR Hours]],Nurse[[#This Row],[Med Aide/Tech Hours]])</f>
        <v>39.993695652173919</v>
      </c>
      <c r="T218" s="4">
        <v>39.993695652173919</v>
      </c>
      <c r="U218" s="4">
        <v>0</v>
      </c>
      <c r="V218" s="4">
        <v>0</v>
      </c>
      <c r="W2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8" s="4">
        <v>0</v>
      </c>
      <c r="Y218" s="4">
        <v>0</v>
      </c>
      <c r="Z218" s="4">
        <v>0</v>
      </c>
      <c r="AA218" s="4">
        <v>0</v>
      </c>
      <c r="AB218" s="4">
        <v>0</v>
      </c>
      <c r="AC218" s="4">
        <v>0</v>
      </c>
      <c r="AD218" s="4">
        <v>0</v>
      </c>
      <c r="AE218" s="4">
        <v>0</v>
      </c>
      <c r="AF218" s="1">
        <v>225768</v>
      </c>
      <c r="AG218" s="1">
        <v>1</v>
      </c>
      <c r="AH218"/>
    </row>
    <row r="219" spans="1:34" x14ac:dyDescent="0.25">
      <c r="A219" t="s">
        <v>379</v>
      </c>
      <c r="B219" t="s">
        <v>357</v>
      </c>
      <c r="C219" t="s">
        <v>603</v>
      </c>
      <c r="D219" t="s">
        <v>410</v>
      </c>
      <c r="E219" s="4">
        <v>73.608695652173907</v>
      </c>
      <c r="F219" s="4">
        <f>Nurse[[#This Row],[Total Nurse Staff Hours]]/Nurse[[#This Row],[MDS Census]]</f>
        <v>5.3980729474305971</v>
      </c>
      <c r="G219" s="4">
        <f>Nurse[[#This Row],[Total Direct Care Staff Hours]]/Nurse[[#This Row],[MDS Census]]</f>
        <v>5.1118576491435332</v>
      </c>
      <c r="H219" s="4">
        <f>Nurse[[#This Row],[Total RN Hours (w/ Admin, DON)]]/Nurse[[#This Row],[MDS Census]]</f>
        <v>1.116213821618429</v>
      </c>
      <c r="I219" s="4">
        <f>Nurse[[#This Row],[RN Hours (excl. Admin, DON)]]/Nurse[[#This Row],[MDS Census]]</f>
        <v>0.82999852333136448</v>
      </c>
      <c r="J219" s="4">
        <f>SUM(Nurse[[#This Row],[RN Hours (excl. Admin, DON)]],Nurse[[#This Row],[RN Admin Hours]],Nurse[[#This Row],[RN DON Hours]],Nurse[[#This Row],[LPN Hours (excl. Admin)]],Nurse[[#This Row],[LPN Admin Hours]],Nurse[[#This Row],[CNA Hours]],Nurse[[#This Row],[NA TR Hours]],Nurse[[#This Row],[Med Aide/Tech Hours]])</f>
        <v>397.34510869565219</v>
      </c>
      <c r="K219" s="4">
        <f>SUM(Nurse[[#This Row],[RN Hours (excl. Admin, DON)]],Nurse[[#This Row],[LPN Hours (excl. Admin)]],Nurse[[#This Row],[CNA Hours]],Nurse[[#This Row],[NA TR Hours]],Nurse[[#This Row],[Med Aide/Tech Hours]])</f>
        <v>376.2771739130435</v>
      </c>
      <c r="L219" s="4">
        <f>SUM(Nurse[[#This Row],[RN Hours (excl. Admin, DON)]],Nurse[[#This Row],[RN Admin Hours]],Nurse[[#This Row],[RN DON Hours]])</f>
        <v>82.163043478260875</v>
      </c>
      <c r="M219" s="4">
        <v>61.095108695652172</v>
      </c>
      <c r="N219" s="4">
        <v>16.198369565217391</v>
      </c>
      <c r="O219" s="4">
        <v>4.8695652173913047</v>
      </c>
      <c r="P219" s="4">
        <f>SUM(Nurse[[#This Row],[LPN Hours (excl. Admin)]],Nurse[[#This Row],[LPN Admin Hours]])</f>
        <v>126.72826086956522</v>
      </c>
      <c r="Q219" s="4">
        <v>126.72826086956522</v>
      </c>
      <c r="R219" s="4">
        <v>0</v>
      </c>
      <c r="S219" s="4">
        <f>SUM(Nurse[[#This Row],[CNA Hours]],Nurse[[#This Row],[NA TR Hours]],Nurse[[#This Row],[Med Aide/Tech Hours]])</f>
        <v>188.45380434782609</v>
      </c>
      <c r="T219" s="4">
        <v>188.45380434782609</v>
      </c>
      <c r="U219" s="4">
        <v>0</v>
      </c>
      <c r="V219" s="4">
        <v>0</v>
      </c>
      <c r="W2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9" s="4">
        <v>0</v>
      </c>
      <c r="Y219" s="4">
        <v>0</v>
      </c>
      <c r="Z219" s="4">
        <v>0</v>
      </c>
      <c r="AA219" s="4">
        <v>0</v>
      </c>
      <c r="AB219" s="4">
        <v>0</v>
      </c>
      <c r="AC219" s="4">
        <v>0</v>
      </c>
      <c r="AD219" s="4">
        <v>0</v>
      </c>
      <c r="AE219" s="4">
        <v>0</v>
      </c>
      <c r="AF219" t="s">
        <v>0</v>
      </c>
      <c r="AG219" s="1">
        <v>1</v>
      </c>
      <c r="AH219"/>
    </row>
    <row r="220" spans="1:34" x14ac:dyDescent="0.25">
      <c r="A220" t="s">
        <v>379</v>
      </c>
      <c r="B220" t="s">
        <v>356</v>
      </c>
      <c r="C220" t="s">
        <v>550</v>
      </c>
      <c r="D220" t="s">
        <v>416</v>
      </c>
      <c r="E220" s="4">
        <v>18.532608695652176</v>
      </c>
      <c r="F220" s="4">
        <f>Nurse[[#This Row],[Total Nurse Staff Hours]]/Nurse[[#This Row],[MDS Census]]</f>
        <v>4.8770557184750727</v>
      </c>
      <c r="G220" s="4">
        <f>Nurse[[#This Row],[Total Direct Care Staff Hours]]/Nurse[[#This Row],[MDS Census]]</f>
        <v>4.7030674486803514</v>
      </c>
      <c r="H220" s="4">
        <f>Nurse[[#This Row],[Total RN Hours (w/ Admin, DON)]]/Nurse[[#This Row],[MDS Census]]</f>
        <v>0.70998826979472129</v>
      </c>
      <c r="I220" s="4">
        <f>Nurse[[#This Row],[RN Hours (excl. Admin, DON)]]/Nurse[[#This Row],[MDS Census]]</f>
        <v>0.53599999999999981</v>
      </c>
      <c r="J220" s="4">
        <f>SUM(Nurse[[#This Row],[RN Hours (excl. Admin, DON)]],Nurse[[#This Row],[RN Admin Hours]],Nurse[[#This Row],[RN DON Hours]],Nurse[[#This Row],[LPN Hours (excl. Admin)]],Nurse[[#This Row],[LPN Admin Hours]],Nurse[[#This Row],[CNA Hours]],Nurse[[#This Row],[NA TR Hours]],Nurse[[#This Row],[Med Aide/Tech Hours]])</f>
        <v>90.384565217391298</v>
      </c>
      <c r="K220" s="4">
        <f>SUM(Nurse[[#This Row],[RN Hours (excl. Admin, DON)]],Nurse[[#This Row],[LPN Hours (excl. Admin)]],Nurse[[#This Row],[CNA Hours]],Nurse[[#This Row],[NA TR Hours]],Nurse[[#This Row],[Med Aide/Tech Hours]])</f>
        <v>87.16010869565217</v>
      </c>
      <c r="L220" s="4">
        <f>SUM(Nurse[[#This Row],[RN Hours (excl. Admin, DON)]],Nurse[[#This Row],[RN Admin Hours]],Nurse[[#This Row],[RN DON Hours]])</f>
        <v>13.157934782608695</v>
      </c>
      <c r="M220" s="4">
        <v>9.9334782608695633</v>
      </c>
      <c r="N220" s="4">
        <v>3.224456521739131</v>
      </c>
      <c r="O220" s="4">
        <v>0</v>
      </c>
      <c r="P220" s="4">
        <f>SUM(Nurse[[#This Row],[LPN Hours (excl. Admin)]],Nurse[[#This Row],[LPN Admin Hours]])</f>
        <v>45.309673913043476</v>
      </c>
      <c r="Q220" s="4">
        <v>45.309673913043476</v>
      </c>
      <c r="R220" s="4">
        <v>0</v>
      </c>
      <c r="S220" s="4">
        <f>SUM(Nurse[[#This Row],[CNA Hours]],Nurse[[#This Row],[NA TR Hours]],Nurse[[#This Row],[Med Aide/Tech Hours]])</f>
        <v>31.916956521739131</v>
      </c>
      <c r="T220" s="4">
        <v>31.916956521739131</v>
      </c>
      <c r="U220" s="4">
        <v>0</v>
      </c>
      <c r="V220" s="4">
        <v>0</v>
      </c>
      <c r="W2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0" s="4">
        <v>0</v>
      </c>
      <c r="Y220" s="4">
        <v>0</v>
      </c>
      <c r="Z220" s="4">
        <v>0</v>
      </c>
      <c r="AA220" s="4">
        <v>0</v>
      </c>
      <c r="AB220" s="4">
        <v>0</v>
      </c>
      <c r="AC220" s="4">
        <v>0</v>
      </c>
      <c r="AD220" s="4">
        <v>0</v>
      </c>
      <c r="AE220" s="4">
        <v>0</v>
      </c>
      <c r="AF220" s="1">
        <v>225784</v>
      </c>
      <c r="AG220" s="1">
        <v>1</v>
      </c>
      <c r="AH220"/>
    </row>
    <row r="221" spans="1:34" x14ac:dyDescent="0.25">
      <c r="A221" t="s">
        <v>379</v>
      </c>
      <c r="B221" t="s">
        <v>351</v>
      </c>
      <c r="C221" t="s">
        <v>518</v>
      </c>
      <c r="D221" t="s">
        <v>416</v>
      </c>
      <c r="E221" s="4">
        <v>52.25</v>
      </c>
      <c r="F221" s="4">
        <f>Nurse[[#This Row],[Total Nurse Staff Hours]]/Nurse[[#This Row],[MDS Census]]</f>
        <v>4.6932203037237361</v>
      </c>
      <c r="G221" s="4">
        <f>Nurse[[#This Row],[Total Direct Care Staff Hours]]/Nurse[[#This Row],[MDS Census]]</f>
        <v>4.6016871229457035</v>
      </c>
      <c r="H221" s="4">
        <f>Nurse[[#This Row],[Total RN Hours (w/ Admin, DON)]]/Nurse[[#This Row],[MDS Census]]</f>
        <v>2.0682151029748277</v>
      </c>
      <c r="I221" s="4">
        <f>Nurse[[#This Row],[RN Hours (excl. Admin, DON)]]/Nurse[[#This Row],[MDS Census]]</f>
        <v>1.9766819221967959</v>
      </c>
      <c r="J221" s="4">
        <f>SUM(Nurse[[#This Row],[RN Hours (excl. Admin, DON)]],Nurse[[#This Row],[RN Admin Hours]],Nurse[[#This Row],[RN DON Hours]],Nurse[[#This Row],[LPN Hours (excl. Admin)]],Nurse[[#This Row],[LPN Admin Hours]],Nurse[[#This Row],[CNA Hours]],Nurse[[#This Row],[NA TR Hours]],Nurse[[#This Row],[Med Aide/Tech Hours]])</f>
        <v>245.2207608695652</v>
      </c>
      <c r="K221" s="4">
        <f>SUM(Nurse[[#This Row],[RN Hours (excl. Admin, DON)]],Nurse[[#This Row],[LPN Hours (excl. Admin)]],Nurse[[#This Row],[CNA Hours]],Nurse[[#This Row],[NA TR Hours]],Nurse[[#This Row],[Med Aide/Tech Hours]])</f>
        <v>240.43815217391301</v>
      </c>
      <c r="L221" s="4">
        <f>SUM(Nurse[[#This Row],[RN Hours (excl. Admin, DON)]],Nurse[[#This Row],[RN Admin Hours]],Nurse[[#This Row],[RN DON Hours]])</f>
        <v>108.06423913043476</v>
      </c>
      <c r="M221" s="4">
        <v>103.28163043478258</v>
      </c>
      <c r="N221" s="4">
        <v>0</v>
      </c>
      <c r="O221" s="4">
        <v>4.7826086956521738</v>
      </c>
      <c r="P221" s="4">
        <f>SUM(Nurse[[#This Row],[LPN Hours (excl. Admin)]],Nurse[[#This Row],[LPN Admin Hours]])</f>
        <v>8.8185869565217363</v>
      </c>
      <c r="Q221" s="4">
        <v>8.8185869565217363</v>
      </c>
      <c r="R221" s="4">
        <v>0</v>
      </c>
      <c r="S221" s="4">
        <f>SUM(Nurse[[#This Row],[CNA Hours]],Nurse[[#This Row],[NA TR Hours]],Nurse[[#This Row],[Med Aide/Tech Hours]])</f>
        <v>128.3379347826087</v>
      </c>
      <c r="T221" s="4">
        <v>128.3379347826087</v>
      </c>
      <c r="U221" s="4">
        <v>0</v>
      </c>
      <c r="V221" s="4">
        <v>0</v>
      </c>
      <c r="W2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1" s="4">
        <v>0</v>
      </c>
      <c r="Y221" s="4">
        <v>0</v>
      </c>
      <c r="Z221" s="4">
        <v>0</v>
      </c>
      <c r="AA221" s="4">
        <v>0</v>
      </c>
      <c r="AB221" s="4">
        <v>0</v>
      </c>
      <c r="AC221" s="4">
        <v>0</v>
      </c>
      <c r="AD221" s="4">
        <v>0</v>
      </c>
      <c r="AE221" s="4">
        <v>0</v>
      </c>
      <c r="AF221" s="1">
        <v>225774</v>
      </c>
      <c r="AG221" s="1">
        <v>1</v>
      </c>
      <c r="AH221"/>
    </row>
    <row r="222" spans="1:34" x14ac:dyDescent="0.25">
      <c r="A222" t="s">
        <v>379</v>
      </c>
      <c r="B222" t="s">
        <v>47</v>
      </c>
      <c r="C222" t="s">
        <v>489</v>
      </c>
      <c r="D222" t="s">
        <v>416</v>
      </c>
      <c r="E222" s="4">
        <v>99.228260869565219</v>
      </c>
      <c r="F222" s="4">
        <f>Nurse[[#This Row],[Total Nurse Staff Hours]]/Nurse[[#This Row],[MDS Census]]</f>
        <v>3.1830419542118524</v>
      </c>
      <c r="G222" s="4">
        <f>Nurse[[#This Row],[Total Direct Care Staff Hours]]/Nurse[[#This Row],[MDS Census]]</f>
        <v>2.974594150509366</v>
      </c>
      <c r="H222" s="4">
        <f>Nurse[[#This Row],[Total RN Hours (w/ Admin, DON)]]/Nurse[[#This Row],[MDS Census]]</f>
        <v>0.43885639171869867</v>
      </c>
      <c r="I222" s="4">
        <f>Nurse[[#This Row],[RN Hours (excl. Admin, DON)]]/Nurse[[#This Row],[MDS Census]]</f>
        <v>0.29459962756052144</v>
      </c>
      <c r="J222" s="4">
        <f>SUM(Nurse[[#This Row],[RN Hours (excl. Admin, DON)]],Nurse[[#This Row],[RN Admin Hours]],Nurse[[#This Row],[RN DON Hours]],Nurse[[#This Row],[LPN Hours (excl. Admin)]],Nurse[[#This Row],[LPN Admin Hours]],Nurse[[#This Row],[CNA Hours]],Nurse[[#This Row],[NA TR Hours]],Nurse[[#This Row],[Med Aide/Tech Hours]])</f>
        <v>315.84771739130434</v>
      </c>
      <c r="K222" s="4">
        <f>SUM(Nurse[[#This Row],[RN Hours (excl. Admin, DON)]],Nurse[[#This Row],[LPN Hours (excl. Admin)]],Nurse[[#This Row],[CNA Hours]],Nurse[[#This Row],[NA TR Hours]],Nurse[[#This Row],[Med Aide/Tech Hours]])</f>
        <v>295.1638043478261</v>
      </c>
      <c r="L222" s="4">
        <f>SUM(Nurse[[#This Row],[RN Hours (excl. Admin, DON)]],Nurse[[#This Row],[RN Admin Hours]],Nurse[[#This Row],[RN DON Hours]])</f>
        <v>43.546956521739133</v>
      </c>
      <c r="M222" s="4">
        <v>29.232608695652178</v>
      </c>
      <c r="N222" s="4">
        <v>8.7961956521739122</v>
      </c>
      <c r="O222" s="4">
        <v>5.5181521739130437</v>
      </c>
      <c r="P222" s="4">
        <f>SUM(Nurse[[#This Row],[LPN Hours (excl. Admin)]],Nurse[[#This Row],[LPN Admin Hours]])</f>
        <v>77.3125</v>
      </c>
      <c r="Q222" s="4">
        <v>70.942934782608702</v>
      </c>
      <c r="R222" s="4">
        <v>6.3695652173913047</v>
      </c>
      <c r="S222" s="4">
        <f>SUM(Nurse[[#This Row],[CNA Hours]],Nurse[[#This Row],[NA TR Hours]],Nurse[[#This Row],[Med Aide/Tech Hours]])</f>
        <v>194.98826086956521</v>
      </c>
      <c r="T222" s="4">
        <v>194.98826086956521</v>
      </c>
      <c r="U222" s="4">
        <v>0</v>
      </c>
      <c r="V222" s="4">
        <v>0</v>
      </c>
      <c r="W2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7.1991304347826084</v>
      </c>
      <c r="X222" s="4">
        <v>2.2434782608695651</v>
      </c>
      <c r="Y222" s="4">
        <v>0.16304347826086957</v>
      </c>
      <c r="Z222" s="4">
        <v>0</v>
      </c>
      <c r="AA222" s="4">
        <v>3.7201086956521738</v>
      </c>
      <c r="AB222" s="4">
        <v>0</v>
      </c>
      <c r="AC222" s="4">
        <v>1.0725</v>
      </c>
      <c r="AD222" s="4">
        <v>0</v>
      </c>
      <c r="AE222" s="4">
        <v>0</v>
      </c>
      <c r="AF222" s="1">
        <v>225222</v>
      </c>
      <c r="AG222" s="1">
        <v>1</v>
      </c>
      <c r="AH222"/>
    </row>
    <row r="223" spans="1:34" x14ac:dyDescent="0.25">
      <c r="A223" t="s">
        <v>379</v>
      </c>
      <c r="B223" t="s">
        <v>126</v>
      </c>
      <c r="C223" t="s">
        <v>525</v>
      </c>
      <c r="D223" t="s">
        <v>418</v>
      </c>
      <c r="E223" s="4">
        <v>78.891304347826093</v>
      </c>
      <c r="F223" s="4">
        <f>Nurse[[#This Row],[Total Nurse Staff Hours]]/Nurse[[#This Row],[MDS Census]]</f>
        <v>3.8527831358500961</v>
      </c>
      <c r="G223" s="4">
        <f>Nurse[[#This Row],[Total Direct Care Staff Hours]]/Nurse[[#This Row],[MDS Census]]</f>
        <v>3.3302562689446131</v>
      </c>
      <c r="H223" s="4">
        <f>Nurse[[#This Row],[Total RN Hours (w/ Admin, DON)]]/Nurse[[#This Row],[MDS Census]]</f>
        <v>0.54057591623036638</v>
      </c>
      <c r="I223" s="4">
        <f>Nurse[[#This Row],[RN Hours (excl. Admin, DON)]]/Nurse[[#This Row],[MDS Census]]</f>
        <v>0.2843758611187655</v>
      </c>
      <c r="J223" s="4">
        <f>SUM(Nurse[[#This Row],[RN Hours (excl. Admin, DON)]],Nurse[[#This Row],[RN Admin Hours]],Nurse[[#This Row],[RN DON Hours]],Nurse[[#This Row],[LPN Hours (excl. Admin)]],Nurse[[#This Row],[LPN Admin Hours]],Nurse[[#This Row],[CNA Hours]],Nurse[[#This Row],[NA TR Hours]],Nurse[[#This Row],[Med Aide/Tech Hours]])</f>
        <v>303.95108695652175</v>
      </c>
      <c r="K223" s="4">
        <f>SUM(Nurse[[#This Row],[RN Hours (excl. Admin, DON)]],Nurse[[#This Row],[LPN Hours (excl. Admin)]],Nurse[[#This Row],[CNA Hours]],Nurse[[#This Row],[NA TR Hours]],Nurse[[#This Row],[Med Aide/Tech Hours]])</f>
        <v>262.72826086956525</v>
      </c>
      <c r="L223" s="4">
        <f>SUM(Nurse[[#This Row],[RN Hours (excl. Admin, DON)]],Nurse[[#This Row],[RN Admin Hours]],Nurse[[#This Row],[RN DON Hours]])</f>
        <v>42.646739130434781</v>
      </c>
      <c r="M223" s="4">
        <v>22.434782608695652</v>
      </c>
      <c r="N223" s="4">
        <v>15.168478260869565</v>
      </c>
      <c r="O223" s="4">
        <v>5.0434782608695654</v>
      </c>
      <c r="P223" s="4">
        <f>SUM(Nurse[[#This Row],[LPN Hours (excl. Admin)]],Nurse[[#This Row],[LPN Admin Hours]])</f>
        <v>90.611413043478265</v>
      </c>
      <c r="Q223" s="4">
        <v>69.600543478260875</v>
      </c>
      <c r="R223" s="4">
        <v>21.010869565217391</v>
      </c>
      <c r="S223" s="4">
        <f>SUM(Nurse[[#This Row],[CNA Hours]],Nurse[[#This Row],[NA TR Hours]],Nurse[[#This Row],[Med Aide/Tech Hours]])</f>
        <v>170.69293478260869</v>
      </c>
      <c r="T223" s="4">
        <v>148.02717391304347</v>
      </c>
      <c r="U223" s="4">
        <v>22.665760869565219</v>
      </c>
      <c r="V223" s="4">
        <v>0</v>
      </c>
      <c r="W2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18.71467391304348</v>
      </c>
      <c r="X223" s="4">
        <v>0.99728260869565222</v>
      </c>
      <c r="Y223" s="4">
        <v>0</v>
      </c>
      <c r="Z223" s="4">
        <v>0</v>
      </c>
      <c r="AA223" s="4">
        <v>16.413043478260871</v>
      </c>
      <c r="AB223" s="4">
        <v>0</v>
      </c>
      <c r="AC223" s="4">
        <v>1.3043478260869565</v>
      </c>
      <c r="AD223" s="4">
        <v>0</v>
      </c>
      <c r="AE223" s="4">
        <v>0</v>
      </c>
      <c r="AF223" s="1">
        <v>225342</v>
      </c>
      <c r="AG223" s="1">
        <v>1</v>
      </c>
      <c r="AH223"/>
    </row>
    <row r="224" spans="1:34" x14ac:dyDescent="0.25">
      <c r="A224" t="s">
        <v>379</v>
      </c>
      <c r="B224" t="s">
        <v>230</v>
      </c>
      <c r="C224" t="s">
        <v>469</v>
      </c>
      <c r="D224" t="s">
        <v>413</v>
      </c>
      <c r="E224" s="4">
        <v>86.228260869565219</v>
      </c>
      <c r="F224" s="4">
        <f>Nurse[[#This Row],[Total Nurse Staff Hours]]/Nurse[[#This Row],[MDS Census]]</f>
        <v>3.9092625740577334</v>
      </c>
      <c r="G224" s="4">
        <f>Nurse[[#This Row],[Total Direct Care Staff Hours]]/Nurse[[#This Row],[MDS Census]]</f>
        <v>3.5009365939745374</v>
      </c>
      <c r="H224" s="4">
        <f>Nurse[[#This Row],[Total RN Hours (w/ Admin, DON)]]/Nurse[[#This Row],[MDS Census]]</f>
        <v>1.0493508130593721</v>
      </c>
      <c r="I224" s="4">
        <f>Nurse[[#This Row],[RN Hours (excl. Admin, DON)]]/Nurse[[#This Row],[MDS Census]]</f>
        <v>0.66522753056851125</v>
      </c>
      <c r="J224" s="4">
        <f>SUM(Nurse[[#This Row],[RN Hours (excl. Admin, DON)]],Nurse[[#This Row],[RN Admin Hours]],Nurse[[#This Row],[RN DON Hours]],Nurse[[#This Row],[LPN Hours (excl. Admin)]],Nurse[[#This Row],[LPN Admin Hours]],Nurse[[#This Row],[CNA Hours]],Nurse[[#This Row],[NA TR Hours]],Nurse[[#This Row],[Med Aide/Tech Hours]])</f>
        <v>337.08891304347827</v>
      </c>
      <c r="K224" s="4">
        <f>SUM(Nurse[[#This Row],[RN Hours (excl. Admin, DON)]],Nurse[[#This Row],[LPN Hours (excl. Admin)]],Nurse[[#This Row],[CNA Hours]],Nurse[[#This Row],[NA TR Hours]],Nurse[[#This Row],[Med Aide/Tech Hours]])</f>
        <v>301.87967391304352</v>
      </c>
      <c r="L224" s="4">
        <f>SUM(Nurse[[#This Row],[RN Hours (excl. Admin, DON)]],Nurse[[#This Row],[RN Admin Hours]],Nurse[[#This Row],[RN DON Hours]])</f>
        <v>90.483695652173907</v>
      </c>
      <c r="M224" s="4">
        <v>57.361413043478258</v>
      </c>
      <c r="N224" s="4">
        <v>30.535326086956523</v>
      </c>
      <c r="O224" s="4">
        <v>2.5869565217391304</v>
      </c>
      <c r="P224" s="4">
        <f>SUM(Nurse[[#This Row],[LPN Hours (excl. Admin)]],Nurse[[#This Row],[LPN Admin Hours]])</f>
        <v>66.293478260869563</v>
      </c>
      <c r="Q224" s="4">
        <v>64.206521739130437</v>
      </c>
      <c r="R224" s="4">
        <v>2.0869565217391304</v>
      </c>
      <c r="S224" s="4">
        <f>SUM(Nurse[[#This Row],[CNA Hours]],Nurse[[#This Row],[NA TR Hours]],Nurse[[#This Row],[Med Aide/Tech Hours]])</f>
        <v>180.3117391304348</v>
      </c>
      <c r="T224" s="4">
        <v>169.84163043478262</v>
      </c>
      <c r="U224" s="4">
        <v>10.470108695652174</v>
      </c>
      <c r="V224" s="4">
        <v>0</v>
      </c>
      <c r="W2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23.652173913043477</v>
      </c>
      <c r="X224" s="4">
        <v>9</v>
      </c>
      <c r="Y224" s="4">
        <v>0</v>
      </c>
      <c r="Z224" s="4">
        <v>0</v>
      </c>
      <c r="AA224" s="4">
        <v>9.695652173913043</v>
      </c>
      <c r="AB224" s="4">
        <v>0</v>
      </c>
      <c r="AC224" s="4">
        <v>4.9565217391304346</v>
      </c>
      <c r="AD224" s="4">
        <v>0</v>
      </c>
      <c r="AE224" s="4">
        <v>0</v>
      </c>
      <c r="AF224" s="1">
        <v>225506</v>
      </c>
      <c r="AG224" s="1">
        <v>1</v>
      </c>
      <c r="AH224"/>
    </row>
    <row r="225" spans="1:34" x14ac:dyDescent="0.25">
      <c r="A225" t="s">
        <v>379</v>
      </c>
      <c r="B225" t="s">
        <v>94</v>
      </c>
      <c r="C225" t="s">
        <v>458</v>
      </c>
      <c r="D225" t="s">
        <v>410</v>
      </c>
      <c r="E225" s="4">
        <v>115.23913043478261</v>
      </c>
      <c r="F225" s="4">
        <f>Nurse[[#This Row],[Total Nurse Staff Hours]]/Nurse[[#This Row],[MDS Census]]</f>
        <v>3.2446943972835318</v>
      </c>
      <c r="G225" s="4">
        <f>Nurse[[#This Row],[Total Direct Care Staff Hours]]/Nurse[[#This Row],[MDS Census]]</f>
        <v>3.141600641388417</v>
      </c>
      <c r="H225" s="4">
        <f>Nurse[[#This Row],[Total RN Hours (w/ Admin, DON)]]/Nurse[[#This Row],[MDS Census]]</f>
        <v>0.33010281079041692</v>
      </c>
      <c r="I225" s="4">
        <f>Nurse[[#This Row],[RN Hours (excl. Admin, DON)]]/Nurse[[#This Row],[MDS Census]]</f>
        <v>0.26579890586681759</v>
      </c>
      <c r="J225" s="4">
        <f>SUM(Nurse[[#This Row],[RN Hours (excl. Admin, DON)]],Nurse[[#This Row],[RN Admin Hours]],Nurse[[#This Row],[RN DON Hours]],Nurse[[#This Row],[LPN Hours (excl. Admin)]],Nurse[[#This Row],[LPN Admin Hours]],Nurse[[#This Row],[CNA Hours]],Nurse[[#This Row],[NA TR Hours]],Nurse[[#This Row],[Med Aide/Tech Hours]])</f>
        <v>373.91576086956525</v>
      </c>
      <c r="K225" s="4">
        <f>SUM(Nurse[[#This Row],[RN Hours (excl. Admin, DON)]],Nurse[[#This Row],[LPN Hours (excl. Admin)]],Nurse[[#This Row],[CNA Hours]],Nurse[[#This Row],[NA TR Hours]],Nurse[[#This Row],[Med Aide/Tech Hours]])</f>
        <v>362.0353260869565</v>
      </c>
      <c r="L225" s="4">
        <f>SUM(Nurse[[#This Row],[RN Hours (excl. Admin, DON)]],Nurse[[#This Row],[RN Admin Hours]],Nurse[[#This Row],[RN DON Hours]])</f>
        <v>38.040760869565219</v>
      </c>
      <c r="M225" s="4">
        <v>30.630434782608695</v>
      </c>
      <c r="N225" s="4">
        <v>6.0135869565217392</v>
      </c>
      <c r="O225" s="4">
        <v>1.3967391304347827</v>
      </c>
      <c r="P225" s="4">
        <f>SUM(Nurse[[#This Row],[LPN Hours (excl. Admin)]],Nurse[[#This Row],[LPN Admin Hours]])</f>
        <v>94.230978260869563</v>
      </c>
      <c r="Q225" s="4">
        <v>89.760869565217391</v>
      </c>
      <c r="R225" s="4">
        <v>4.4701086956521738</v>
      </c>
      <c r="S225" s="4">
        <f>SUM(Nurse[[#This Row],[CNA Hours]],Nurse[[#This Row],[NA TR Hours]],Nurse[[#This Row],[Med Aide/Tech Hours]])</f>
        <v>241.64402173913044</v>
      </c>
      <c r="T225" s="4">
        <v>241.64402173913044</v>
      </c>
      <c r="U225" s="4">
        <v>0</v>
      </c>
      <c r="V225" s="4">
        <v>0</v>
      </c>
      <c r="W2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61.269021739130437</v>
      </c>
      <c r="X225" s="4">
        <v>11.652173913043478</v>
      </c>
      <c r="Y225" s="4">
        <v>0</v>
      </c>
      <c r="Z225" s="4">
        <v>0</v>
      </c>
      <c r="AA225" s="4">
        <v>9.3940217391304355</v>
      </c>
      <c r="AB225" s="4">
        <v>0</v>
      </c>
      <c r="AC225" s="4">
        <v>40.222826086956523</v>
      </c>
      <c r="AD225" s="4">
        <v>0</v>
      </c>
      <c r="AE225" s="4">
        <v>0</v>
      </c>
      <c r="AF225" s="1">
        <v>225298</v>
      </c>
      <c r="AG225" s="1">
        <v>1</v>
      </c>
      <c r="AH225"/>
    </row>
    <row r="226" spans="1:34" x14ac:dyDescent="0.25">
      <c r="A226" t="s">
        <v>379</v>
      </c>
      <c r="B226" t="s">
        <v>127</v>
      </c>
      <c r="C226" t="s">
        <v>485</v>
      </c>
      <c r="D226" t="s">
        <v>416</v>
      </c>
      <c r="E226" s="4">
        <v>116.09782608695652</v>
      </c>
      <c r="F226" s="4">
        <f>Nurse[[#This Row],[Total Nurse Staff Hours]]/Nurse[[#This Row],[MDS Census]]</f>
        <v>3.052420185375901</v>
      </c>
      <c r="G226" s="4">
        <f>Nurse[[#This Row],[Total Direct Care Staff Hours]]/Nurse[[#This Row],[MDS Census]]</f>
        <v>2.8085291639359613</v>
      </c>
      <c r="H226" s="4">
        <f>Nurse[[#This Row],[Total RN Hours (w/ Admin, DON)]]/Nurse[[#This Row],[MDS Census]]</f>
        <v>0.55000468120962454</v>
      </c>
      <c r="I226" s="4">
        <f>Nurse[[#This Row],[RN Hours (excl. Admin, DON)]]/Nurse[[#This Row],[MDS Census]]</f>
        <v>0.50356708173392006</v>
      </c>
      <c r="J226" s="4">
        <f>SUM(Nurse[[#This Row],[RN Hours (excl. Admin, DON)]],Nurse[[#This Row],[RN Admin Hours]],Nurse[[#This Row],[RN DON Hours]],Nurse[[#This Row],[LPN Hours (excl. Admin)]],Nurse[[#This Row],[LPN Admin Hours]],Nurse[[#This Row],[CNA Hours]],Nurse[[#This Row],[NA TR Hours]],Nurse[[#This Row],[Med Aide/Tech Hours]])</f>
        <v>354.37934782608693</v>
      </c>
      <c r="K226" s="4">
        <f>SUM(Nurse[[#This Row],[RN Hours (excl. Admin, DON)]],Nurse[[#This Row],[LPN Hours (excl. Admin)]],Nurse[[#This Row],[CNA Hours]],Nurse[[#This Row],[NA TR Hours]],Nurse[[#This Row],[Med Aide/Tech Hours]])</f>
        <v>326.06413043478261</v>
      </c>
      <c r="L226" s="4">
        <f>SUM(Nurse[[#This Row],[RN Hours (excl. Admin, DON)]],Nurse[[#This Row],[RN Admin Hours]],Nurse[[#This Row],[RN DON Hours]])</f>
        <v>63.854347826086951</v>
      </c>
      <c r="M226" s="4">
        <v>58.463043478260865</v>
      </c>
      <c r="N226" s="4">
        <v>0</v>
      </c>
      <c r="O226" s="4">
        <v>5.3913043478260869</v>
      </c>
      <c r="P226" s="4">
        <f>SUM(Nurse[[#This Row],[LPN Hours (excl. Admin)]],Nurse[[#This Row],[LPN Admin Hours]])</f>
        <v>76.928260869565221</v>
      </c>
      <c r="Q226" s="4">
        <v>54.004347826086963</v>
      </c>
      <c r="R226" s="4">
        <v>22.923913043478262</v>
      </c>
      <c r="S226" s="4">
        <f>SUM(Nurse[[#This Row],[CNA Hours]],Nurse[[#This Row],[NA TR Hours]],Nurse[[#This Row],[Med Aide/Tech Hours]])</f>
        <v>213.59673913043477</v>
      </c>
      <c r="T226" s="4">
        <v>213.59673913043477</v>
      </c>
      <c r="U226" s="4">
        <v>0</v>
      </c>
      <c r="V226" s="4">
        <v>0</v>
      </c>
      <c r="W2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9.1423913043478251</v>
      </c>
      <c r="X226" s="4">
        <v>1.8413043478260867</v>
      </c>
      <c r="Y226" s="4">
        <v>0</v>
      </c>
      <c r="Z226" s="4">
        <v>3.7391304347826089</v>
      </c>
      <c r="AA226" s="4">
        <v>3.5619565217391305</v>
      </c>
      <c r="AB226" s="4">
        <v>0</v>
      </c>
      <c r="AC226" s="4">
        <v>0</v>
      </c>
      <c r="AD226" s="4">
        <v>0</v>
      </c>
      <c r="AE226" s="4">
        <v>0</v>
      </c>
      <c r="AF226" s="1">
        <v>225343</v>
      </c>
      <c r="AG226" s="1">
        <v>1</v>
      </c>
      <c r="AH226"/>
    </row>
    <row r="227" spans="1:34" x14ac:dyDescent="0.25">
      <c r="A227" t="s">
        <v>379</v>
      </c>
      <c r="B227" t="s">
        <v>270</v>
      </c>
      <c r="C227" t="s">
        <v>468</v>
      </c>
      <c r="D227" t="s">
        <v>412</v>
      </c>
      <c r="E227" s="4">
        <v>119.52173913043478</v>
      </c>
      <c r="F227" s="4">
        <f>Nurse[[#This Row],[Total Nurse Staff Hours]]/Nurse[[#This Row],[MDS Census]]</f>
        <v>4.1062977446344133</v>
      </c>
      <c r="G227" s="4">
        <f>Nurse[[#This Row],[Total Direct Care Staff Hours]]/Nurse[[#This Row],[MDS Census]]</f>
        <v>3.9427155329210635</v>
      </c>
      <c r="H227" s="4">
        <f>Nurse[[#This Row],[Total RN Hours (w/ Admin, DON)]]/Nurse[[#This Row],[MDS Census]]</f>
        <v>0.49900509276100397</v>
      </c>
      <c r="I227" s="4">
        <f>Nurse[[#This Row],[RN Hours (excl. Admin, DON)]]/Nurse[[#This Row],[MDS Census]]</f>
        <v>0.37762004365223711</v>
      </c>
      <c r="J227" s="4">
        <f>SUM(Nurse[[#This Row],[RN Hours (excl. Admin, DON)]],Nurse[[#This Row],[RN Admin Hours]],Nurse[[#This Row],[RN DON Hours]],Nurse[[#This Row],[LPN Hours (excl. Admin)]],Nurse[[#This Row],[LPN Admin Hours]],Nurse[[#This Row],[CNA Hours]],Nurse[[#This Row],[NA TR Hours]],Nurse[[#This Row],[Med Aide/Tech Hours]])</f>
        <v>490.79184782608706</v>
      </c>
      <c r="K227" s="4">
        <f>SUM(Nurse[[#This Row],[RN Hours (excl. Admin, DON)]],Nurse[[#This Row],[LPN Hours (excl. Admin)]],Nurse[[#This Row],[CNA Hours]],Nurse[[#This Row],[NA TR Hours]],Nurse[[#This Row],[Med Aide/Tech Hours]])</f>
        <v>471.2402173913045</v>
      </c>
      <c r="L227" s="4">
        <f>SUM(Nurse[[#This Row],[RN Hours (excl. Admin, DON)]],Nurse[[#This Row],[RN Admin Hours]],Nurse[[#This Row],[RN DON Hours]])</f>
        <v>59.641956521739125</v>
      </c>
      <c r="M227" s="4">
        <v>45.133804347826079</v>
      </c>
      <c r="N227" s="4">
        <v>8.7690217391304355</v>
      </c>
      <c r="O227" s="4">
        <v>5.7391304347826084</v>
      </c>
      <c r="P227" s="4">
        <f>SUM(Nurse[[#This Row],[LPN Hours (excl. Admin)]],Nurse[[#This Row],[LPN Admin Hours]])</f>
        <v>120.62391304347825</v>
      </c>
      <c r="Q227" s="4">
        <v>115.58043478260869</v>
      </c>
      <c r="R227" s="4">
        <v>5.0434782608695654</v>
      </c>
      <c r="S227" s="4">
        <f>SUM(Nurse[[#This Row],[CNA Hours]],Nurse[[#This Row],[NA TR Hours]],Nurse[[#This Row],[Med Aide/Tech Hours]])</f>
        <v>310.52597826086969</v>
      </c>
      <c r="T227" s="4">
        <v>306.54500000000013</v>
      </c>
      <c r="U227" s="4">
        <v>3.9809782608695654</v>
      </c>
      <c r="V227" s="4">
        <v>0</v>
      </c>
      <c r="W2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21.301630434782609</v>
      </c>
      <c r="X227" s="4">
        <v>0.2608695652173913</v>
      </c>
      <c r="Y227" s="4">
        <v>0</v>
      </c>
      <c r="Z227" s="4">
        <v>0</v>
      </c>
      <c r="AA227" s="4">
        <v>9.9184782608695645</v>
      </c>
      <c r="AB227" s="4">
        <v>0</v>
      </c>
      <c r="AC227" s="4">
        <v>11.122282608695652</v>
      </c>
      <c r="AD227" s="4">
        <v>0</v>
      </c>
      <c r="AE227" s="4">
        <v>0</v>
      </c>
      <c r="AF227" s="1">
        <v>225577</v>
      </c>
      <c r="AG227" s="1">
        <v>1</v>
      </c>
      <c r="AH227"/>
    </row>
    <row r="228" spans="1:34" x14ac:dyDescent="0.25">
      <c r="A228" t="s">
        <v>379</v>
      </c>
      <c r="B228" t="s">
        <v>308</v>
      </c>
      <c r="C228" t="s">
        <v>480</v>
      </c>
      <c r="D228" t="s">
        <v>410</v>
      </c>
      <c r="E228" s="4">
        <v>98.5</v>
      </c>
      <c r="F228" s="4">
        <f>Nurse[[#This Row],[Total Nurse Staff Hours]]/Nurse[[#This Row],[MDS Census]]</f>
        <v>3.879209887442066</v>
      </c>
      <c r="G228" s="4">
        <f>Nurse[[#This Row],[Total Direct Care Staff Hours]]/Nurse[[#This Row],[MDS Census]]</f>
        <v>3.3117402339439419</v>
      </c>
      <c r="H228" s="4">
        <f>Nurse[[#This Row],[Total RN Hours (w/ Admin, DON)]]/Nurse[[#This Row],[MDS Census]]</f>
        <v>0.55677554623703374</v>
      </c>
      <c r="I228" s="4">
        <f>Nurse[[#This Row],[RN Hours (excl. Admin, DON)]]/Nurse[[#This Row],[MDS Census]]</f>
        <v>0.24809644670050762</v>
      </c>
      <c r="J228" s="4">
        <f>SUM(Nurse[[#This Row],[RN Hours (excl. Admin, DON)]],Nurse[[#This Row],[RN Admin Hours]],Nurse[[#This Row],[RN DON Hours]],Nurse[[#This Row],[LPN Hours (excl. Admin)]],Nurse[[#This Row],[LPN Admin Hours]],Nurse[[#This Row],[CNA Hours]],Nurse[[#This Row],[NA TR Hours]],Nurse[[#This Row],[Med Aide/Tech Hours]])</f>
        <v>382.10217391304349</v>
      </c>
      <c r="K228" s="4">
        <f>SUM(Nurse[[#This Row],[RN Hours (excl. Admin, DON)]],Nurse[[#This Row],[LPN Hours (excl. Admin)]],Nurse[[#This Row],[CNA Hours]],Nurse[[#This Row],[NA TR Hours]],Nurse[[#This Row],[Med Aide/Tech Hours]])</f>
        <v>326.20641304347828</v>
      </c>
      <c r="L228" s="4">
        <f>SUM(Nurse[[#This Row],[RN Hours (excl. Admin, DON)]],Nurse[[#This Row],[RN Admin Hours]],Nurse[[#This Row],[RN DON Hours]])</f>
        <v>54.842391304347821</v>
      </c>
      <c r="M228" s="4">
        <v>24.4375</v>
      </c>
      <c r="N228" s="4">
        <v>25.013586956521738</v>
      </c>
      <c r="O228" s="4">
        <v>5.3913043478260869</v>
      </c>
      <c r="P228" s="4">
        <f>SUM(Nurse[[#This Row],[LPN Hours (excl. Admin)]],Nurse[[#This Row],[LPN Admin Hours]])</f>
        <v>134.43945652173912</v>
      </c>
      <c r="Q228" s="4">
        <v>108.94858695652174</v>
      </c>
      <c r="R228" s="4">
        <v>25.490869565217384</v>
      </c>
      <c r="S228" s="4">
        <f>SUM(Nurse[[#This Row],[CNA Hours]],Nurse[[#This Row],[NA TR Hours]],Nurse[[#This Row],[Med Aide/Tech Hours]])</f>
        <v>192.82032608695653</v>
      </c>
      <c r="T228" s="4">
        <v>192.82032608695653</v>
      </c>
      <c r="U228" s="4">
        <v>0</v>
      </c>
      <c r="V228" s="4">
        <v>0</v>
      </c>
      <c r="W2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124.25</v>
      </c>
      <c r="X228" s="4">
        <v>18.578804347826086</v>
      </c>
      <c r="Y228" s="4">
        <v>0.60869565217391308</v>
      </c>
      <c r="Z228" s="4">
        <v>0</v>
      </c>
      <c r="AA228" s="4">
        <v>62.565217391304351</v>
      </c>
      <c r="AB228" s="4">
        <v>4.1114130434782608</v>
      </c>
      <c r="AC228" s="4">
        <v>38.385869565217391</v>
      </c>
      <c r="AD228" s="4">
        <v>0</v>
      </c>
      <c r="AE228" s="4">
        <v>0</v>
      </c>
      <c r="AF228" s="1">
        <v>225682</v>
      </c>
      <c r="AG228" s="1">
        <v>1</v>
      </c>
      <c r="AH228"/>
    </row>
    <row r="229" spans="1:34" x14ac:dyDescent="0.25">
      <c r="A229" t="s">
        <v>379</v>
      </c>
      <c r="B229" t="s">
        <v>120</v>
      </c>
      <c r="C229" t="s">
        <v>523</v>
      </c>
      <c r="D229" t="s">
        <v>412</v>
      </c>
      <c r="E229" s="4">
        <v>70.315217391304344</v>
      </c>
      <c r="F229" s="4">
        <f>Nurse[[#This Row],[Total Nurse Staff Hours]]/Nurse[[#This Row],[MDS Census]]</f>
        <v>4.0516679548616494</v>
      </c>
      <c r="G229" s="4">
        <f>Nurse[[#This Row],[Total Direct Care Staff Hours]]/Nurse[[#This Row],[MDS Census]]</f>
        <v>3.8226402844334535</v>
      </c>
      <c r="H229" s="4">
        <f>Nurse[[#This Row],[Total RN Hours (w/ Admin, DON)]]/Nurse[[#This Row],[MDS Census]]</f>
        <v>0.55235430514762707</v>
      </c>
      <c r="I229" s="4">
        <f>Nurse[[#This Row],[RN Hours (excl. Admin, DON)]]/Nurse[[#This Row],[MDS Census]]</f>
        <v>0.33579687741536557</v>
      </c>
      <c r="J229" s="4">
        <f>SUM(Nurse[[#This Row],[RN Hours (excl. Admin, DON)]],Nurse[[#This Row],[RN Admin Hours]],Nurse[[#This Row],[RN DON Hours]],Nurse[[#This Row],[LPN Hours (excl. Admin)]],Nurse[[#This Row],[LPN Admin Hours]],Nurse[[#This Row],[CNA Hours]],Nurse[[#This Row],[NA TR Hours]],Nurse[[#This Row],[Med Aide/Tech Hours]])</f>
        <v>284.89391304347834</v>
      </c>
      <c r="K229" s="4">
        <f>SUM(Nurse[[#This Row],[RN Hours (excl. Admin, DON)]],Nurse[[#This Row],[LPN Hours (excl. Admin)]],Nurse[[#This Row],[CNA Hours]],Nurse[[#This Row],[NA TR Hours]],Nurse[[#This Row],[Med Aide/Tech Hours]])</f>
        <v>268.78978260869576</v>
      </c>
      <c r="L229" s="4">
        <f>SUM(Nurse[[#This Row],[RN Hours (excl. Admin, DON)]],Nurse[[#This Row],[RN Admin Hours]],Nurse[[#This Row],[RN DON Hours]])</f>
        <v>38.838913043478257</v>
      </c>
      <c r="M229" s="4">
        <v>23.611630434782604</v>
      </c>
      <c r="N229" s="4">
        <v>11.488152173913042</v>
      </c>
      <c r="O229" s="4">
        <v>3.7391304347826089</v>
      </c>
      <c r="P229" s="4">
        <f>SUM(Nurse[[#This Row],[LPN Hours (excl. Admin)]],Nurse[[#This Row],[LPN Admin Hours]])</f>
        <v>75.416630434782618</v>
      </c>
      <c r="Q229" s="4">
        <v>74.53978260869566</v>
      </c>
      <c r="R229" s="4">
        <v>0.87684782608695655</v>
      </c>
      <c r="S229" s="4">
        <f>SUM(Nurse[[#This Row],[CNA Hours]],Nurse[[#This Row],[NA TR Hours]],Nurse[[#This Row],[Med Aide/Tech Hours]])</f>
        <v>170.63836956521746</v>
      </c>
      <c r="T229" s="4">
        <v>170.63836956521746</v>
      </c>
      <c r="U229" s="4">
        <v>0</v>
      </c>
      <c r="V229" s="4">
        <v>0</v>
      </c>
      <c r="W2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24.364565217391309</v>
      </c>
      <c r="X229" s="4">
        <v>1.0182608695652173</v>
      </c>
      <c r="Y229" s="4">
        <v>0</v>
      </c>
      <c r="Z229" s="4">
        <v>0</v>
      </c>
      <c r="AA229" s="4">
        <v>9.6617391304347837</v>
      </c>
      <c r="AB229" s="4">
        <v>0</v>
      </c>
      <c r="AC229" s="4">
        <v>13.684565217391308</v>
      </c>
      <c r="AD229" s="4">
        <v>0</v>
      </c>
      <c r="AE229" s="4">
        <v>0</v>
      </c>
      <c r="AF229" s="1">
        <v>225334</v>
      </c>
      <c r="AG229" s="1">
        <v>1</v>
      </c>
      <c r="AH229"/>
    </row>
    <row r="230" spans="1:34" x14ac:dyDescent="0.25">
      <c r="A230" t="s">
        <v>379</v>
      </c>
      <c r="B230" t="s">
        <v>24</v>
      </c>
      <c r="C230" t="s">
        <v>477</v>
      </c>
      <c r="D230" t="s">
        <v>411</v>
      </c>
      <c r="E230" s="4">
        <v>71.076086956521735</v>
      </c>
      <c r="F230" s="4">
        <f>Nurse[[#This Row],[Total Nurse Staff Hours]]/Nurse[[#This Row],[MDS Census]]</f>
        <v>2.8569047254931945</v>
      </c>
      <c r="G230" s="4">
        <f>Nurse[[#This Row],[Total Direct Care Staff Hours]]/Nurse[[#This Row],[MDS Census]]</f>
        <v>2.5502829178773512</v>
      </c>
      <c r="H230" s="4">
        <f>Nurse[[#This Row],[Total RN Hours (w/ Admin, DON)]]/Nurse[[#This Row],[MDS Census]]</f>
        <v>0.41634806545343328</v>
      </c>
      <c r="I230" s="4">
        <f>Nurse[[#This Row],[RN Hours (excl. Admin, DON)]]/Nurse[[#This Row],[MDS Census]]</f>
        <v>0.29805780700412915</v>
      </c>
      <c r="J230" s="4">
        <f>SUM(Nurse[[#This Row],[RN Hours (excl. Admin, DON)]],Nurse[[#This Row],[RN Admin Hours]],Nurse[[#This Row],[RN DON Hours]],Nurse[[#This Row],[LPN Hours (excl. Admin)]],Nurse[[#This Row],[LPN Admin Hours]],Nurse[[#This Row],[CNA Hours]],Nurse[[#This Row],[NA TR Hours]],Nurse[[#This Row],[Med Aide/Tech Hours]])</f>
        <v>203.05760869565216</v>
      </c>
      <c r="K230" s="4">
        <f>SUM(Nurse[[#This Row],[RN Hours (excl. Admin, DON)]],Nurse[[#This Row],[LPN Hours (excl. Admin)]],Nurse[[#This Row],[CNA Hours]],Nurse[[#This Row],[NA TR Hours]],Nurse[[#This Row],[Med Aide/Tech Hours]])</f>
        <v>181.2641304347826</v>
      </c>
      <c r="L230" s="4">
        <f>SUM(Nurse[[#This Row],[RN Hours (excl. Admin, DON)]],Nurse[[#This Row],[RN Admin Hours]],Nurse[[#This Row],[RN DON Hours]])</f>
        <v>29.592391304347828</v>
      </c>
      <c r="M230" s="4">
        <v>21.184782608695656</v>
      </c>
      <c r="N230" s="4">
        <v>3.4510869565217397</v>
      </c>
      <c r="O230" s="4">
        <v>4.9565217391304346</v>
      </c>
      <c r="P230" s="4">
        <f>SUM(Nurse[[#This Row],[LPN Hours (excl. Admin)]],Nurse[[#This Row],[LPN Admin Hours]])</f>
        <v>64.345652173913038</v>
      </c>
      <c r="Q230" s="4">
        <v>50.959782608695647</v>
      </c>
      <c r="R230" s="4">
        <v>13.385869565217384</v>
      </c>
      <c r="S230" s="4">
        <f>SUM(Nurse[[#This Row],[CNA Hours]],Nurse[[#This Row],[NA TR Hours]],Nurse[[#This Row],[Med Aide/Tech Hours]])</f>
        <v>109.1195652173913</v>
      </c>
      <c r="T230" s="4">
        <v>109.1195652173913</v>
      </c>
      <c r="U230" s="4">
        <v>0</v>
      </c>
      <c r="V230" s="4">
        <v>0</v>
      </c>
      <c r="W2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66.952173913043481</v>
      </c>
      <c r="X230" s="4">
        <v>19.506521739130438</v>
      </c>
      <c r="Y230" s="4">
        <v>0</v>
      </c>
      <c r="Z230" s="4">
        <v>0</v>
      </c>
      <c r="AA230" s="4">
        <v>23.611956521739128</v>
      </c>
      <c r="AB230" s="4">
        <v>0</v>
      </c>
      <c r="AC230" s="4">
        <v>23.833695652173912</v>
      </c>
      <c r="AD230" s="4">
        <v>0</v>
      </c>
      <c r="AE230" s="4">
        <v>0</v>
      </c>
      <c r="AF230" s="1">
        <v>225145</v>
      </c>
      <c r="AG230" s="1">
        <v>1</v>
      </c>
      <c r="AH230"/>
    </row>
    <row r="231" spans="1:34" x14ac:dyDescent="0.25">
      <c r="A231" t="s">
        <v>379</v>
      </c>
      <c r="B231" t="s">
        <v>114</v>
      </c>
      <c r="C231" t="s">
        <v>501</v>
      </c>
      <c r="D231" t="s">
        <v>417</v>
      </c>
      <c r="E231" s="4">
        <v>89.086956521739125</v>
      </c>
      <c r="F231" s="4">
        <f>Nurse[[#This Row],[Total Nurse Staff Hours]]/Nurse[[#This Row],[MDS Census]]</f>
        <v>3.6395253782332846</v>
      </c>
      <c r="G231" s="4">
        <f>Nurse[[#This Row],[Total Direct Care Staff Hours]]/Nurse[[#This Row],[MDS Census]]</f>
        <v>3.33772327964861</v>
      </c>
      <c r="H231" s="4">
        <f>Nurse[[#This Row],[Total RN Hours (w/ Admin, DON)]]/Nurse[[#This Row],[MDS Census]]</f>
        <v>0.68286847242557347</v>
      </c>
      <c r="I231" s="4">
        <f>Nurse[[#This Row],[RN Hours (excl. Admin, DON)]]/Nurse[[#This Row],[MDS Census]]</f>
        <v>0.48757442654953631</v>
      </c>
      <c r="J231" s="4">
        <f>SUM(Nurse[[#This Row],[RN Hours (excl. Admin, DON)]],Nurse[[#This Row],[RN Admin Hours]],Nurse[[#This Row],[RN DON Hours]],Nurse[[#This Row],[LPN Hours (excl. Admin)]],Nurse[[#This Row],[LPN Admin Hours]],Nurse[[#This Row],[CNA Hours]],Nurse[[#This Row],[NA TR Hours]],Nurse[[#This Row],[Med Aide/Tech Hours]])</f>
        <v>324.23423913043479</v>
      </c>
      <c r="K231" s="4">
        <f>SUM(Nurse[[#This Row],[RN Hours (excl. Admin, DON)]],Nurse[[#This Row],[LPN Hours (excl. Admin)]],Nurse[[#This Row],[CNA Hours]],Nurse[[#This Row],[NA TR Hours]],Nurse[[#This Row],[Med Aide/Tech Hours]])</f>
        <v>297.34760869565224</v>
      </c>
      <c r="L231" s="4">
        <f>SUM(Nurse[[#This Row],[RN Hours (excl. Admin, DON)]],Nurse[[#This Row],[RN Admin Hours]],Nurse[[#This Row],[RN DON Hours]])</f>
        <v>60.834673913043474</v>
      </c>
      <c r="M231" s="4">
        <v>43.436521739130427</v>
      </c>
      <c r="N231" s="4">
        <v>12.191630434782612</v>
      </c>
      <c r="O231" s="4">
        <v>5.2065217391304346</v>
      </c>
      <c r="P231" s="4">
        <f>SUM(Nurse[[#This Row],[LPN Hours (excl. Admin)]],Nurse[[#This Row],[LPN Admin Hours]])</f>
        <v>89.441086956521772</v>
      </c>
      <c r="Q231" s="4">
        <v>79.952608695652202</v>
      </c>
      <c r="R231" s="4">
        <v>9.4884782608695684</v>
      </c>
      <c r="S231" s="4">
        <f>SUM(Nurse[[#This Row],[CNA Hours]],Nurse[[#This Row],[NA TR Hours]],Nurse[[#This Row],[Med Aide/Tech Hours]])</f>
        <v>173.95847826086955</v>
      </c>
      <c r="T231" s="4">
        <v>172.97804347826087</v>
      </c>
      <c r="U231" s="4">
        <v>0.98043478260869588</v>
      </c>
      <c r="V231" s="4">
        <v>0</v>
      </c>
      <c r="W2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7.1413043478260878</v>
      </c>
      <c r="X231" s="4">
        <v>3.5760869565217392</v>
      </c>
      <c r="Y231" s="4">
        <v>0</v>
      </c>
      <c r="Z231" s="4">
        <v>0</v>
      </c>
      <c r="AA231" s="4">
        <v>0.45108695652173914</v>
      </c>
      <c r="AB231" s="4">
        <v>0</v>
      </c>
      <c r="AC231" s="4">
        <v>3.1141304347826089</v>
      </c>
      <c r="AD231" s="4">
        <v>0</v>
      </c>
      <c r="AE231" s="4">
        <v>0</v>
      </c>
      <c r="AF231" s="1">
        <v>225328</v>
      </c>
      <c r="AG231" s="1">
        <v>1</v>
      </c>
      <c r="AH231"/>
    </row>
    <row r="232" spans="1:34" x14ac:dyDescent="0.25">
      <c r="A232" t="s">
        <v>379</v>
      </c>
      <c r="B232" t="s">
        <v>199</v>
      </c>
      <c r="C232" t="s">
        <v>457</v>
      </c>
      <c r="D232" t="s">
        <v>415</v>
      </c>
      <c r="E232" s="4">
        <v>42.293478260869563</v>
      </c>
      <c r="F232" s="4">
        <f>Nurse[[#This Row],[Total Nurse Staff Hours]]/Nurse[[#This Row],[MDS Census]]</f>
        <v>2.9521331277306606</v>
      </c>
      <c r="G232" s="4">
        <f>Nurse[[#This Row],[Total Direct Care Staff Hours]]/Nurse[[#This Row],[MDS Census]]</f>
        <v>2.44011822153688</v>
      </c>
      <c r="H232" s="4">
        <f>Nurse[[#This Row],[Total RN Hours (w/ Admin, DON)]]/Nurse[[#This Row],[MDS Census]]</f>
        <v>0.60203032639424325</v>
      </c>
      <c r="I232" s="4">
        <f>Nurse[[#This Row],[RN Hours (excl. Admin, DON)]]/Nurse[[#This Row],[MDS Census]]</f>
        <v>0.34123618607041895</v>
      </c>
      <c r="J232" s="4">
        <f>SUM(Nurse[[#This Row],[RN Hours (excl. Admin, DON)]],Nurse[[#This Row],[RN Admin Hours]],Nurse[[#This Row],[RN DON Hours]],Nurse[[#This Row],[LPN Hours (excl. Admin)]],Nurse[[#This Row],[LPN Admin Hours]],Nurse[[#This Row],[CNA Hours]],Nurse[[#This Row],[NA TR Hours]],Nurse[[#This Row],[Med Aide/Tech Hours]])</f>
        <v>124.85597826086956</v>
      </c>
      <c r="K232" s="4">
        <f>SUM(Nurse[[#This Row],[RN Hours (excl. Admin, DON)]],Nurse[[#This Row],[LPN Hours (excl. Admin)]],Nurse[[#This Row],[CNA Hours]],Nurse[[#This Row],[NA TR Hours]],Nurse[[#This Row],[Med Aide/Tech Hours]])</f>
        <v>103.20108695652173</v>
      </c>
      <c r="L232" s="4">
        <f>SUM(Nurse[[#This Row],[RN Hours (excl. Admin, DON)]],Nurse[[#This Row],[RN Admin Hours]],Nurse[[#This Row],[RN DON Hours]])</f>
        <v>25.461956521739133</v>
      </c>
      <c r="M232" s="4">
        <v>14.432065217391305</v>
      </c>
      <c r="N232" s="4">
        <v>6.2472826086956523</v>
      </c>
      <c r="O232" s="4">
        <v>4.7826086956521738</v>
      </c>
      <c r="P232" s="4">
        <f>SUM(Nurse[[#This Row],[LPN Hours (excl. Admin)]],Nurse[[#This Row],[LPN Admin Hours]])</f>
        <v>30.277173913043477</v>
      </c>
      <c r="Q232" s="4">
        <v>19.652173913043477</v>
      </c>
      <c r="R232" s="4">
        <v>10.625</v>
      </c>
      <c r="S232" s="4">
        <f>SUM(Nurse[[#This Row],[CNA Hours]],Nurse[[#This Row],[NA TR Hours]],Nurse[[#This Row],[Med Aide/Tech Hours]])</f>
        <v>69.116847826086953</v>
      </c>
      <c r="T232" s="4">
        <v>69.116847826086953</v>
      </c>
      <c r="U232" s="4">
        <v>0</v>
      </c>
      <c r="V232" s="4">
        <v>0</v>
      </c>
      <c r="W2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9.7554347826086953</v>
      </c>
      <c r="X232" s="4">
        <v>0.86956521739130432</v>
      </c>
      <c r="Y232" s="4">
        <v>1.0434782608695652</v>
      </c>
      <c r="Z232" s="4">
        <v>0</v>
      </c>
      <c r="AA232" s="4">
        <v>4.4320652173913047</v>
      </c>
      <c r="AB232" s="4">
        <v>0</v>
      </c>
      <c r="AC232" s="4">
        <v>3.410326086956522</v>
      </c>
      <c r="AD232" s="4">
        <v>0</v>
      </c>
      <c r="AE232" s="4">
        <v>0</v>
      </c>
      <c r="AF232" s="1">
        <v>225456</v>
      </c>
      <c r="AG232" s="1">
        <v>1</v>
      </c>
      <c r="AH232"/>
    </row>
    <row r="233" spans="1:34" x14ac:dyDescent="0.25">
      <c r="A233" t="s">
        <v>379</v>
      </c>
      <c r="B233" t="s">
        <v>189</v>
      </c>
      <c r="C233" t="s">
        <v>468</v>
      </c>
      <c r="D233" t="s">
        <v>412</v>
      </c>
      <c r="E233" s="4">
        <v>83.869565217391298</v>
      </c>
      <c r="F233" s="4">
        <f>Nurse[[#This Row],[Total Nurse Staff Hours]]/Nurse[[#This Row],[MDS Census]]</f>
        <v>3.2413426645930548</v>
      </c>
      <c r="G233" s="4">
        <f>Nurse[[#This Row],[Total Direct Care Staff Hours]]/Nurse[[#This Row],[MDS Census]]</f>
        <v>2.9404885951270101</v>
      </c>
      <c r="H233" s="4">
        <f>Nurse[[#This Row],[Total RN Hours (w/ Admin, DON)]]/Nurse[[#This Row],[MDS Census]]</f>
        <v>0.38117677553136348</v>
      </c>
      <c r="I233" s="4">
        <f>Nurse[[#This Row],[RN Hours (excl. Admin, DON)]]/Nurse[[#This Row],[MDS Census]]</f>
        <v>0.27124027993779165</v>
      </c>
      <c r="J233" s="4">
        <f>SUM(Nurse[[#This Row],[RN Hours (excl. Admin, DON)]],Nurse[[#This Row],[RN Admin Hours]],Nurse[[#This Row],[RN DON Hours]],Nurse[[#This Row],[LPN Hours (excl. Admin)]],Nurse[[#This Row],[LPN Admin Hours]],Nurse[[#This Row],[CNA Hours]],Nurse[[#This Row],[NA TR Hours]],Nurse[[#This Row],[Med Aide/Tech Hours]])</f>
        <v>271.85000000000008</v>
      </c>
      <c r="K233" s="4">
        <f>SUM(Nurse[[#This Row],[RN Hours (excl. Admin, DON)]],Nurse[[#This Row],[LPN Hours (excl. Admin)]],Nurse[[#This Row],[CNA Hours]],Nurse[[#This Row],[NA TR Hours]],Nurse[[#This Row],[Med Aide/Tech Hours]])</f>
        <v>246.61750000000009</v>
      </c>
      <c r="L233" s="4">
        <f>SUM(Nurse[[#This Row],[RN Hours (excl. Admin, DON)]],Nurse[[#This Row],[RN Admin Hours]],Nurse[[#This Row],[RN DON Hours]])</f>
        <v>31.969130434782613</v>
      </c>
      <c r="M233" s="4">
        <v>22.748804347826091</v>
      </c>
      <c r="N233" s="4">
        <v>4.5029347826086958</v>
      </c>
      <c r="O233" s="4">
        <v>4.7173913043478262</v>
      </c>
      <c r="P233" s="4">
        <f>SUM(Nurse[[#This Row],[LPN Hours (excl. Admin)]],Nurse[[#This Row],[LPN Admin Hours]])</f>
        <v>69.537391304347821</v>
      </c>
      <c r="Q233" s="4">
        <v>53.525217391304338</v>
      </c>
      <c r="R233" s="4">
        <v>16.012173913043483</v>
      </c>
      <c r="S233" s="4">
        <f>SUM(Nurse[[#This Row],[CNA Hours]],Nurse[[#This Row],[NA TR Hours]],Nurse[[#This Row],[Med Aide/Tech Hours]])</f>
        <v>170.34347826086966</v>
      </c>
      <c r="T233" s="4">
        <v>170.34347826086966</v>
      </c>
      <c r="U233" s="4">
        <v>0</v>
      </c>
      <c r="V233" s="4">
        <v>0</v>
      </c>
      <c r="W2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9.0333695652173915</v>
      </c>
      <c r="X233" s="4">
        <v>5.1739130434782608</v>
      </c>
      <c r="Y233" s="4">
        <v>0</v>
      </c>
      <c r="Z233" s="4">
        <v>0</v>
      </c>
      <c r="AA233" s="4">
        <v>3.4286956521739129</v>
      </c>
      <c r="AB233" s="4">
        <v>0</v>
      </c>
      <c r="AC233" s="4">
        <v>0.43076086956521736</v>
      </c>
      <c r="AD233" s="4">
        <v>0</v>
      </c>
      <c r="AE233" s="4">
        <v>0</v>
      </c>
      <c r="AF233" s="1">
        <v>225439</v>
      </c>
      <c r="AG233" s="1">
        <v>1</v>
      </c>
      <c r="AH233"/>
    </row>
    <row r="234" spans="1:34" x14ac:dyDescent="0.25">
      <c r="A234" t="s">
        <v>379</v>
      </c>
      <c r="B234" t="s">
        <v>218</v>
      </c>
      <c r="C234" t="s">
        <v>6</v>
      </c>
      <c r="D234" t="s">
        <v>417</v>
      </c>
      <c r="E234" s="4">
        <v>73.413043478260875</v>
      </c>
      <c r="F234" s="4">
        <f>Nurse[[#This Row],[Total Nurse Staff Hours]]/Nurse[[#This Row],[MDS Census]]</f>
        <v>3.5062214983713353</v>
      </c>
      <c r="G234" s="4">
        <f>Nurse[[#This Row],[Total Direct Care Staff Hours]]/Nurse[[#This Row],[MDS Census]]</f>
        <v>3.0242819070180627</v>
      </c>
      <c r="H234" s="4">
        <f>Nurse[[#This Row],[Total RN Hours (w/ Admin, DON)]]/Nurse[[#This Row],[MDS Census]]</f>
        <v>0.75422120225051792</v>
      </c>
      <c r="I234" s="4">
        <f>Nurse[[#This Row],[RN Hours (excl. Admin, DON)]]/Nurse[[#This Row],[MDS Census]]</f>
        <v>0.33765028131477637</v>
      </c>
      <c r="J234" s="4">
        <f>SUM(Nurse[[#This Row],[RN Hours (excl. Admin, DON)]],Nurse[[#This Row],[RN Admin Hours]],Nurse[[#This Row],[RN DON Hours]],Nurse[[#This Row],[LPN Hours (excl. Admin)]],Nurse[[#This Row],[LPN Admin Hours]],Nurse[[#This Row],[CNA Hours]],Nurse[[#This Row],[NA TR Hours]],Nurse[[#This Row],[Med Aide/Tech Hours]])</f>
        <v>257.40239130434782</v>
      </c>
      <c r="K234" s="4">
        <f>SUM(Nurse[[#This Row],[RN Hours (excl. Admin, DON)]],Nurse[[#This Row],[LPN Hours (excl. Admin)]],Nurse[[#This Row],[CNA Hours]],Nurse[[#This Row],[NA TR Hours]],Nurse[[#This Row],[Med Aide/Tech Hours]])</f>
        <v>222.02173913043475</v>
      </c>
      <c r="L234" s="4">
        <f>SUM(Nurse[[#This Row],[RN Hours (excl. Admin, DON)]],Nurse[[#This Row],[RN Admin Hours]],Nurse[[#This Row],[RN DON Hours]])</f>
        <v>55.369673913043464</v>
      </c>
      <c r="M234" s="4">
        <v>24.787934782608694</v>
      </c>
      <c r="N234" s="4">
        <v>26.668695652173902</v>
      </c>
      <c r="O234" s="4">
        <v>3.9130434782608696</v>
      </c>
      <c r="P234" s="4">
        <f>SUM(Nurse[[#This Row],[LPN Hours (excl. Admin)]],Nurse[[#This Row],[LPN Admin Hours]])</f>
        <v>47.749782608695639</v>
      </c>
      <c r="Q234" s="4">
        <v>42.950869565217381</v>
      </c>
      <c r="R234" s="4">
        <v>4.7989130434782608</v>
      </c>
      <c r="S234" s="4">
        <f>SUM(Nurse[[#This Row],[CNA Hours]],Nurse[[#This Row],[NA TR Hours]],Nurse[[#This Row],[Med Aide/Tech Hours]])</f>
        <v>154.28293478260869</v>
      </c>
      <c r="T234" s="4">
        <v>154.28293478260869</v>
      </c>
      <c r="U234" s="4">
        <v>0</v>
      </c>
      <c r="V234" s="4">
        <v>0</v>
      </c>
      <c r="W2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7.0951086956521738</v>
      </c>
      <c r="X234" s="4">
        <v>1.8804347826086956</v>
      </c>
      <c r="Y234" s="4">
        <v>0</v>
      </c>
      <c r="Z234" s="4">
        <v>0</v>
      </c>
      <c r="AA234" s="4">
        <v>2.9184782608695654</v>
      </c>
      <c r="AB234" s="4">
        <v>0</v>
      </c>
      <c r="AC234" s="4">
        <v>2.2961956521739131</v>
      </c>
      <c r="AD234" s="4">
        <v>0</v>
      </c>
      <c r="AE234" s="4">
        <v>0</v>
      </c>
      <c r="AF234" s="1">
        <v>225485</v>
      </c>
      <c r="AG234" s="1">
        <v>1</v>
      </c>
      <c r="AH234"/>
    </row>
    <row r="235" spans="1:34" x14ac:dyDescent="0.25">
      <c r="A235" t="s">
        <v>379</v>
      </c>
      <c r="B235" t="s">
        <v>288</v>
      </c>
      <c r="C235" t="s">
        <v>582</v>
      </c>
      <c r="D235" t="s">
        <v>412</v>
      </c>
      <c r="E235" s="4">
        <v>125.23913043478261</v>
      </c>
      <c r="F235" s="4">
        <f>Nurse[[#This Row],[Total Nurse Staff Hours]]/Nurse[[#This Row],[MDS Census]]</f>
        <v>4.3605467800729025</v>
      </c>
      <c r="G235" s="4">
        <f>Nurse[[#This Row],[Total Direct Care Staff Hours]]/Nurse[[#This Row],[MDS Census]]</f>
        <v>3.9525125846207247</v>
      </c>
      <c r="H235" s="4">
        <f>Nurse[[#This Row],[Total RN Hours (w/ Admin, DON)]]/Nurse[[#This Row],[MDS Census]]</f>
        <v>0.68392032633223387</v>
      </c>
      <c r="I235" s="4">
        <f>Nurse[[#This Row],[RN Hours (excl. Admin, DON)]]/Nurse[[#This Row],[MDS Census]]</f>
        <v>0.49992449227564645</v>
      </c>
      <c r="J235" s="4">
        <f>SUM(Nurse[[#This Row],[RN Hours (excl. Admin, DON)]],Nurse[[#This Row],[RN Admin Hours]],Nurse[[#This Row],[RN DON Hours]],Nurse[[#This Row],[LPN Hours (excl. Admin)]],Nurse[[#This Row],[LPN Admin Hours]],Nurse[[#This Row],[CNA Hours]],Nurse[[#This Row],[NA TR Hours]],Nurse[[#This Row],[Med Aide/Tech Hours]])</f>
        <v>546.1110869565216</v>
      </c>
      <c r="K235" s="4">
        <f>SUM(Nurse[[#This Row],[RN Hours (excl. Admin, DON)]],Nurse[[#This Row],[LPN Hours (excl. Admin)]],Nurse[[#This Row],[CNA Hours]],Nurse[[#This Row],[NA TR Hours]],Nurse[[#This Row],[Med Aide/Tech Hours]])</f>
        <v>495.00923913043471</v>
      </c>
      <c r="L235" s="4">
        <f>SUM(Nurse[[#This Row],[RN Hours (excl. Admin, DON)]],Nurse[[#This Row],[RN Admin Hours]],Nurse[[#This Row],[RN DON Hours]])</f>
        <v>85.653586956521721</v>
      </c>
      <c r="M235" s="4">
        <v>62.610108695652158</v>
      </c>
      <c r="N235" s="4">
        <v>17.739130434782609</v>
      </c>
      <c r="O235" s="4">
        <v>5.3043478260869561</v>
      </c>
      <c r="P235" s="4">
        <f>SUM(Nurse[[#This Row],[LPN Hours (excl. Admin)]],Nurse[[#This Row],[LPN Admin Hours]])</f>
        <v>159.00086956521741</v>
      </c>
      <c r="Q235" s="4">
        <v>130.94250000000002</v>
      </c>
      <c r="R235" s="4">
        <v>28.05836956521739</v>
      </c>
      <c r="S235" s="4">
        <f>SUM(Nurse[[#This Row],[CNA Hours]],Nurse[[#This Row],[NA TR Hours]],Nurse[[#This Row],[Med Aide/Tech Hours]])</f>
        <v>301.45663043478254</v>
      </c>
      <c r="T235" s="4">
        <v>301.45663043478254</v>
      </c>
      <c r="U235" s="4">
        <v>0</v>
      </c>
      <c r="V235" s="4">
        <v>0</v>
      </c>
      <c r="W2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5.1489130434782604</v>
      </c>
      <c r="X235" s="4">
        <v>0.84956521739130431</v>
      </c>
      <c r="Y235" s="4">
        <v>0</v>
      </c>
      <c r="Z235" s="4">
        <v>0</v>
      </c>
      <c r="AA235" s="4">
        <v>4.2123913043478254</v>
      </c>
      <c r="AB235" s="4">
        <v>0</v>
      </c>
      <c r="AC235" s="4">
        <v>8.6956521739130432E-2</v>
      </c>
      <c r="AD235" s="4">
        <v>0</v>
      </c>
      <c r="AE235" s="4">
        <v>0</v>
      </c>
      <c r="AF235" s="1">
        <v>225643</v>
      </c>
      <c r="AG235" s="1">
        <v>1</v>
      </c>
      <c r="AH235"/>
    </row>
    <row r="236" spans="1:34" x14ac:dyDescent="0.25">
      <c r="A236" t="s">
        <v>379</v>
      </c>
      <c r="B236" t="s">
        <v>44</v>
      </c>
      <c r="C236" t="s">
        <v>487</v>
      </c>
      <c r="D236" t="s">
        <v>415</v>
      </c>
      <c r="E236" s="4">
        <v>107.83695652173913</v>
      </c>
      <c r="F236" s="4">
        <f>Nurse[[#This Row],[Total Nurse Staff Hours]]/Nurse[[#This Row],[MDS Census]]</f>
        <v>2.8340389073682091</v>
      </c>
      <c r="G236" s="4">
        <f>Nurse[[#This Row],[Total Direct Care Staff Hours]]/Nurse[[#This Row],[MDS Census]]</f>
        <v>2.4496774518697717</v>
      </c>
      <c r="H236" s="4">
        <f>Nurse[[#This Row],[Total RN Hours (w/ Admin, DON)]]/Nurse[[#This Row],[MDS Census]]</f>
        <v>0.43874105432920069</v>
      </c>
      <c r="I236" s="4">
        <f>Nurse[[#This Row],[RN Hours (excl. Admin, DON)]]/Nurse[[#This Row],[MDS Census]]</f>
        <v>0.20985787723011795</v>
      </c>
      <c r="J236" s="4">
        <f>SUM(Nurse[[#This Row],[RN Hours (excl. Admin, DON)]],Nurse[[#This Row],[RN Admin Hours]],Nurse[[#This Row],[RN DON Hours]],Nurse[[#This Row],[LPN Hours (excl. Admin)]],Nurse[[#This Row],[LPN Admin Hours]],Nurse[[#This Row],[CNA Hours]],Nurse[[#This Row],[NA TR Hours]],Nurse[[#This Row],[Med Aide/Tech Hours]])</f>
        <v>305.61413043478262</v>
      </c>
      <c r="K236" s="4">
        <f>SUM(Nurse[[#This Row],[RN Hours (excl. Admin, DON)]],Nurse[[#This Row],[LPN Hours (excl. Admin)]],Nurse[[#This Row],[CNA Hours]],Nurse[[#This Row],[NA TR Hours]],Nurse[[#This Row],[Med Aide/Tech Hours]])</f>
        <v>264.16576086956525</v>
      </c>
      <c r="L236" s="4">
        <f>SUM(Nurse[[#This Row],[RN Hours (excl. Admin, DON)]],Nurse[[#This Row],[RN Admin Hours]],Nurse[[#This Row],[RN DON Hours]])</f>
        <v>47.3125</v>
      </c>
      <c r="M236" s="4">
        <v>22.630434782608695</v>
      </c>
      <c r="N236" s="4">
        <v>18.75</v>
      </c>
      <c r="O236" s="4">
        <v>5.9320652173913047</v>
      </c>
      <c r="P236" s="4">
        <f>SUM(Nurse[[#This Row],[LPN Hours (excl. Admin)]],Nurse[[#This Row],[LPN Admin Hours]])</f>
        <v>81.53532608695653</v>
      </c>
      <c r="Q236" s="4">
        <v>64.769021739130437</v>
      </c>
      <c r="R236" s="4">
        <v>16.766304347826086</v>
      </c>
      <c r="S236" s="4">
        <f>SUM(Nurse[[#This Row],[CNA Hours]],Nurse[[#This Row],[NA TR Hours]],Nurse[[#This Row],[Med Aide/Tech Hours]])</f>
        <v>176.76630434782609</v>
      </c>
      <c r="T236" s="4">
        <v>176.76630434782609</v>
      </c>
      <c r="U236" s="4">
        <v>0</v>
      </c>
      <c r="V236" s="4">
        <v>0</v>
      </c>
      <c r="W2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36" s="4">
        <v>0</v>
      </c>
      <c r="Y236" s="4">
        <v>0</v>
      </c>
      <c r="Z236" s="4">
        <v>0</v>
      </c>
      <c r="AA236" s="4">
        <v>0</v>
      </c>
      <c r="AB236" s="4">
        <v>0</v>
      </c>
      <c r="AC236" s="4">
        <v>0</v>
      </c>
      <c r="AD236" s="4">
        <v>0</v>
      </c>
      <c r="AE236" s="4">
        <v>0</v>
      </c>
      <c r="AF236" s="1">
        <v>225218</v>
      </c>
      <c r="AG236" s="1">
        <v>1</v>
      </c>
      <c r="AH236"/>
    </row>
    <row r="237" spans="1:34" x14ac:dyDescent="0.25">
      <c r="A237" t="s">
        <v>379</v>
      </c>
      <c r="B237" t="s">
        <v>231</v>
      </c>
      <c r="C237" t="s">
        <v>560</v>
      </c>
      <c r="D237" t="s">
        <v>410</v>
      </c>
      <c r="E237" s="4">
        <v>110.96739130434783</v>
      </c>
      <c r="F237" s="4">
        <f>Nurse[[#This Row],[Total Nurse Staff Hours]]/Nurse[[#This Row],[MDS Census]]</f>
        <v>3.7262807326868432</v>
      </c>
      <c r="G237" s="4">
        <f>Nurse[[#This Row],[Total Direct Care Staff Hours]]/Nurse[[#This Row],[MDS Census]]</f>
        <v>3.4670790478989111</v>
      </c>
      <c r="H237" s="4">
        <f>Nurse[[#This Row],[Total RN Hours (w/ Admin, DON)]]/Nurse[[#This Row],[MDS Census]]</f>
        <v>0.66339798217259272</v>
      </c>
      <c r="I237" s="4">
        <f>Nurse[[#This Row],[RN Hours (excl. Admin, DON)]]/Nurse[[#This Row],[MDS Census]]</f>
        <v>0.52877754922127529</v>
      </c>
      <c r="J237" s="4">
        <f>SUM(Nurse[[#This Row],[RN Hours (excl. Admin, DON)]],Nurse[[#This Row],[RN Admin Hours]],Nurse[[#This Row],[RN DON Hours]],Nurse[[#This Row],[LPN Hours (excl. Admin)]],Nurse[[#This Row],[LPN Admin Hours]],Nurse[[#This Row],[CNA Hours]],Nurse[[#This Row],[NA TR Hours]],Nurse[[#This Row],[Med Aide/Tech Hours]])</f>
        <v>413.49565217391284</v>
      </c>
      <c r="K237" s="4">
        <f>SUM(Nurse[[#This Row],[RN Hours (excl. Admin, DON)]],Nurse[[#This Row],[LPN Hours (excl. Admin)]],Nurse[[#This Row],[CNA Hours]],Nurse[[#This Row],[NA TR Hours]],Nurse[[#This Row],[Med Aide/Tech Hours]])</f>
        <v>384.73271739130416</v>
      </c>
      <c r="L237" s="4">
        <f>SUM(Nurse[[#This Row],[RN Hours (excl. Admin, DON)]],Nurse[[#This Row],[RN Admin Hours]],Nurse[[#This Row],[RN DON Hours]])</f>
        <v>73.615543478260861</v>
      </c>
      <c r="M237" s="4">
        <v>58.677065217391295</v>
      </c>
      <c r="N237" s="4">
        <v>10.15586956521739</v>
      </c>
      <c r="O237" s="4">
        <v>4.7826086956521738</v>
      </c>
      <c r="P237" s="4">
        <f>SUM(Nurse[[#This Row],[LPN Hours (excl. Admin)]],Nurse[[#This Row],[LPN Admin Hours]])</f>
        <v>117.21619565217384</v>
      </c>
      <c r="Q237" s="4">
        <v>103.39173913043471</v>
      </c>
      <c r="R237" s="4">
        <v>13.82445652173913</v>
      </c>
      <c r="S237" s="4">
        <f>SUM(Nurse[[#This Row],[CNA Hours]],Nurse[[#This Row],[NA TR Hours]],Nurse[[#This Row],[Med Aide/Tech Hours]])</f>
        <v>222.6639130434782</v>
      </c>
      <c r="T237" s="4">
        <v>222.4030434782608</v>
      </c>
      <c r="U237" s="4">
        <v>0.2608695652173913</v>
      </c>
      <c r="V237" s="4">
        <v>0</v>
      </c>
      <c r="W2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10.581630434782605</v>
      </c>
      <c r="X237" s="4">
        <v>1.4035869565217391</v>
      </c>
      <c r="Y237" s="4">
        <v>0</v>
      </c>
      <c r="Z237" s="4">
        <v>0</v>
      </c>
      <c r="AA237" s="4">
        <v>9.1780434782608662</v>
      </c>
      <c r="AB237" s="4">
        <v>0</v>
      </c>
      <c r="AC237" s="4">
        <v>0</v>
      </c>
      <c r="AD237" s="4">
        <v>0</v>
      </c>
      <c r="AE237" s="4">
        <v>0</v>
      </c>
      <c r="AF237" s="1">
        <v>225508</v>
      </c>
      <c r="AG237" s="1">
        <v>1</v>
      </c>
      <c r="AH237"/>
    </row>
    <row r="238" spans="1:34" x14ac:dyDescent="0.25">
      <c r="A238" t="s">
        <v>379</v>
      </c>
      <c r="B238" t="s">
        <v>342</v>
      </c>
      <c r="C238" t="s">
        <v>422</v>
      </c>
      <c r="D238" t="s">
        <v>414</v>
      </c>
      <c r="E238" s="4">
        <v>55</v>
      </c>
      <c r="F238" s="4">
        <f>Nurse[[#This Row],[Total Nurse Staff Hours]]/Nurse[[#This Row],[MDS Census]]</f>
        <v>2.828741106719368</v>
      </c>
      <c r="G238" s="4">
        <f>Nurse[[#This Row],[Total Direct Care Staff Hours]]/Nurse[[#This Row],[MDS Census]]</f>
        <v>2.494106719367589</v>
      </c>
      <c r="H238" s="4">
        <f>Nurse[[#This Row],[Total RN Hours (w/ Admin, DON)]]/Nurse[[#This Row],[MDS Census]]</f>
        <v>0.51622134387351781</v>
      </c>
      <c r="I238" s="4">
        <f>Nurse[[#This Row],[RN Hours (excl. Admin, DON)]]/Nurse[[#This Row],[MDS Census]]</f>
        <v>0.35120158102766802</v>
      </c>
      <c r="J238" s="4">
        <f>SUM(Nurse[[#This Row],[RN Hours (excl. Admin, DON)]],Nurse[[#This Row],[RN Admin Hours]],Nurse[[#This Row],[RN DON Hours]],Nurse[[#This Row],[LPN Hours (excl. Admin)]],Nurse[[#This Row],[LPN Admin Hours]],Nurse[[#This Row],[CNA Hours]],Nurse[[#This Row],[NA TR Hours]],Nurse[[#This Row],[Med Aide/Tech Hours]])</f>
        <v>155.58076086956524</v>
      </c>
      <c r="K238" s="4">
        <f>SUM(Nurse[[#This Row],[RN Hours (excl. Admin, DON)]],Nurse[[#This Row],[LPN Hours (excl. Admin)]],Nurse[[#This Row],[CNA Hours]],Nurse[[#This Row],[NA TR Hours]],Nurse[[#This Row],[Med Aide/Tech Hours]])</f>
        <v>137.1758695652174</v>
      </c>
      <c r="L238" s="4">
        <f>SUM(Nurse[[#This Row],[RN Hours (excl. Admin, DON)]],Nurse[[#This Row],[RN Admin Hours]],Nurse[[#This Row],[RN DON Hours]])</f>
        <v>28.392173913043479</v>
      </c>
      <c r="M238" s="4">
        <v>19.31608695652174</v>
      </c>
      <c r="N238" s="4">
        <v>3.4538043478260869</v>
      </c>
      <c r="O238" s="4">
        <v>5.6222826086956523</v>
      </c>
      <c r="P238" s="4">
        <f>SUM(Nurse[[#This Row],[LPN Hours (excl. Admin)]],Nurse[[#This Row],[LPN Admin Hours]])</f>
        <v>36.280869565217394</v>
      </c>
      <c r="Q238" s="4">
        <v>26.952065217391304</v>
      </c>
      <c r="R238" s="4">
        <v>9.3288043478260878</v>
      </c>
      <c r="S238" s="4">
        <f>SUM(Nurse[[#This Row],[CNA Hours]],Nurse[[#This Row],[NA TR Hours]],Nurse[[#This Row],[Med Aide/Tech Hours]])</f>
        <v>90.907717391304345</v>
      </c>
      <c r="T238" s="4">
        <v>90.288152173913048</v>
      </c>
      <c r="U238" s="4">
        <v>0.61956521739130432</v>
      </c>
      <c r="V238" s="4">
        <v>0</v>
      </c>
      <c r="W2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32.289999999999992</v>
      </c>
      <c r="X238" s="4">
        <v>8.8459782608695647</v>
      </c>
      <c r="Y238" s="4">
        <v>0.65217391304347827</v>
      </c>
      <c r="Z238" s="4">
        <v>0</v>
      </c>
      <c r="AA238" s="4">
        <v>6.4194565217391295</v>
      </c>
      <c r="AB238" s="4">
        <v>0</v>
      </c>
      <c r="AC238" s="4">
        <v>16.372391304347822</v>
      </c>
      <c r="AD238" s="4">
        <v>0</v>
      </c>
      <c r="AE238" s="4">
        <v>0</v>
      </c>
      <c r="AF238" s="1">
        <v>225763</v>
      </c>
      <c r="AG238" s="1">
        <v>1</v>
      </c>
      <c r="AH238"/>
    </row>
    <row r="239" spans="1:34" x14ac:dyDescent="0.25">
      <c r="A239" t="s">
        <v>379</v>
      </c>
      <c r="B239" t="s">
        <v>272</v>
      </c>
      <c r="C239" t="s">
        <v>574</v>
      </c>
      <c r="D239" t="s">
        <v>410</v>
      </c>
      <c r="E239" s="4">
        <v>76.586956521739125</v>
      </c>
      <c r="F239" s="4">
        <f>Nurse[[#This Row],[Total Nurse Staff Hours]]/Nurse[[#This Row],[MDS Census]]</f>
        <v>3.1824169741697417</v>
      </c>
      <c r="G239" s="4">
        <f>Nurse[[#This Row],[Total Direct Care Staff Hours]]/Nurse[[#This Row],[MDS Census]]</f>
        <v>3.0383735452739149</v>
      </c>
      <c r="H239" s="4">
        <f>Nurse[[#This Row],[Total RN Hours (w/ Admin, DON)]]/Nurse[[#This Row],[MDS Census]]</f>
        <v>0.79974737439682098</v>
      </c>
      <c r="I239" s="4">
        <f>Nurse[[#This Row],[RN Hours (excl. Admin, DON)]]/Nurse[[#This Row],[MDS Census]]</f>
        <v>0.65570394550099353</v>
      </c>
      <c r="J239" s="4">
        <f>SUM(Nurse[[#This Row],[RN Hours (excl. Admin, DON)]],Nurse[[#This Row],[RN Admin Hours]],Nurse[[#This Row],[RN DON Hours]],Nurse[[#This Row],[LPN Hours (excl. Admin)]],Nurse[[#This Row],[LPN Admin Hours]],Nurse[[#This Row],[CNA Hours]],Nurse[[#This Row],[NA TR Hours]],Nurse[[#This Row],[Med Aide/Tech Hours]])</f>
        <v>243.7316304347826</v>
      </c>
      <c r="K239" s="4">
        <f>SUM(Nurse[[#This Row],[RN Hours (excl. Admin, DON)]],Nurse[[#This Row],[LPN Hours (excl. Admin)]],Nurse[[#This Row],[CNA Hours]],Nurse[[#This Row],[NA TR Hours]],Nurse[[#This Row],[Med Aide/Tech Hours]])</f>
        <v>232.69978260869567</v>
      </c>
      <c r="L239" s="4">
        <f>SUM(Nurse[[#This Row],[RN Hours (excl. Admin, DON)]],Nurse[[#This Row],[RN Admin Hours]],Nurse[[#This Row],[RN DON Hours]])</f>
        <v>61.250217391304346</v>
      </c>
      <c r="M239" s="4">
        <v>50.218369565217394</v>
      </c>
      <c r="N239" s="4">
        <v>7.8524999999999991</v>
      </c>
      <c r="O239" s="4">
        <v>3.1793478260869565</v>
      </c>
      <c r="P239" s="4">
        <f>SUM(Nurse[[#This Row],[LPN Hours (excl. Admin)]],Nurse[[#This Row],[LPN Admin Hours]])</f>
        <v>30.403913043478244</v>
      </c>
      <c r="Q239" s="4">
        <v>30.403913043478244</v>
      </c>
      <c r="R239" s="4">
        <v>0</v>
      </c>
      <c r="S239" s="4">
        <f>SUM(Nurse[[#This Row],[CNA Hours]],Nurse[[#This Row],[NA TR Hours]],Nurse[[#This Row],[Med Aide/Tech Hours]])</f>
        <v>152.07750000000001</v>
      </c>
      <c r="T239" s="4">
        <v>152.07750000000001</v>
      </c>
      <c r="U239" s="4">
        <v>0</v>
      </c>
      <c r="V239" s="4">
        <v>0</v>
      </c>
      <c r="W2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1.6856521739130432</v>
      </c>
      <c r="X239" s="4">
        <v>1.0416304347826086</v>
      </c>
      <c r="Y239" s="4">
        <v>0</v>
      </c>
      <c r="Z239" s="4">
        <v>0</v>
      </c>
      <c r="AA239" s="4">
        <v>0.29076086956521741</v>
      </c>
      <c r="AB239" s="4">
        <v>0</v>
      </c>
      <c r="AC239" s="4">
        <v>0.35326086956521741</v>
      </c>
      <c r="AD239" s="4">
        <v>0</v>
      </c>
      <c r="AE239" s="4">
        <v>0</v>
      </c>
      <c r="AF239" s="1">
        <v>225584</v>
      </c>
      <c r="AG239" s="1">
        <v>1</v>
      </c>
      <c r="AH239"/>
    </row>
    <row r="240" spans="1:34" x14ac:dyDescent="0.25">
      <c r="A240" t="s">
        <v>379</v>
      </c>
      <c r="B240" t="s">
        <v>143</v>
      </c>
      <c r="C240" t="s">
        <v>534</v>
      </c>
      <c r="D240" t="s">
        <v>413</v>
      </c>
      <c r="E240" s="4">
        <v>39.521739130434781</v>
      </c>
      <c r="F240" s="4">
        <f>Nurse[[#This Row],[Total Nurse Staff Hours]]/Nurse[[#This Row],[MDS Census]]</f>
        <v>3.8647579757975792</v>
      </c>
      <c r="G240" s="4">
        <f>Nurse[[#This Row],[Total Direct Care Staff Hours]]/Nurse[[#This Row],[MDS Census]]</f>
        <v>3.4826815181518143</v>
      </c>
      <c r="H240" s="4">
        <f>Nurse[[#This Row],[Total RN Hours (w/ Admin, DON)]]/Nurse[[#This Row],[MDS Census]]</f>
        <v>0.83921067106710656</v>
      </c>
      <c r="I240" s="4">
        <f>Nurse[[#This Row],[RN Hours (excl. Admin, DON)]]/Nurse[[#This Row],[MDS Census]]</f>
        <v>0.58314906490649066</v>
      </c>
      <c r="J240" s="4">
        <f>SUM(Nurse[[#This Row],[RN Hours (excl. Admin, DON)]],Nurse[[#This Row],[RN Admin Hours]],Nurse[[#This Row],[RN DON Hours]],Nurse[[#This Row],[LPN Hours (excl. Admin)]],Nurse[[#This Row],[LPN Admin Hours]],Nurse[[#This Row],[CNA Hours]],Nurse[[#This Row],[NA TR Hours]],Nurse[[#This Row],[Med Aide/Tech Hours]])</f>
        <v>152.7419565217391</v>
      </c>
      <c r="K240" s="4">
        <f>SUM(Nurse[[#This Row],[RN Hours (excl. Admin, DON)]],Nurse[[#This Row],[LPN Hours (excl. Admin)]],Nurse[[#This Row],[CNA Hours]],Nurse[[#This Row],[NA TR Hours]],Nurse[[#This Row],[Med Aide/Tech Hours]])</f>
        <v>137.64163043478257</v>
      </c>
      <c r="L240" s="4">
        <f>SUM(Nurse[[#This Row],[RN Hours (excl. Admin, DON)]],Nurse[[#This Row],[RN Admin Hours]],Nurse[[#This Row],[RN DON Hours]])</f>
        <v>33.167065217391297</v>
      </c>
      <c r="M240" s="4">
        <v>23.047065217391303</v>
      </c>
      <c r="N240" s="4">
        <v>7.3373913043478236</v>
      </c>
      <c r="O240" s="4">
        <v>2.7826086956521738</v>
      </c>
      <c r="P240" s="4">
        <f>SUM(Nurse[[#This Row],[LPN Hours (excl. Admin)]],Nurse[[#This Row],[LPN Admin Hours]])</f>
        <v>22.649239130434786</v>
      </c>
      <c r="Q240" s="4">
        <v>17.668913043478263</v>
      </c>
      <c r="R240" s="4">
        <v>4.9803260869565218</v>
      </c>
      <c r="S240" s="4">
        <f>SUM(Nurse[[#This Row],[CNA Hours]],Nurse[[#This Row],[NA TR Hours]],Nurse[[#This Row],[Med Aide/Tech Hours]])</f>
        <v>96.925652173913008</v>
      </c>
      <c r="T240" s="4">
        <v>96.925652173913008</v>
      </c>
      <c r="U240" s="4">
        <v>0</v>
      </c>
      <c r="V240" s="4">
        <v>0</v>
      </c>
      <c r="W2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10.466304347826087</v>
      </c>
      <c r="X240" s="4">
        <v>3.0785869565217392</v>
      </c>
      <c r="Y240" s="4">
        <v>0</v>
      </c>
      <c r="Z240" s="4">
        <v>2.7826086956521738</v>
      </c>
      <c r="AA240" s="4">
        <v>4.4121739130434783</v>
      </c>
      <c r="AB240" s="4">
        <v>0</v>
      </c>
      <c r="AC240" s="4">
        <v>0.19293478260869565</v>
      </c>
      <c r="AD240" s="4">
        <v>0</v>
      </c>
      <c r="AE240" s="4">
        <v>0</v>
      </c>
      <c r="AF240" s="1">
        <v>225375</v>
      </c>
      <c r="AG240" s="1">
        <v>1</v>
      </c>
      <c r="AH240"/>
    </row>
    <row r="241" spans="1:34" x14ac:dyDescent="0.25">
      <c r="A241" t="s">
        <v>379</v>
      </c>
      <c r="B241" t="s">
        <v>155</v>
      </c>
      <c r="C241" t="s">
        <v>468</v>
      </c>
      <c r="D241" t="s">
        <v>412</v>
      </c>
      <c r="E241" s="4">
        <v>148.57608695652175</v>
      </c>
      <c r="F241" s="4">
        <f>Nurse[[#This Row],[Total Nurse Staff Hours]]/Nurse[[#This Row],[MDS Census]]</f>
        <v>2.9448599019679569</v>
      </c>
      <c r="G241" s="4">
        <f>Nurse[[#This Row],[Total Direct Care Staff Hours]]/Nurse[[#This Row],[MDS Census]]</f>
        <v>2.7065652205720974</v>
      </c>
      <c r="H241" s="4">
        <f>Nurse[[#This Row],[Total RN Hours (w/ Admin, DON)]]/Nurse[[#This Row],[MDS Census]]</f>
        <v>0.29323652059404487</v>
      </c>
      <c r="I241" s="4">
        <f>Nurse[[#This Row],[RN Hours (excl. Admin, DON)]]/Nurse[[#This Row],[MDS Census]]</f>
        <v>0.10688419050406027</v>
      </c>
      <c r="J241" s="4">
        <f>SUM(Nurse[[#This Row],[RN Hours (excl. Admin, DON)]],Nurse[[#This Row],[RN Admin Hours]],Nurse[[#This Row],[RN DON Hours]],Nurse[[#This Row],[LPN Hours (excl. Admin)]],Nurse[[#This Row],[LPN Admin Hours]],Nurse[[#This Row],[CNA Hours]],Nurse[[#This Row],[NA TR Hours]],Nurse[[#This Row],[Med Aide/Tech Hours]])</f>
        <v>437.53576086956525</v>
      </c>
      <c r="K241" s="4">
        <f>SUM(Nurse[[#This Row],[RN Hours (excl. Admin, DON)]],Nurse[[#This Row],[LPN Hours (excl. Admin)]],Nurse[[#This Row],[CNA Hours]],Nurse[[#This Row],[NA TR Hours]],Nurse[[#This Row],[Med Aide/Tech Hours]])</f>
        <v>402.13086956521744</v>
      </c>
      <c r="L241" s="4">
        <f>SUM(Nurse[[#This Row],[RN Hours (excl. Admin, DON)]],Nurse[[#This Row],[RN Admin Hours]],Nurse[[#This Row],[RN DON Hours]])</f>
        <v>43.567934782608688</v>
      </c>
      <c r="M241" s="4">
        <v>15.880434782608695</v>
      </c>
      <c r="N241" s="4">
        <v>22.997282608695652</v>
      </c>
      <c r="O241" s="4">
        <v>4.6902173913043477</v>
      </c>
      <c r="P241" s="4">
        <f>SUM(Nurse[[#This Row],[LPN Hours (excl. Admin)]],Nurse[[#This Row],[LPN Admin Hours]])</f>
        <v>134.34010869565219</v>
      </c>
      <c r="Q241" s="4">
        <v>126.62271739130436</v>
      </c>
      <c r="R241" s="4">
        <v>7.7173913043478262</v>
      </c>
      <c r="S241" s="4">
        <f>SUM(Nurse[[#This Row],[CNA Hours]],Nurse[[#This Row],[NA TR Hours]],Nurse[[#This Row],[Med Aide/Tech Hours]])</f>
        <v>259.62771739130437</v>
      </c>
      <c r="T241" s="4">
        <v>259.62771739130437</v>
      </c>
      <c r="U241" s="4">
        <v>0</v>
      </c>
      <c r="V241" s="4">
        <v>0</v>
      </c>
      <c r="W2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41" s="4">
        <v>0</v>
      </c>
      <c r="Y241" s="4">
        <v>0</v>
      </c>
      <c r="Z241" s="4">
        <v>0</v>
      </c>
      <c r="AA241" s="4">
        <v>0</v>
      </c>
      <c r="AB241" s="4">
        <v>0</v>
      </c>
      <c r="AC241" s="4">
        <v>0</v>
      </c>
      <c r="AD241" s="4">
        <v>0</v>
      </c>
      <c r="AE241" s="4">
        <v>0</v>
      </c>
      <c r="AF241" s="1">
        <v>225390</v>
      </c>
      <c r="AG241" s="1">
        <v>1</v>
      </c>
      <c r="AH241"/>
    </row>
    <row r="242" spans="1:34" x14ac:dyDescent="0.25">
      <c r="A242" t="s">
        <v>379</v>
      </c>
      <c r="B242" t="s">
        <v>227</v>
      </c>
      <c r="C242" t="s">
        <v>562</v>
      </c>
      <c r="D242" t="s">
        <v>420</v>
      </c>
      <c r="E242" s="4">
        <v>75.673913043478265</v>
      </c>
      <c r="F242" s="4">
        <f>Nurse[[#This Row],[Total Nurse Staff Hours]]/Nurse[[#This Row],[MDS Census]]</f>
        <v>3.5251005458201665</v>
      </c>
      <c r="G242" s="4">
        <f>Nurse[[#This Row],[Total Direct Care Staff Hours]]/Nurse[[#This Row],[MDS Census]]</f>
        <v>3.2303576558460207</v>
      </c>
      <c r="H242" s="4">
        <f>Nurse[[#This Row],[Total RN Hours (w/ Admin, DON)]]/Nurse[[#This Row],[MDS Census]]</f>
        <v>0.92810973858086765</v>
      </c>
      <c r="I242" s="4">
        <f>Nurse[[#This Row],[RN Hours (excl. Admin, DON)]]/Nurse[[#This Row],[MDS Census]]</f>
        <v>0.80860384946854347</v>
      </c>
      <c r="J242" s="4">
        <f>SUM(Nurse[[#This Row],[RN Hours (excl. Admin, DON)]],Nurse[[#This Row],[RN Admin Hours]],Nurse[[#This Row],[RN DON Hours]],Nurse[[#This Row],[LPN Hours (excl. Admin)]],Nurse[[#This Row],[LPN Admin Hours]],Nurse[[#This Row],[CNA Hours]],Nurse[[#This Row],[NA TR Hours]],Nurse[[#This Row],[Med Aide/Tech Hours]])</f>
        <v>266.75815217391306</v>
      </c>
      <c r="K242" s="4">
        <f>SUM(Nurse[[#This Row],[RN Hours (excl. Admin, DON)]],Nurse[[#This Row],[LPN Hours (excl. Admin)]],Nurse[[#This Row],[CNA Hours]],Nurse[[#This Row],[NA TR Hours]],Nurse[[#This Row],[Med Aide/Tech Hours]])</f>
        <v>244.45380434782606</v>
      </c>
      <c r="L242" s="4">
        <f>SUM(Nurse[[#This Row],[RN Hours (excl. Admin, DON)]],Nurse[[#This Row],[RN Admin Hours]],Nurse[[#This Row],[RN DON Hours]])</f>
        <v>70.233695652173921</v>
      </c>
      <c r="M242" s="4">
        <v>61.190217391304351</v>
      </c>
      <c r="N242" s="4">
        <v>4.3478260869565215</v>
      </c>
      <c r="O242" s="4">
        <v>4.6956521739130439</v>
      </c>
      <c r="P242" s="4">
        <f>SUM(Nurse[[#This Row],[LPN Hours (excl. Admin)]],Nurse[[#This Row],[LPN Admin Hours]])</f>
        <v>47.975543478260867</v>
      </c>
      <c r="Q242" s="4">
        <v>34.714673913043477</v>
      </c>
      <c r="R242" s="4">
        <v>13.260869565217391</v>
      </c>
      <c r="S242" s="4">
        <f>SUM(Nurse[[#This Row],[CNA Hours]],Nurse[[#This Row],[NA TR Hours]],Nurse[[#This Row],[Med Aide/Tech Hours]])</f>
        <v>148.54891304347825</v>
      </c>
      <c r="T242" s="4">
        <v>148.54891304347825</v>
      </c>
      <c r="U242" s="4">
        <v>0</v>
      </c>
      <c r="V242" s="4">
        <v>0</v>
      </c>
      <c r="W2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42" s="4">
        <v>0</v>
      </c>
      <c r="Y242" s="4">
        <v>0</v>
      </c>
      <c r="Z242" s="4">
        <v>0</v>
      </c>
      <c r="AA242" s="4">
        <v>0</v>
      </c>
      <c r="AB242" s="4">
        <v>0</v>
      </c>
      <c r="AC242" s="4">
        <v>0</v>
      </c>
      <c r="AD242" s="4">
        <v>0</v>
      </c>
      <c r="AE242" s="4">
        <v>0</v>
      </c>
      <c r="AF242" s="1">
        <v>225503</v>
      </c>
      <c r="AG242" s="1">
        <v>1</v>
      </c>
      <c r="AH242"/>
    </row>
    <row r="243" spans="1:34" x14ac:dyDescent="0.25">
      <c r="A243" t="s">
        <v>379</v>
      </c>
      <c r="B243" t="s">
        <v>144</v>
      </c>
      <c r="C243" t="s">
        <v>487</v>
      </c>
      <c r="D243" t="s">
        <v>415</v>
      </c>
      <c r="E243" s="4">
        <v>133.34782608695653</v>
      </c>
      <c r="F243" s="4">
        <f>Nurse[[#This Row],[Total Nurse Staff Hours]]/Nurse[[#This Row],[MDS Census]]</f>
        <v>3.4146763938702316</v>
      </c>
      <c r="G243" s="4">
        <f>Nurse[[#This Row],[Total Direct Care Staff Hours]]/Nurse[[#This Row],[MDS Census]]</f>
        <v>3.1863588196935115</v>
      </c>
      <c r="H243" s="4">
        <f>Nurse[[#This Row],[Total RN Hours (w/ Admin, DON)]]/Nurse[[#This Row],[MDS Census]]</f>
        <v>0.37300293446364524</v>
      </c>
      <c r="I243" s="4">
        <f>Nurse[[#This Row],[RN Hours (excl. Admin, DON)]]/Nurse[[#This Row],[MDS Census]]</f>
        <v>0.32996413433322463</v>
      </c>
      <c r="J243" s="4">
        <f>SUM(Nurse[[#This Row],[RN Hours (excl. Admin, DON)]],Nurse[[#This Row],[RN Admin Hours]],Nurse[[#This Row],[RN DON Hours]],Nurse[[#This Row],[LPN Hours (excl. Admin)]],Nurse[[#This Row],[LPN Admin Hours]],Nurse[[#This Row],[CNA Hours]],Nurse[[#This Row],[NA TR Hours]],Nurse[[#This Row],[Med Aide/Tech Hours]])</f>
        <v>455.3396739130435</v>
      </c>
      <c r="K243" s="4">
        <f>SUM(Nurse[[#This Row],[RN Hours (excl. Admin, DON)]],Nurse[[#This Row],[LPN Hours (excl. Admin)]],Nurse[[#This Row],[CNA Hours]],Nurse[[#This Row],[NA TR Hours]],Nurse[[#This Row],[Med Aide/Tech Hours]])</f>
        <v>424.89402173913044</v>
      </c>
      <c r="L243" s="4">
        <f>SUM(Nurse[[#This Row],[RN Hours (excl. Admin, DON)]],Nurse[[#This Row],[RN Admin Hours]],Nurse[[#This Row],[RN DON Hours]])</f>
        <v>49.739130434782609</v>
      </c>
      <c r="M243" s="4">
        <v>44</v>
      </c>
      <c r="N243" s="4">
        <v>0</v>
      </c>
      <c r="O243" s="4">
        <v>5.7391304347826084</v>
      </c>
      <c r="P243" s="4">
        <f>SUM(Nurse[[#This Row],[LPN Hours (excl. Admin)]],Nurse[[#This Row],[LPN Admin Hours]])</f>
        <v>144.19836956521738</v>
      </c>
      <c r="Q243" s="4">
        <v>119.49184782608695</v>
      </c>
      <c r="R243" s="4">
        <v>24.706521739130434</v>
      </c>
      <c r="S243" s="4">
        <f>SUM(Nurse[[#This Row],[CNA Hours]],Nurse[[#This Row],[NA TR Hours]],Nurse[[#This Row],[Med Aide/Tech Hours]])</f>
        <v>261.4021739130435</v>
      </c>
      <c r="T243" s="4">
        <v>261.4021739130435</v>
      </c>
      <c r="U243" s="4">
        <v>0</v>
      </c>
      <c r="V243" s="4">
        <v>0</v>
      </c>
      <c r="W2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121.54619565217392</v>
      </c>
      <c r="X243" s="4">
        <v>5.3396739130434785</v>
      </c>
      <c r="Y243" s="4">
        <v>0</v>
      </c>
      <c r="Z243" s="4">
        <v>0</v>
      </c>
      <c r="AA243" s="4">
        <v>45.326086956521742</v>
      </c>
      <c r="AB243" s="4">
        <v>0</v>
      </c>
      <c r="AC243" s="4">
        <v>70.880434782608702</v>
      </c>
      <c r="AD243" s="4">
        <v>0</v>
      </c>
      <c r="AE243" s="4">
        <v>0</v>
      </c>
      <c r="AF243" s="1">
        <v>225376</v>
      </c>
      <c r="AG243" s="1">
        <v>1</v>
      </c>
      <c r="AH243"/>
    </row>
    <row r="244" spans="1:34" x14ac:dyDescent="0.25">
      <c r="A244" t="s">
        <v>379</v>
      </c>
      <c r="B244" t="s">
        <v>333</v>
      </c>
      <c r="C244" t="s">
        <v>526</v>
      </c>
      <c r="D244" t="s">
        <v>415</v>
      </c>
      <c r="E244" s="4">
        <v>17.010869565217391</v>
      </c>
      <c r="F244" s="4">
        <f>Nurse[[#This Row],[Total Nurse Staff Hours]]/Nurse[[#This Row],[MDS Census]]</f>
        <v>4.3467731629392965</v>
      </c>
      <c r="G244" s="4">
        <f>Nurse[[#This Row],[Total Direct Care Staff Hours]]/Nurse[[#This Row],[MDS Census]]</f>
        <v>3.8263258785942482</v>
      </c>
      <c r="H244" s="4">
        <f>Nurse[[#This Row],[Total RN Hours (w/ Admin, DON)]]/Nurse[[#This Row],[MDS Census]]</f>
        <v>1.1247284345047914</v>
      </c>
      <c r="I244" s="4">
        <f>Nurse[[#This Row],[RN Hours (excl. Admin, DON)]]/Nurse[[#This Row],[MDS Census]]</f>
        <v>0.91769968051118123</v>
      </c>
      <c r="J244" s="4">
        <f>SUM(Nurse[[#This Row],[RN Hours (excl. Admin, DON)]],Nurse[[#This Row],[RN Admin Hours]],Nurse[[#This Row],[RN DON Hours]],Nurse[[#This Row],[LPN Hours (excl. Admin)]],Nurse[[#This Row],[LPN Admin Hours]],Nurse[[#This Row],[CNA Hours]],Nurse[[#This Row],[NA TR Hours]],Nurse[[#This Row],[Med Aide/Tech Hours]])</f>
        <v>73.942391304347808</v>
      </c>
      <c r="K244" s="4">
        <f>SUM(Nurse[[#This Row],[RN Hours (excl. Admin, DON)]],Nurse[[#This Row],[LPN Hours (excl. Admin)]],Nurse[[#This Row],[CNA Hours]],Nurse[[#This Row],[NA TR Hours]],Nurse[[#This Row],[Med Aide/Tech Hours]])</f>
        <v>65.089130434782589</v>
      </c>
      <c r="L244" s="4">
        <f>SUM(Nurse[[#This Row],[RN Hours (excl. Admin, DON)]],Nurse[[#This Row],[RN Admin Hours]],Nurse[[#This Row],[RN DON Hours]])</f>
        <v>19.132608695652159</v>
      </c>
      <c r="M244" s="4">
        <v>15.610869565217376</v>
      </c>
      <c r="N244" s="4">
        <v>0</v>
      </c>
      <c r="O244" s="4">
        <v>3.5217391304347827</v>
      </c>
      <c r="P244" s="4">
        <f>SUM(Nurse[[#This Row],[LPN Hours (excl. Admin)]],Nurse[[#This Row],[LPN Admin Hours]])</f>
        <v>12.396739130434781</v>
      </c>
      <c r="Q244" s="4">
        <v>7.0652173913043477</v>
      </c>
      <c r="R244" s="4">
        <v>5.3315217391304346</v>
      </c>
      <c r="S244" s="4">
        <f>SUM(Nurse[[#This Row],[CNA Hours]],Nurse[[#This Row],[NA TR Hours]],Nurse[[#This Row],[Med Aide/Tech Hours]])</f>
        <v>42.413043478260867</v>
      </c>
      <c r="T244" s="4">
        <v>42.413043478260867</v>
      </c>
      <c r="U244" s="4">
        <v>0</v>
      </c>
      <c r="V244" s="4">
        <v>0</v>
      </c>
      <c r="W2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44" s="4">
        <v>0</v>
      </c>
      <c r="Y244" s="4">
        <v>0</v>
      </c>
      <c r="Z244" s="4">
        <v>0</v>
      </c>
      <c r="AA244" s="4">
        <v>0</v>
      </c>
      <c r="AB244" s="4">
        <v>0</v>
      </c>
      <c r="AC244" s="4">
        <v>0</v>
      </c>
      <c r="AD244" s="4">
        <v>0</v>
      </c>
      <c r="AE244" s="4">
        <v>0</v>
      </c>
      <c r="AF244" s="1">
        <v>225748</v>
      </c>
      <c r="AG244" s="1">
        <v>1</v>
      </c>
      <c r="AH244"/>
    </row>
    <row r="245" spans="1:34" x14ac:dyDescent="0.25">
      <c r="A245" t="s">
        <v>379</v>
      </c>
      <c r="B245" t="s">
        <v>13</v>
      </c>
      <c r="C245" t="s">
        <v>463</v>
      </c>
      <c r="D245" t="s">
        <v>415</v>
      </c>
      <c r="E245" s="4">
        <v>124.16304347826087</v>
      </c>
      <c r="F245" s="4">
        <f>Nurse[[#This Row],[Total Nurse Staff Hours]]/Nurse[[#This Row],[MDS Census]]</f>
        <v>3.5817648603694301</v>
      </c>
      <c r="G245" s="4">
        <f>Nurse[[#This Row],[Total Direct Care Staff Hours]]/Nurse[[#This Row],[MDS Census]]</f>
        <v>3.2230587411363039</v>
      </c>
      <c r="H245" s="4">
        <f>Nurse[[#This Row],[Total RN Hours (w/ Admin, DON)]]/Nurse[[#This Row],[MDS Census]]</f>
        <v>0.80044646765298078</v>
      </c>
      <c r="I245" s="4">
        <f>Nurse[[#This Row],[RN Hours (excl. Admin, DON)]]/Nurse[[#This Row],[MDS Census]]</f>
        <v>0.52297995272695441</v>
      </c>
      <c r="J245" s="4">
        <f>SUM(Nurse[[#This Row],[RN Hours (excl. Admin, DON)]],Nurse[[#This Row],[RN Admin Hours]],Nurse[[#This Row],[RN DON Hours]],Nurse[[#This Row],[LPN Hours (excl. Admin)]],Nurse[[#This Row],[LPN Admin Hours]],Nurse[[#This Row],[CNA Hours]],Nurse[[#This Row],[NA TR Hours]],Nurse[[#This Row],[Med Aide/Tech Hours]])</f>
        <v>444.72282608695656</v>
      </c>
      <c r="K245" s="4">
        <f>SUM(Nurse[[#This Row],[RN Hours (excl. Admin, DON)]],Nurse[[#This Row],[LPN Hours (excl. Admin)]],Nurse[[#This Row],[CNA Hours]],Nurse[[#This Row],[NA TR Hours]],Nurse[[#This Row],[Med Aide/Tech Hours]])</f>
        <v>400.18478260869568</v>
      </c>
      <c r="L245" s="4">
        <f>SUM(Nurse[[#This Row],[RN Hours (excl. Admin, DON)]],Nurse[[#This Row],[RN Admin Hours]],Nurse[[#This Row],[RN DON Hours]])</f>
        <v>99.385869565217391</v>
      </c>
      <c r="M245" s="4">
        <v>64.934782608695656</v>
      </c>
      <c r="N245" s="4">
        <v>29.146739130434781</v>
      </c>
      <c r="O245" s="4">
        <v>5.3043478260869561</v>
      </c>
      <c r="P245" s="4">
        <f>SUM(Nurse[[#This Row],[LPN Hours (excl. Admin)]],Nurse[[#This Row],[LPN Admin Hours]])</f>
        <v>96.08967391304347</v>
      </c>
      <c r="Q245" s="4">
        <v>86.002717391304344</v>
      </c>
      <c r="R245" s="4">
        <v>10.086956521739131</v>
      </c>
      <c r="S245" s="4">
        <f>SUM(Nurse[[#This Row],[CNA Hours]],Nurse[[#This Row],[NA TR Hours]],Nurse[[#This Row],[Med Aide/Tech Hours]])</f>
        <v>249.24728260869563</v>
      </c>
      <c r="T245" s="4">
        <v>236.1141304347826</v>
      </c>
      <c r="U245" s="4">
        <v>13.133152173913043</v>
      </c>
      <c r="V245" s="4">
        <v>0</v>
      </c>
      <c r="W2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43.070652173913039</v>
      </c>
      <c r="X245" s="4">
        <v>2.1141304347826089</v>
      </c>
      <c r="Y245" s="4">
        <v>0</v>
      </c>
      <c r="Z245" s="4">
        <v>0</v>
      </c>
      <c r="AA245" s="4">
        <v>4.1576086956521738</v>
      </c>
      <c r="AB245" s="4">
        <v>0</v>
      </c>
      <c r="AC245" s="4">
        <v>36.798913043478258</v>
      </c>
      <c r="AD245" s="4">
        <v>0</v>
      </c>
      <c r="AE245" s="4">
        <v>0</v>
      </c>
      <c r="AF245" s="1">
        <v>225048</v>
      </c>
      <c r="AG245" s="1">
        <v>1</v>
      </c>
      <c r="AH245"/>
    </row>
    <row r="246" spans="1:34" x14ac:dyDescent="0.25">
      <c r="A246" t="s">
        <v>379</v>
      </c>
      <c r="B246" t="s">
        <v>14</v>
      </c>
      <c r="C246" t="s">
        <v>464</v>
      </c>
      <c r="D246" t="s">
        <v>410</v>
      </c>
      <c r="E246" s="4">
        <v>61.108695652173914</v>
      </c>
      <c r="F246" s="4">
        <f>Nurse[[#This Row],[Total Nurse Staff Hours]]/Nurse[[#This Row],[MDS Census]]</f>
        <v>3.0511401636428315</v>
      </c>
      <c r="G246" s="4">
        <f>Nurse[[#This Row],[Total Direct Care Staff Hours]]/Nurse[[#This Row],[MDS Census]]</f>
        <v>3.0511401636428315</v>
      </c>
      <c r="H246" s="4">
        <f>Nurse[[#This Row],[Total RN Hours (w/ Admin, DON)]]/Nurse[[#This Row],[MDS Census]]</f>
        <v>0.32454642475987183</v>
      </c>
      <c r="I246" s="4">
        <f>Nurse[[#This Row],[RN Hours (excl. Admin, DON)]]/Nurse[[#This Row],[MDS Census]]</f>
        <v>0.32454642475987183</v>
      </c>
      <c r="J246" s="4">
        <f>SUM(Nurse[[#This Row],[RN Hours (excl. Admin, DON)]],Nurse[[#This Row],[RN Admin Hours]],Nurse[[#This Row],[RN DON Hours]],Nurse[[#This Row],[LPN Hours (excl. Admin)]],Nurse[[#This Row],[LPN Admin Hours]],Nurse[[#This Row],[CNA Hours]],Nurse[[#This Row],[NA TR Hours]],Nurse[[#This Row],[Med Aide/Tech Hours]])</f>
        <v>186.45119565217391</v>
      </c>
      <c r="K246" s="4">
        <f>SUM(Nurse[[#This Row],[RN Hours (excl. Admin, DON)]],Nurse[[#This Row],[LPN Hours (excl. Admin)]],Nurse[[#This Row],[CNA Hours]],Nurse[[#This Row],[NA TR Hours]],Nurse[[#This Row],[Med Aide/Tech Hours]])</f>
        <v>186.45119565217391</v>
      </c>
      <c r="L246" s="4">
        <f>SUM(Nurse[[#This Row],[RN Hours (excl. Admin, DON)]],Nurse[[#This Row],[RN Admin Hours]],Nurse[[#This Row],[RN DON Hours]])</f>
        <v>19.832608695652169</v>
      </c>
      <c r="M246" s="4">
        <v>19.832608695652169</v>
      </c>
      <c r="N246" s="4">
        <v>0</v>
      </c>
      <c r="O246" s="4">
        <v>0</v>
      </c>
      <c r="P246" s="4">
        <f>SUM(Nurse[[#This Row],[LPN Hours (excl. Admin)]],Nurse[[#This Row],[LPN Admin Hours]])</f>
        <v>49.064456521739125</v>
      </c>
      <c r="Q246" s="4">
        <v>49.064456521739125</v>
      </c>
      <c r="R246" s="4">
        <v>0</v>
      </c>
      <c r="S246" s="4">
        <f>SUM(Nurse[[#This Row],[CNA Hours]],Nurse[[#This Row],[NA TR Hours]],Nurse[[#This Row],[Med Aide/Tech Hours]])</f>
        <v>117.55413043478262</v>
      </c>
      <c r="T246" s="4">
        <v>117.55413043478262</v>
      </c>
      <c r="U246" s="4">
        <v>0</v>
      </c>
      <c r="V246" s="4">
        <v>0</v>
      </c>
      <c r="W2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46" s="4">
        <v>0</v>
      </c>
      <c r="Y246" s="4">
        <v>0</v>
      </c>
      <c r="Z246" s="4">
        <v>0</v>
      </c>
      <c r="AA246" s="4">
        <v>0</v>
      </c>
      <c r="AB246" s="4">
        <v>0</v>
      </c>
      <c r="AC246" s="4">
        <v>0</v>
      </c>
      <c r="AD246" s="4">
        <v>0</v>
      </c>
      <c r="AE246" s="4">
        <v>0</v>
      </c>
      <c r="AF246" s="1">
        <v>225049</v>
      </c>
      <c r="AG246" s="1">
        <v>1</v>
      </c>
      <c r="AH246"/>
    </row>
    <row r="247" spans="1:34" x14ac:dyDescent="0.25">
      <c r="A247" t="s">
        <v>379</v>
      </c>
      <c r="B247" t="s">
        <v>303</v>
      </c>
      <c r="C247" t="s">
        <v>586</v>
      </c>
      <c r="D247" t="s">
        <v>420</v>
      </c>
      <c r="E247" s="4">
        <v>100.5</v>
      </c>
      <c r="F247" s="4">
        <f>Nurse[[#This Row],[Total Nurse Staff Hours]]/Nurse[[#This Row],[MDS Census]]</f>
        <v>3.2227720095176293</v>
      </c>
      <c r="G247" s="4">
        <f>Nurse[[#This Row],[Total Direct Care Staff Hours]]/Nurse[[#This Row],[MDS Census]]</f>
        <v>3.0143845987454032</v>
      </c>
      <c r="H247" s="4">
        <f>Nurse[[#This Row],[Total RN Hours (w/ Admin, DON)]]/Nurse[[#This Row],[MDS Census]]</f>
        <v>0.614213714038503</v>
      </c>
      <c r="I247" s="4">
        <f>Nurse[[#This Row],[RN Hours (excl. Admin, DON)]]/Nurse[[#This Row],[MDS Census]]</f>
        <v>0.51971338957386959</v>
      </c>
      <c r="J247" s="4">
        <f>SUM(Nurse[[#This Row],[RN Hours (excl. Admin, DON)]],Nurse[[#This Row],[RN Admin Hours]],Nurse[[#This Row],[RN DON Hours]],Nurse[[#This Row],[LPN Hours (excl. Admin)]],Nurse[[#This Row],[LPN Admin Hours]],Nurse[[#This Row],[CNA Hours]],Nurse[[#This Row],[NA TR Hours]],Nurse[[#This Row],[Med Aide/Tech Hours]])</f>
        <v>323.88858695652175</v>
      </c>
      <c r="K247" s="4">
        <f>SUM(Nurse[[#This Row],[RN Hours (excl. Admin, DON)]],Nurse[[#This Row],[LPN Hours (excl. Admin)]],Nurse[[#This Row],[CNA Hours]],Nurse[[#This Row],[NA TR Hours]],Nurse[[#This Row],[Med Aide/Tech Hours]])</f>
        <v>302.945652173913</v>
      </c>
      <c r="L247" s="4">
        <f>SUM(Nurse[[#This Row],[RN Hours (excl. Admin, DON)]],Nurse[[#This Row],[RN Admin Hours]],Nurse[[#This Row],[RN DON Hours]])</f>
        <v>61.728478260869551</v>
      </c>
      <c r="M247" s="4">
        <v>52.231195652173895</v>
      </c>
      <c r="N247" s="4">
        <v>6.2798913043478262</v>
      </c>
      <c r="O247" s="4">
        <v>3.2173913043478262</v>
      </c>
      <c r="P247" s="4">
        <f>SUM(Nurse[[#This Row],[LPN Hours (excl. Admin)]],Nurse[[#This Row],[LPN Admin Hours]])</f>
        <v>53.6954347826087</v>
      </c>
      <c r="Q247" s="4">
        <v>42.249782608695654</v>
      </c>
      <c r="R247" s="4">
        <v>11.445652173913043</v>
      </c>
      <c r="S247" s="4">
        <f>SUM(Nurse[[#This Row],[CNA Hours]],Nurse[[#This Row],[NA TR Hours]],Nurse[[#This Row],[Med Aide/Tech Hours]])</f>
        <v>208.46467391304347</v>
      </c>
      <c r="T247" s="4">
        <v>208.46467391304347</v>
      </c>
      <c r="U247" s="4">
        <v>0</v>
      </c>
      <c r="V247" s="4">
        <v>0</v>
      </c>
      <c r="W2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20.315217391304351</v>
      </c>
      <c r="X247" s="4">
        <v>9.8018478260869575</v>
      </c>
      <c r="Y247" s="4">
        <v>0</v>
      </c>
      <c r="Z247" s="4">
        <v>0</v>
      </c>
      <c r="AA247" s="4">
        <v>10.513369565217392</v>
      </c>
      <c r="AB247" s="4">
        <v>0</v>
      </c>
      <c r="AC247" s="4">
        <v>0</v>
      </c>
      <c r="AD247" s="4">
        <v>0</v>
      </c>
      <c r="AE247" s="4">
        <v>0</v>
      </c>
      <c r="AF247" s="1">
        <v>225667</v>
      </c>
      <c r="AG247" s="1">
        <v>1</v>
      </c>
      <c r="AH247"/>
    </row>
    <row r="248" spans="1:34" x14ac:dyDescent="0.25">
      <c r="A248" t="s">
        <v>379</v>
      </c>
      <c r="B248" t="s">
        <v>84</v>
      </c>
      <c r="C248" t="s">
        <v>437</v>
      </c>
      <c r="D248" t="s">
        <v>411</v>
      </c>
      <c r="E248" s="4">
        <v>77.021739130434781</v>
      </c>
      <c r="F248" s="4">
        <f>Nurse[[#This Row],[Total Nurse Staff Hours]]/Nurse[[#This Row],[MDS Census]]</f>
        <v>2.8175557437200114</v>
      </c>
      <c r="G248" s="4">
        <f>Nurse[[#This Row],[Total Direct Care Staff Hours]]/Nurse[[#This Row],[MDS Census]]</f>
        <v>2.6405588484335309</v>
      </c>
      <c r="H248" s="4">
        <f>Nurse[[#This Row],[Total RN Hours (w/ Admin, DON)]]/Nurse[[#This Row],[MDS Census]]</f>
        <v>0.52991814846175567</v>
      </c>
      <c r="I248" s="4">
        <f>Nurse[[#This Row],[RN Hours (excl. Admin, DON)]]/Nurse[[#This Row],[MDS Census]]</f>
        <v>0.39556872706745705</v>
      </c>
      <c r="J248" s="4">
        <f>SUM(Nurse[[#This Row],[RN Hours (excl. Admin, DON)]],Nurse[[#This Row],[RN Admin Hours]],Nurse[[#This Row],[RN DON Hours]],Nurse[[#This Row],[LPN Hours (excl. Admin)]],Nurse[[#This Row],[LPN Admin Hours]],Nurse[[#This Row],[CNA Hours]],Nurse[[#This Row],[NA TR Hours]],Nurse[[#This Row],[Med Aide/Tech Hours]])</f>
        <v>217.01304347826087</v>
      </c>
      <c r="K248" s="4">
        <f>SUM(Nurse[[#This Row],[RN Hours (excl. Admin, DON)]],Nurse[[#This Row],[LPN Hours (excl. Admin)]],Nurse[[#This Row],[CNA Hours]],Nurse[[#This Row],[NA TR Hours]],Nurse[[#This Row],[Med Aide/Tech Hours]])</f>
        <v>203.38043478260869</v>
      </c>
      <c r="L248" s="4">
        <f>SUM(Nurse[[#This Row],[RN Hours (excl. Admin, DON)]],Nurse[[#This Row],[RN Admin Hours]],Nurse[[#This Row],[RN DON Hours]])</f>
        <v>40.815217391304351</v>
      </c>
      <c r="M248" s="4">
        <v>30.467391304347831</v>
      </c>
      <c r="N248" s="4">
        <v>5.4782608695652177</v>
      </c>
      <c r="O248" s="4">
        <v>4.8695652173913047</v>
      </c>
      <c r="P248" s="4">
        <f>SUM(Nurse[[#This Row],[LPN Hours (excl. Admin)]],Nurse[[#This Row],[LPN Admin Hours]])</f>
        <v>56.509782608695652</v>
      </c>
      <c r="Q248" s="4">
        <v>53.225000000000001</v>
      </c>
      <c r="R248" s="4">
        <v>3.284782608695652</v>
      </c>
      <c r="S248" s="4">
        <f>SUM(Nurse[[#This Row],[CNA Hours]],Nurse[[#This Row],[NA TR Hours]],Nurse[[#This Row],[Med Aide/Tech Hours]])</f>
        <v>119.68804347826087</v>
      </c>
      <c r="T248" s="4">
        <v>119.68804347826087</v>
      </c>
      <c r="U248" s="4">
        <v>0</v>
      </c>
      <c r="V248" s="4">
        <v>0</v>
      </c>
      <c r="W2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32.172826086956526</v>
      </c>
      <c r="X248" s="4">
        <v>11.196739130434784</v>
      </c>
      <c r="Y248" s="4">
        <v>0</v>
      </c>
      <c r="Z248" s="4">
        <v>0</v>
      </c>
      <c r="AA248" s="4">
        <v>17.740217391304348</v>
      </c>
      <c r="AB248" s="4">
        <v>0</v>
      </c>
      <c r="AC248" s="4">
        <v>3.2358695652173912</v>
      </c>
      <c r="AD248" s="4">
        <v>0</v>
      </c>
      <c r="AE248" s="4">
        <v>0</v>
      </c>
      <c r="AF248" s="1">
        <v>225284</v>
      </c>
      <c r="AG248" s="1">
        <v>1</v>
      </c>
      <c r="AH248"/>
    </row>
    <row r="249" spans="1:34" x14ac:dyDescent="0.25">
      <c r="A249" t="s">
        <v>379</v>
      </c>
      <c r="B249" t="s">
        <v>38</v>
      </c>
      <c r="C249" t="s">
        <v>437</v>
      </c>
      <c r="D249" t="s">
        <v>411</v>
      </c>
      <c r="E249" s="4">
        <v>134.52173913043478</v>
      </c>
      <c r="F249" s="4">
        <f>Nurse[[#This Row],[Total Nurse Staff Hours]]/Nurse[[#This Row],[MDS Census]]</f>
        <v>2.4474183904330968</v>
      </c>
      <c r="G249" s="4">
        <f>Nurse[[#This Row],[Total Direct Care Staff Hours]]/Nurse[[#This Row],[MDS Census]]</f>
        <v>2.1926308985132517</v>
      </c>
      <c r="H249" s="4">
        <f>Nurse[[#This Row],[Total RN Hours (w/ Admin, DON)]]/Nurse[[#This Row],[MDS Census]]</f>
        <v>0.23460730446024566</v>
      </c>
      <c r="I249" s="4">
        <f>Nurse[[#This Row],[RN Hours (excl. Admin, DON)]]/Nurse[[#This Row],[MDS Census]]</f>
        <v>0.13637281835811249</v>
      </c>
      <c r="J249" s="4">
        <f>SUM(Nurse[[#This Row],[RN Hours (excl. Admin, DON)]],Nurse[[#This Row],[RN Admin Hours]],Nurse[[#This Row],[RN DON Hours]],Nurse[[#This Row],[LPN Hours (excl. Admin)]],Nurse[[#This Row],[LPN Admin Hours]],Nurse[[#This Row],[CNA Hours]],Nurse[[#This Row],[NA TR Hours]],Nurse[[#This Row],[Med Aide/Tech Hours]])</f>
        <v>329.23097826086962</v>
      </c>
      <c r="K249" s="4">
        <f>SUM(Nurse[[#This Row],[RN Hours (excl. Admin, DON)]],Nurse[[#This Row],[LPN Hours (excl. Admin)]],Nurse[[#This Row],[CNA Hours]],Nurse[[#This Row],[NA TR Hours]],Nurse[[#This Row],[Med Aide/Tech Hours]])</f>
        <v>294.95652173913044</v>
      </c>
      <c r="L249" s="4">
        <f>SUM(Nurse[[#This Row],[RN Hours (excl. Admin, DON)]],Nurse[[#This Row],[RN Admin Hours]],Nurse[[#This Row],[RN DON Hours]])</f>
        <v>31.559782608695656</v>
      </c>
      <c r="M249" s="4">
        <v>18.345108695652176</v>
      </c>
      <c r="N249" s="4">
        <v>12.307065217391305</v>
      </c>
      <c r="O249" s="4">
        <v>0.90760869565217395</v>
      </c>
      <c r="P249" s="4">
        <f>SUM(Nurse[[#This Row],[LPN Hours (excl. Admin)]],Nurse[[#This Row],[LPN Admin Hours]])</f>
        <v>122.97282608695653</v>
      </c>
      <c r="Q249" s="4">
        <v>101.91304347826087</v>
      </c>
      <c r="R249" s="4">
        <v>21.059782608695652</v>
      </c>
      <c r="S249" s="4">
        <f>SUM(Nurse[[#This Row],[CNA Hours]],Nurse[[#This Row],[NA TR Hours]],Nurse[[#This Row],[Med Aide/Tech Hours]])</f>
        <v>174.6983695652174</v>
      </c>
      <c r="T249" s="4">
        <v>174.6983695652174</v>
      </c>
      <c r="U249" s="4">
        <v>0</v>
      </c>
      <c r="V249" s="4">
        <v>0</v>
      </c>
      <c r="W2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23.538043478260871</v>
      </c>
      <c r="X249" s="4">
        <v>0.375</v>
      </c>
      <c r="Y249" s="4">
        <v>0</v>
      </c>
      <c r="Z249" s="4">
        <v>0</v>
      </c>
      <c r="AA249" s="4">
        <v>2.5434782608695654</v>
      </c>
      <c r="AB249" s="4">
        <v>0</v>
      </c>
      <c r="AC249" s="4">
        <v>20.619565217391305</v>
      </c>
      <c r="AD249" s="4">
        <v>0</v>
      </c>
      <c r="AE249" s="4">
        <v>0</v>
      </c>
      <c r="AF249" s="1">
        <v>225207</v>
      </c>
      <c r="AG249" s="1">
        <v>1</v>
      </c>
      <c r="AH249"/>
    </row>
    <row r="250" spans="1:34" x14ac:dyDescent="0.25">
      <c r="A250" t="s">
        <v>379</v>
      </c>
      <c r="B250" t="s">
        <v>135</v>
      </c>
      <c r="C250" t="s">
        <v>454</v>
      </c>
      <c r="D250" t="s">
        <v>409</v>
      </c>
      <c r="E250" s="4">
        <v>52.152173913043477</v>
      </c>
      <c r="F250" s="4">
        <f>Nurse[[#This Row],[Total Nurse Staff Hours]]/Nurse[[#This Row],[MDS Census]]</f>
        <v>3.0628699458107547</v>
      </c>
      <c r="G250" s="4">
        <f>Nurse[[#This Row],[Total Direct Care Staff Hours]]/Nurse[[#This Row],[MDS Census]]</f>
        <v>2.7582638599416422</v>
      </c>
      <c r="H250" s="4">
        <f>Nurse[[#This Row],[Total RN Hours (w/ Admin, DON)]]/Nurse[[#This Row],[MDS Census]]</f>
        <v>0.72775114631096294</v>
      </c>
      <c r="I250" s="4">
        <f>Nurse[[#This Row],[RN Hours (excl. Admin, DON)]]/Nurse[[#This Row],[MDS Census]]</f>
        <v>0.4270008336807003</v>
      </c>
      <c r="J250" s="4">
        <f>SUM(Nurse[[#This Row],[RN Hours (excl. Admin, DON)]],Nurse[[#This Row],[RN Admin Hours]],Nurse[[#This Row],[RN DON Hours]],Nurse[[#This Row],[LPN Hours (excl. Admin)]],Nurse[[#This Row],[LPN Admin Hours]],Nurse[[#This Row],[CNA Hours]],Nurse[[#This Row],[NA TR Hours]],Nurse[[#This Row],[Med Aide/Tech Hours]])</f>
        <v>159.73532608695652</v>
      </c>
      <c r="K250" s="4">
        <f>SUM(Nurse[[#This Row],[RN Hours (excl. Admin, DON)]],Nurse[[#This Row],[LPN Hours (excl. Admin)]],Nurse[[#This Row],[CNA Hours]],Nurse[[#This Row],[NA TR Hours]],Nurse[[#This Row],[Med Aide/Tech Hours]])</f>
        <v>143.84945652173911</v>
      </c>
      <c r="L250" s="4">
        <f>SUM(Nurse[[#This Row],[RN Hours (excl. Admin, DON)]],Nurse[[#This Row],[RN Admin Hours]],Nurse[[#This Row],[RN DON Hours]])</f>
        <v>37.953804347826086</v>
      </c>
      <c r="M250" s="4">
        <v>22.269021739130434</v>
      </c>
      <c r="N250" s="4">
        <v>9.9184782608695645</v>
      </c>
      <c r="O250" s="4">
        <v>5.7663043478260869</v>
      </c>
      <c r="P250" s="4">
        <f>SUM(Nurse[[#This Row],[LPN Hours (excl. Admin)]],Nurse[[#This Row],[LPN Admin Hours]])</f>
        <v>26.641304347826086</v>
      </c>
      <c r="Q250" s="4">
        <v>26.440217391304348</v>
      </c>
      <c r="R250" s="4">
        <v>0.20108695652173914</v>
      </c>
      <c r="S250" s="4">
        <f>SUM(Nurse[[#This Row],[CNA Hours]],Nurse[[#This Row],[NA TR Hours]],Nurse[[#This Row],[Med Aide/Tech Hours]])</f>
        <v>95.140217391304347</v>
      </c>
      <c r="T250" s="4">
        <v>94.102173913043472</v>
      </c>
      <c r="U250" s="4">
        <v>1.0380434782608696</v>
      </c>
      <c r="V250" s="4">
        <v>0</v>
      </c>
      <c r="W2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7.8630434782608711</v>
      </c>
      <c r="X250" s="4">
        <v>0</v>
      </c>
      <c r="Y250" s="4">
        <v>0</v>
      </c>
      <c r="Z250" s="4">
        <v>0</v>
      </c>
      <c r="AA250" s="4">
        <v>8.6956521739130432E-2</v>
      </c>
      <c r="AB250" s="4">
        <v>0</v>
      </c>
      <c r="AC250" s="4">
        <v>7.7760869565217403</v>
      </c>
      <c r="AD250" s="4">
        <v>0</v>
      </c>
      <c r="AE250" s="4">
        <v>0</v>
      </c>
      <c r="AF250" s="1">
        <v>225360</v>
      </c>
      <c r="AG250" s="1">
        <v>1</v>
      </c>
      <c r="AH250"/>
    </row>
    <row r="251" spans="1:34" x14ac:dyDescent="0.25">
      <c r="A251" t="s">
        <v>379</v>
      </c>
      <c r="B251" t="s">
        <v>280</v>
      </c>
      <c r="C251" t="s">
        <v>576</v>
      </c>
      <c r="D251" t="s">
        <v>416</v>
      </c>
      <c r="E251" s="4">
        <v>33.728260869565219</v>
      </c>
      <c r="F251" s="4">
        <f>Nurse[[#This Row],[Total Nurse Staff Hours]]/Nurse[[#This Row],[MDS Census]]</f>
        <v>4.1153722204318397</v>
      </c>
      <c r="G251" s="4">
        <f>Nurse[[#This Row],[Total Direct Care Staff Hours]]/Nurse[[#This Row],[MDS Census]]</f>
        <v>3.8225910409281343</v>
      </c>
      <c r="H251" s="4">
        <f>Nurse[[#This Row],[Total RN Hours (w/ Admin, DON)]]/Nurse[[#This Row],[MDS Census]]</f>
        <v>0.69545601031260074</v>
      </c>
      <c r="I251" s="4">
        <f>Nurse[[#This Row],[RN Hours (excl. Admin, DON)]]/Nurse[[#This Row],[MDS Census]]</f>
        <v>0.4026748308088946</v>
      </c>
      <c r="J251" s="4">
        <f>SUM(Nurse[[#This Row],[RN Hours (excl. Admin, DON)]],Nurse[[#This Row],[RN Admin Hours]],Nurse[[#This Row],[RN DON Hours]],Nurse[[#This Row],[LPN Hours (excl. Admin)]],Nurse[[#This Row],[LPN Admin Hours]],Nurse[[#This Row],[CNA Hours]],Nurse[[#This Row],[NA TR Hours]],Nurse[[#This Row],[Med Aide/Tech Hours]])</f>
        <v>138.80434782608694</v>
      </c>
      <c r="K251" s="4">
        <f>SUM(Nurse[[#This Row],[RN Hours (excl. Admin, DON)]],Nurse[[#This Row],[LPN Hours (excl. Admin)]],Nurse[[#This Row],[CNA Hours]],Nurse[[#This Row],[NA TR Hours]],Nurse[[#This Row],[Med Aide/Tech Hours]])</f>
        <v>128.92934782608697</v>
      </c>
      <c r="L251" s="4">
        <f>SUM(Nurse[[#This Row],[RN Hours (excl. Admin, DON)]],Nurse[[#This Row],[RN Admin Hours]],Nurse[[#This Row],[RN DON Hours]])</f>
        <v>23.456521739130437</v>
      </c>
      <c r="M251" s="4">
        <v>13.581521739130435</v>
      </c>
      <c r="N251" s="4">
        <v>5.1467391304347823</v>
      </c>
      <c r="O251" s="4">
        <v>4.7282608695652177</v>
      </c>
      <c r="P251" s="4">
        <f>SUM(Nurse[[#This Row],[LPN Hours (excl. Admin)]],Nurse[[#This Row],[LPN Admin Hours]])</f>
        <v>33.385869565217391</v>
      </c>
      <c r="Q251" s="4">
        <v>33.385869565217391</v>
      </c>
      <c r="R251" s="4">
        <v>0</v>
      </c>
      <c r="S251" s="4">
        <f>SUM(Nurse[[#This Row],[CNA Hours]],Nurse[[#This Row],[NA TR Hours]],Nurse[[#This Row],[Med Aide/Tech Hours]])</f>
        <v>81.96195652173914</v>
      </c>
      <c r="T251" s="4">
        <v>78.769021739130437</v>
      </c>
      <c r="U251" s="4">
        <v>3.1929347826086958</v>
      </c>
      <c r="V251" s="4">
        <v>0</v>
      </c>
      <c r="W2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4.8967391304347831</v>
      </c>
      <c r="X251" s="4">
        <v>1.861413043478261</v>
      </c>
      <c r="Y251" s="4">
        <v>0</v>
      </c>
      <c r="Z251" s="4">
        <v>0</v>
      </c>
      <c r="AA251" s="4">
        <v>2.7092391304347827</v>
      </c>
      <c r="AB251" s="4">
        <v>0</v>
      </c>
      <c r="AC251" s="4">
        <v>0.32608695652173914</v>
      </c>
      <c r="AD251" s="4">
        <v>0</v>
      </c>
      <c r="AE251" s="4">
        <v>0</v>
      </c>
      <c r="AF251" s="1">
        <v>225613</v>
      </c>
      <c r="AG251" s="1">
        <v>1</v>
      </c>
      <c r="AH251"/>
    </row>
    <row r="252" spans="1:34" x14ac:dyDescent="0.25">
      <c r="A252" t="s">
        <v>379</v>
      </c>
      <c r="B252" t="s">
        <v>76</v>
      </c>
      <c r="C252" t="s">
        <v>504</v>
      </c>
      <c r="D252" t="s">
        <v>415</v>
      </c>
      <c r="E252" s="4">
        <v>102.83695652173913</v>
      </c>
      <c r="F252" s="4">
        <f>Nurse[[#This Row],[Total Nurse Staff Hours]]/Nurse[[#This Row],[MDS Census]]</f>
        <v>3.6737955818623824</v>
      </c>
      <c r="G252" s="4">
        <f>Nurse[[#This Row],[Total Direct Care Staff Hours]]/Nurse[[#This Row],[MDS Census]]</f>
        <v>3.0840048620653207</v>
      </c>
      <c r="H252" s="4">
        <f>Nurse[[#This Row],[Total RN Hours (w/ Admin, DON)]]/Nurse[[#This Row],[MDS Census]]</f>
        <v>0.66425325018497006</v>
      </c>
      <c r="I252" s="4">
        <f>Nurse[[#This Row],[RN Hours (excl. Admin, DON)]]/Nurse[[#This Row],[MDS Census]]</f>
        <v>0.32597188457879728</v>
      </c>
      <c r="J252" s="4">
        <f>SUM(Nurse[[#This Row],[RN Hours (excl. Admin, DON)]],Nurse[[#This Row],[RN Admin Hours]],Nurse[[#This Row],[RN DON Hours]],Nurse[[#This Row],[LPN Hours (excl. Admin)]],Nurse[[#This Row],[LPN Admin Hours]],Nurse[[#This Row],[CNA Hours]],Nurse[[#This Row],[NA TR Hours]],Nurse[[#This Row],[Med Aide/Tech Hours]])</f>
        <v>377.8019565217391</v>
      </c>
      <c r="K252" s="4">
        <f>SUM(Nurse[[#This Row],[RN Hours (excl. Admin, DON)]],Nurse[[#This Row],[LPN Hours (excl. Admin)]],Nurse[[#This Row],[CNA Hours]],Nurse[[#This Row],[NA TR Hours]],Nurse[[#This Row],[Med Aide/Tech Hours]])</f>
        <v>317.14967391304344</v>
      </c>
      <c r="L252" s="4">
        <f>SUM(Nurse[[#This Row],[RN Hours (excl. Admin, DON)]],Nurse[[#This Row],[RN Admin Hours]],Nurse[[#This Row],[RN DON Hours]])</f>
        <v>68.30978260869567</v>
      </c>
      <c r="M252" s="4">
        <v>33.521956521739142</v>
      </c>
      <c r="N252" s="4">
        <v>29.570434782608697</v>
      </c>
      <c r="O252" s="4">
        <v>5.2173913043478262</v>
      </c>
      <c r="P252" s="4">
        <f>SUM(Nurse[[#This Row],[LPN Hours (excl. Admin)]],Nurse[[#This Row],[LPN Admin Hours]])</f>
        <v>108.64978260869566</v>
      </c>
      <c r="Q252" s="4">
        <v>82.785326086956516</v>
      </c>
      <c r="R252" s="4">
        <v>25.864456521739136</v>
      </c>
      <c r="S252" s="4">
        <f>SUM(Nurse[[#This Row],[CNA Hours]],Nurse[[#This Row],[NA TR Hours]],Nurse[[#This Row],[Med Aide/Tech Hours]])</f>
        <v>200.84239130434779</v>
      </c>
      <c r="T252" s="4">
        <v>200.84239130434779</v>
      </c>
      <c r="U252" s="4">
        <v>0</v>
      </c>
      <c r="V252" s="4">
        <v>0</v>
      </c>
      <c r="W2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59.252717391304344</v>
      </c>
      <c r="X252" s="4">
        <v>11.027173913043478</v>
      </c>
      <c r="Y252" s="4">
        <v>0</v>
      </c>
      <c r="Z252" s="4">
        <v>0</v>
      </c>
      <c r="AA252" s="4">
        <v>21.290760869565219</v>
      </c>
      <c r="AB252" s="4">
        <v>0</v>
      </c>
      <c r="AC252" s="4">
        <v>26.934782608695652</v>
      </c>
      <c r="AD252" s="4">
        <v>0</v>
      </c>
      <c r="AE252" s="4">
        <v>0</v>
      </c>
      <c r="AF252" s="1">
        <v>225271</v>
      </c>
      <c r="AG252" s="1">
        <v>1</v>
      </c>
      <c r="AH252"/>
    </row>
    <row r="253" spans="1:34" x14ac:dyDescent="0.25">
      <c r="A253" t="s">
        <v>379</v>
      </c>
      <c r="B253" t="s">
        <v>233</v>
      </c>
      <c r="C253" t="s">
        <v>564</v>
      </c>
      <c r="D253" t="s">
        <v>415</v>
      </c>
      <c r="E253" s="4">
        <v>105.5</v>
      </c>
      <c r="F253" s="4">
        <f>Nurse[[#This Row],[Total Nurse Staff Hours]]/Nurse[[#This Row],[MDS Census]]</f>
        <v>3.4290500721203383</v>
      </c>
      <c r="G253" s="4">
        <f>Nurse[[#This Row],[Total Direct Care Staff Hours]]/Nurse[[#This Row],[MDS Census]]</f>
        <v>3.3653266021017925</v>
      </c>
      <c r="H253" s="4">
        <f>Nurse[[#This Row],[Total RN Hours (w/ Admin, DON)]]/Nurse[[#This Row],[MDS Census]]</f>
        <v>0.817440758293839</v>
      </c>
      <c r="I253" s="4">
        <f>Nurse[[#This Row],[RN Hours (excl. Admin, DON)]]/Nurse[[#This Row],[MDS Census]]</f>
        <v>0.75371728827529361</v>
      </c>
      <c r="J253" s="4">
        <f>SUM(Nurse[[#This Row],[RN Hours (excl. Admin, DON)]],Nurse[[#This Row],[RN Admin Hours]],Nurse[[#This Row],[RN DON Hours]],Nurse[[#This Row],[LPN Hours (excl. Admin)]],Nurse[[#This Row],[LPN Admin Hours]],Nurse[[#This Row],[CNA Hours]],Nurse[[#This Row],[NA TR Hours]],Nurse[[#This Row],[Med Aide/Tech Hours]])</f>
        <v>361.76478260869567</v>
      </c>
      <c r="K253" s="4">
        <f>SUM(Nurse[[#This Row],[RN Hours (excl. Admin, DON)]],Nurse[[#This Row],[LPN Hours (excl. Admin)]],Nurse[[#This Row],[CNA Hours]],Nurse[[#This Row],[NA TR Hours]],Nurse[[#This Row],[Med Aide/Tech Hours]])</f>
        <v>355.04195652173911</v>
      </c>
      <c r="L253" s="4">
        <f>SUM(Nurse[[#This Row],[RN Hours (excl. Admin, DON)]],Nurse[[#This Row],[RN Admin Hours]],Nurse[[#This Row],[RN DON Hours]])</f>
        <v>86.240000000000009</v>
      </c>
      <c r="M253" s="4">
        <v>79.517173913043479</v>
      </c>
      <c r="N253" s="4">
        <v>1.0706521739130435</v>
      </c>
      <c r="O253" s="4">
        <v>5.6521739130434785</v>
      </c>
      <c r="P253" s="4">
        <f>SUM(Nurse[[#This Row],[LPN Hours (excl. Admin)]],Nurse[[#This Row],[LPN Admin Hours]])</f>
        <v>92.766847826086945</v>
      </c>
      <c r="Q253" s="4">
        <v>92.766847826086945</v>
      </c>
      <c r="R253" s="4">
        <v>0</v>
      </c>
      <c r="S253" s="4">
        <f>SUM(Nurse[[#This Row],[CNA Hours]],Nurse[[#This Row],[NA TR Hours]],Nurse[[#This Row],[Med Aide/Tech Hours]])</f>
        <v>182.75793478260869</v>
      </c>
      <c r="T253" s="4">
        <v>182.75793478260869</v>
      </c>
      <c r="U253" s="4">
        <v>0</v>
      </c>
      <c r="V253" s="4">
        <v>0</v>
      </c>
      <c r="W2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40.239130434782609</v>
      </c>
      <c r="X253" s="4">
        <v>4.5706521739130439</v>
      </c>
      <c r="Y253" s="4">
        <v>0</v>
      </c>
      <c r="Z253" s="4">
        <v>0</v>
      </c>
      <c r="AA253" s="4">
        <v>17.429347826086957</v>
      </c>
      <c r="AB253" s="4">
        <v>0</v>
      </c>
      <c r="AC253" s="4">
        <v>18.239130434782609</v>
      </c>
      <c r="AD253" s="4">
        <v>0</v>
      </c>
      <c r="AE253" s="4">
        <v>0</v>
      </c>
      <c r="AF253" s="1">
        <v>225510</v>
      </c>
      <c r="AG253" s="1">
        <v>1</v>
      </c>
      <c r="AH253"/>
    </row>
    <row r="254" spans="1:34" x14ac:dyDescent="0.25">
      <c r="A254" t="s">
        <v>379</v>
      </c>
      <c r="B254" t="s">
        <v>219</v>
      </c>
      <c r="C254" t="s">
        <v>469</v>
      </c>
      <c r="D254" t="s">
        <v>413</v>
      </c>
      <c r="E254" s="4">
        <v>105.01086956521739</v>
      </c>
      <c r="F254" s="4">
        <f>Nurse[[#This Row],[Total Nurse Staff Hours]]/Nurse[[#This Row],[MDS Census]]</f>
        <v>4.1275799606665977</v>
      </c>
      <c r="G254" s="4">
        <f>Nurse[[#This Row],[Total Direct Care Staff Hours]]/Nurse[[#This Row],[MDS Census]]</f>
        <v>3.8067446434116552</v>
      </c>
      <c r="H254" s="4">
        <f>Nurse[[#This Row],[Total RN Hours (w/ Admin, DON)]]/Nurse[[#This Row],[MDS Census]]</f>
        <v>0.7227253907462996</v>
      </c>
      <c r="I254" s="4">
        <f>Nurse[[#This Row],[RN Hours (excl. Admin, DON)]]/Nurse[[#This Row],[MDS Census]]</f>
        <v>0.48966566608011602</v>
      </c>
      <c r="J254" s="4">
        <f>SUM(Nurse[[#This Row],[RN Hours (excl. Admin, DON)]],Nurse[[#This Row],[RN Admin Hours]],Nurse[[#This Row],[RN DON Hours]],Nurse[[#This Row],[LPN Hours (excl. Admin)]],Nurse[[#This Row],[LPN Admin Hours]],Nurse[[#This Row],[CNA Hours]],Nurse[[#This Row],[NA TR Hours]],Nurse[[#This Row],[Med Aide/Tech Hours]])</f>
        <v>433.44076086956522</v>
      </c>
      <c r="K254" s="4">
        <f>SUM(Nurse[[#This Row],[RN Hours (excl. Admin, DON)]],Nurse[[#This Row],[LPN Hours (excl. Admin)]],Nurse[[#This Row],[CNA Hours]],Nurse[[#This Row],[NA TR Hours]],Nurse[[#This Row],[Med Aide/Tech Hours]])</f>
        <v>399.74956521739131</v>
      </c>
      <c r="L254" s="4">
        <f>SUM(Nurse[[#This Row],[RN Hours (excl. Admin, DON)]],Nurse[[#This Row],[RN Admin Hours]],Nurse[[#This Row],[RN DON Hours]])</f>
        <v>75.894021739130437</v>
      </c>
      <c r="M254" s="4">
        <v>51.420217391304355</v>
      </c>
      <c r="N254" s="4">
        <v>19.343369565217394</v>
      </c>
      <c r="O254" s="4">
        <v>5.1304347826086953</v>
      </c>
      <c r="P254" s="4">
        <f>SUM(Nurse[[#This Row],[LPN Hours (excl. Admin)]],Nurse[[#This Row],[LPN Admin Hours]])</f>
        <v>128.0645652173913</v>
      </c>
      <c r="Q254" s="4">
        <v>118.84717391304348</v>
      </c>
      <c r="R254" s="4">
        <v>9.2173913043478262</v>
      </c>
      <c r="S254" s="4">
        <f>SUM(Nurse[[#This Row],[CNA Hours]],Nurse[[#This Row],[NA TR Hours]],Nurse[[#This Row],[Med Aide/Tech Hours]])</f>
        <v>229.48217391304348</v>
      </c>
      <c r="T254" s="4">
        <v>229.48217391304348</v>
      </c>
      <c r="U254" s="4">
        <v>0</v>
      </c>
      <c r="V254" s="4">
        <v>0</v>
      </c>
      <c r="W2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3.5561956521739133</v>
      </c>
      <c r="X254" s="4">
        <v>0</v>
      </c>
      <c r="Y254" s="4">
        <v>3.5561956521739133</v>
      </c>
      <c r="Z254" s="4">
        <v>0</v>
      </c>
      <c r="AA254" s="4">
        <v>0</v>
      </c>
      <c r="AB254" s="4">
        <v>0</v>
      </c>
      <c r="AC254" s="4">
        <v>0</v>
      </c>
      <c r="AD254" s="4">
        <v>0</v>
      </c>
      <c r="AE254" s="4">
        <v>0</v>
      </c>
      <c r="AF254" s="1">
        <v>225486</v>
      </c>
      <c r="AG254" s="1">
        <v>1</v>
      </c>
      <c r="AH254"/>
    </row>
    <row r="255" spans="1:34" x14ac:dyDescent="0.25">
      <c r="A255" t="s">
        <v>379</v>
      </c>
      <c r="B255" t="s">
        <v>92</v>
      </c>
      <c r="C255" t="s">
        <v>511</v>
      </c>
      <c r="D255" t="s">
        <v>412</v>
      </c>
      <c r="E255" s="4">
        <v>127.29347826086956</v>
      </c>
      <c r="F255" s="4">
        <f>Nurse[[#This Row],[Total Nurse Staff Hours]]/Nurse[[#This Row],[MDS Census]]</f>
        <v>3.2922602681239854</v>
      </c>
      <c r="G255" s="4">
        <f>Nurse[[#This Row],[Total Direct Care Staff Hours]]/Nurse[[#This Row],[MDS Census]]</f>
        <v>2.872825548629494</v>
      </c>
      <c r="H255" s="4">
        <f>Nurse[[#This Row],[Total RN Hours (w/ Admin, DON)]]/Nurse[[#This Row],[MDS Census]]</f>
        <v>0.55605840662624884</v>
      </c>
      <c r="I255" s="4">
        <f>Nurse[[#This Row],[RN Hours (excl. Admin, DON)]]/Nurse[[#This Row],[MDS Census]]</f>
        <v>0.24929553411322689</v>
      </c>
      <c r="J255" s="4">
        <f>SUM(Nurse[[#This Row],[RN Hours (excl. Admin, DON)]],Nurse[[#This Row],[RN Admin Hours]],Nurse[[#This Row],[RN DON Hours]],Nurse[[#This Row],[LPN Hours (excl. Admin)]],Nurse[[#This Row],[LPN Admin Hours]],Nurse[[#This Row],[CNA Hours]],Nurse[[#This Row],[NA TR Hours]],Nurse[[#This Row],[Med Aide/Tech Hours]])</f>
        <v>419.08326086956515</v>
      </c>
      <c r="K255" s="4">
        <f>SUM(Nurse[[#This Row],[RN Hours (excl. Admin, DON)]],Nurse[[#This Row],[LPN Hours (excl. Admin)]],Nurse[[#This Row],[CNA Hours]],Nurse[[#This Row],[NA TR Hours]],Nurse[[#This Row],[Med Aide/Tech Hours]])</f>
        <v>365.69195652173914</v>
      </c>
      <c r="L255" s="4">
        <f>SUM(Nurse[[#This Row],[RN Hours (excl. Admin, DON)]],Nurse[[#This Row],[RN Admin Hours]],Nurse[[#This Row],[RN DON Hours]])</f>
        <v>70.782608695652172</v>
      </c>
      <c r="M255" s="4">
        <v>31.733695652173914</v>
      </c>
      <c r="N255" s="4">
        <v>33.902173913043477</v>
      </c>
      <c r="O255" s="4">
        <v>5.1467391304347823</v>
      </c>
      <c r="P255" s="4">
        <f>SUM(Nurse[[#This Row],[LPN Hours (excl. Admin)]],Nurse[[#This Row],[LPN Admin Hours]])</f>
        <v>122.98815217391305</v>
      </c>
      <c r="Q255" s="4">
        <v>108.64576086956522</v>
      </c>
      <c r="R255" s="4">
        <v>14.342391304347826</v>
      </c>
      <c r="S255" s="4">
        <f>SUM(Nurse[[#This Row],[CNA Hours]],Nurse[[#This Row],[NA TR Hours]],Nurse[[#This Row],[Med Aide/Tech Hours]])</f>
        <v>225.3125</v>
      </c>
      <c r="T255" s="4">
        <v>194.2391304347826</v>
      </c>
      <c r="U255" s="4">
        <v>31.073369565217391</v>
      </c>
      <c r="V255" s="4">
        <v>0</v>
      </c>
      <c r="W2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3.0153260869565219</v>
      </c>
      <c r="X255" s="4">
        <v>0</v>
      </c>
      <c r="Y255" s="4">
        <v>1.2391304347826086</v>
      </c>
      <c r="Z255" s="4">
        <v>0</v>
      </c>
      <c r="AA255" s="4">
        <v>1.7761956521739131</v>
      </c>
      <c r="AB255" s="4">
        <v>0</v>
      </c>
      <c r="AC255" s="4">
        <v>0</v>
      </c>
      <c r="AD255" s="4">
        <v>0</v>
      </c>
      <c r="AE255" s="4">
        <v>0</v>
      </c>
      <c r="AF255" s="1">
        <v>225296</v>
      </c>
      <c r="AG255" s="1">
        <v>1</v>
      </c>
      <c r="AH255"/>
    </row>
    <row r="256" spans="1:34" x14ac:dyDescent="0.25">
      <c r="A256" t="s">
        <v>379</v>
      </c>
      <c r="B256" t="s">
        <v>136</v>
      </c>
      <c r="C256" t="s">
        <v>530</v>
      </c>
      <c r="D256" t="s">
        <v>412</v>
      </c>
      <c r="E256" s="4">
        <v>125.3695652173913</v>
      </c>
      <c r="F256" s="4">
        <f>Nurse[[#This Row],[Total Nurse Staff Hours]]/Nurse[[#This Row],[MDS Census]]</f>
        <v>3.9265241893532163</v>
      </c>
      <c r="G256" s="4">
        <f>Nurse[[#This Row],[Total Direct Care Staff Hours]]/Nurse[[#This Row],[MDS Census]]</f>
        <v>3.6547624414773709</v>
      </c>
      <c r="H256" s="4">
        <f>Nurse[[#This Row],[Total RN Hours (w/ Admin, DON)]]/Nurse[[#This Row],[MDS Census]]</f>
        <v>0.54287497832495224</v>
      </c>
      <c r="I256" s="4">
        <f>Nurse[[#This Row],[RN Hours (excl. Admin, DON)]]/Nurse[[#This Row],[MDS Census]]</f>
        <v>0.27111323044910696</v>
      </c>
      <c r="J256" s="4">
        <f>SUM(Nurse[[#This Row],[RN Hours (excl. Admin, DON)]],Nurse[[#This Row],[RN Admin Hours]],Nurse[[#This Row],[RN DON Hours]],Nurse[[#This Row],[LPN Hours (excl. Admin)]],Nurse[[#This Row],[LPN Admin Hours]],Nurse[[#This Row],[CNA Hours]],Nurse[[#This Row],[NA TR Hours]],Nurse[[#This Row],[Med Aide/Tech Hours]])</f>
        <v>492.26663043478254</v>
      </c>
      <c r="K256" s="4">
        <f>SUM(Nurse[[#This Row],[RN Hours (excl. Admin, DON)]],Nurse[[#This Row],[LPN Hours (excl. Admin)]],Nurse[[#This Row],[CNA Hours]],Nurse[[#This Row],[NA TR Hours]],Nurse[[#This Row],[Med Aide/Tech Hours]])</f>
        <v>458.19597826086948</v>
      </c>
      <c r="L256" s="4">
        <f>SUM(Nurse[[#This Row],[RN Hours (excl. Admin, DON)]],Nurse[[#This Row],[RN Admin Hours]],Nurse[[#This Row],[RN DON Hours]])</f>
        <v>68.059999999999988</v>
      </c>
      <c r="M256" s="4">
        <v>33.989347826086949</v>
      </c>
      <c r="N256" s="4">
        <v>28.766304347826086</v>
      </c>
      <c r="O256" s="4">
        <v>5.3043478260869561</v>
      </c>
      <c r="P256" s="4">
        <f>SUM(Nurse[[#This Row],[LPN Hours (excl. Admin)]],Nurse[[#This Row],[LPN Admin Hours]])</f>
        <v>128.54130434782604</v>
      </c>
      <c r="Q256" s="4">
        <v>128.54130434782604</v>
      </c>
      <c r="R256" s="4">
        <v>0</v>
      </c>
      <c r="S256" s="4">
        <f>SUM(Nurse[[#This Row],[CNA Hours]],Nurse[[#This Row],[NA TR Hours]],Nurse[[#This Row],[Med Aide/Tech Hours]])</f>
        <v>295.6653260869565</v>
      </c>
      <c r="T256" s="4">
        <v>290.65434782608691</v>
      </c>
      <c r="U256" s="4">
        <v>5.0109782608695648</v>
      </c>
      <c r="V256" s="4">
        <v>0</v>
      </c>
      <c r="W2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0.55978260869565222</v>
      </c>
      <c r="X256" s="4">
        <v>0.55978260869565222</v>
      </c>
      <c r="Y256" s="4">
        <v>0</v>
      </c>
      <c r="Z256" s="4">
        <v>0</v>
      </c>
      <c r="AA256" s="4">
        <v>0</v>
      </c>
      <c r="AB256" s="4">
        <v>0</v>
      </c>
      <c r="AC256" s="4">
        <v>0</v>
      </c>
      <c r="AD256" s="4">
        <v>0</v>
      </c>
      <c r="AE256" s="4">
        <v>0</v>
      </c>
      <c r="AF256" s="1">
        <v>225361</v>
      </c>
      <c r="AG256" s="1">
        <v>1</v>
      </c>
      <c r="AH256"/>
    </row>
    <row r="257" spans="1:34" x14ac:dyDescent="0.25">
      <c r="A257" t="s">
        <v>379</v>
      </c>
      <c r="B257" t="s">
        <v>62</v>
      </c>
      <c r="C257" t="s">
        <v>498</v>
      </c>
      <c r="D257" t="s">
        <v>411</v>
      </c>
      <c r="E257" s="4">
        <v>93.641304347826093</v>
      </c>
      <c r="F257" s="4">
        <f>Nurse[[#This Row],[Total Nurse Staff Hours]]/Nurse[[#This Row],[MDS Census]]</f>
        <v>3.4653012188044094</v>
      </c>
      <c r="G257" s="4">
        <f>Nurse[[#This Row],[Total Direct Care Staff Hours]]/Nurse[[#This Row],[MDS Census]]</f>
        <v>3.3104840394660466</v>
      </c>
      <c r="H257" s="4">
        <f>Nurse[[#This Row],[Total RN Hours (w/ Admin, DON)]]/Nurse[[#This Row],[MDS Census]]</f>
        <v>0.66513174695298882</v>
      </c>
      <c r="I257" s="4">
        <f>Nurse[[#This Row],[RN Hours (excl. Admin, DON)]]/Nurse[[#This Row],[MDS Census]]</f>
        <v>0.51031456761462557</v>
      </c>
      <c r="J257" s="4">
        <f>SUM(Nurse[[#This Row],[RN Hours (excl. Admin, DON)]],Nurse[[#This Row],[RN Admin Hours]],Nurse[[#This Row],[RN DON Hours]],Nurse[[#This Row],[LPN Hours (excl. Admin)]],Nurse[[#This Row],[LPN Admin Hours]],Nurse[[#This Row],[CNA Hours]],Nurse[[#This Row],[NA TR Hours]],Nurse[[#This Row],[Med Aide/Tech Hours]])</f>
        <v>324.49532608695642</v>
      </c>
      <c r="K257" s="4">
        <f>SUM(Nurse[[#This Row],[RN Hours (excl. Admin, DON)]],Nurse[[#This Row],[LPN Hours (excl. Admin)]],Nurse[[#This Row],[CNA Hours]],Nurse[[#This Row],[NA TR Hours]],Nurse[[#This Row],[Med Aide/Tech Hours]])</f>
        <v>309.9980434782608</v>
      </c>
      <c r="L257" s="4">
        <f>SUM(Nurse[[#This Row],[RN Hours (excl. Admin, DON)]],Nurse[[#This Row],[RN Admin Hours]],Nurse[[#This Row],[RN DON Hours]])</f>
        <v>62.283804347826077</v>
      </c>
      <c r="M257" s="4">
        <v>47.786521739130428</v>
      </c>
      <c r="N257" s="4">
        <v>9.8559782608695645</v>
      </c>
      <c r="O257" s="4">
        <v>4.6413043478260869</v>
      </c>
      <c r="P257" s="4">
        <f>SUM(Nurse[[#This Row],[LPN Hours (excl. Admin)]],Nurse[[#This Row],[LPN Admin Hours]])</f>
        <v>79.071956521739125</v>
      </c>
      <c r="Q257" s="4">
        <v>79.071956521739125</v>
      </c>
      <c r="R257" s="4">
        <v>0</v>
      </c>
      <c r="S257" s="4">
        <f>SUM(Nurse[[#This Row],[CNA Hours]],Nurse[[#This Row],[NA TR Hours]],Nurse[[#This Row],[Med Aide/Tech Hours]])</f>
        <v>183.13956521739127</v>
      </c>
      <c r="T257" s="4">
        <v>146.15054347826083</v>
      </c>
      <c r="U257" s="4">
        <v>36.989021739130429</v>
      </c>
      <c r="V257" s="4">
        <v>0</v>
      </c>
      <c r="W2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31.006739130434781</v>
      </c>
      <c r="X257" s="4">
        <v>11.999673913043479</v>
      </c>
      <c r="Y257" s="4">
        <v>0</v>
      </c>
      <c r="Z257" s="4">
        <v>0</v>
      </c>
      <c r="AA257" s="4">
        <v>7.2819565217391302</v>
      </c>
      <c r="AB257" s="4">
        <v>0</v>
      </c>
      <c r="AC257" s="4">
        <v>11.725108695652171</v>
      </c>
      <c r="AD257" s="4">
        <v>0</v>
      </c>
      <c r="AE257" s="4">
        <v>0</v>
      </c>
      <c r="AF257" s="1">
        <v>225254</v>
      </c>
      <c r="AG257" s="1">
        <v>1</v>
      </c>
      <c r="AH257"/>
    </row>
    <row r="258" spans="1:34" x14ac:dyDescent="0.25">
      <c r="A258" t="s">
        <v>379</v>
      </c>
      <c r="B258" t="s">
        <v>68</v>
      </c>
      <c r="C258" t="s">
        <v>442</v>
      </c>
      <c r="D258" t="s">
        <v>416</v>
      </c>
      <c r="E258" s="4">
        <v>95.869565217391298</v>
      </c>
      <c r="F258" s="4">
        <f>Nurse[[#This Row],[Total Nurse Staff Hours]]/Nurse[[#This Row],[MDS Census]]</f>
        <v>2.9694263038548754</v>
      </c>
      <c r="G258" s="4">
        <f>Nurse[[#This Row],[Total Direct Care Staff Hours]]/Nurse[[#This Row],[MDS Census]]</f>
        <v>2.8530034013605445</v>
      </c>
      <c r="H258" s="4">
        <f>Nurse[[#This Row],[Total RN Hours (w/ Admin, DON)]]/Nurse[[#This Row],[MDS Census]]</f>
        <v>0.3463832199546486</v>
      </c>
      <c r="I258" s="4">
        <f>Nurse[[#This Row],[RN Hours (excl. Admin, DON)]]/Nurse[[#This Row],[MDS Census]]</f>
        <v>0.24263038548752835</v>
      </c>
      <c r="J258" s="4">
        <f>SUM(Nurse[[#This Row],[RN Hours (excl. Admin, DON)]],Nurse[[#This Row],[RN Admin Hours]],Nurse[[#This Row],[RN DON Hours]],Nurse[[#This Row],[LPN Hours (excl. Admin)]],Nurse[[#This Row],[LPN Admin Hours]],Nurse[[#This Row],[CNA Hours]],Nurse[[#This Row],[NA TR Hours]],Nurse[[#This Row],[Med Aide/Tech Hours]])</f>
        <v>284.67760869565217</v>
      </c>
      <c r="K258" s="4">
        <f>SUM(Nurse[[#This Row],[RN Hours (excl. Admin, DON)]],Nurse[[#This Row],[LPN Hours (excl. Admin)]],Nurse[[#This Row],[CNA Hours]],Nurse[[#This Row],[NA TR Hours]],Nurse[[#This Row],[Med Aide/Tech Hours]])</f>
        <v>273.51619565217391</v>
      </c>
      <c r="L258" s="4">
        <f>SUM(Nurse[[#This Row],[RN Hours (excl. Admin, DON)]],Nurse[[#This Row],[RN Admin Hours]],Nurse[[#This Row],[RN DON Hours]])</f>
        <v>33.207608695652176</v>
      </c>
      <c r="M258" s="4">
        <v>23.260869565217391</v>
      </c>
      <c r="N258" s="4">
        <v>4.7282608695652177</v>
      </c>
      <c r="O258" s="4">
        <v>5.2184782608695652</v>
      </c>
      <c r="P258" s="4">
        <f>SUM(Nurse[[#This Row],[LPN Hours (excl. Admin)]],Nurse[[#This Row],[LPN Admin Hours]])</f>
        <v>89.961847826086967</v>
      </c>
      <c r="Q258" s="4">
        <v>88.747173913043483</v>
      </c>
      <c r="R258" s="4">
        <v>1.2146739130434783</v>
      </c>
      <c r="S258" s="4">
        <f>SUM(Nurse[[#This Row],[CNA Hours]],Nurse[[#This Row],[NA TR Hours]],Nurse[[#This Row],[Med Aide/Tech Hours]])</f>
        <v>161.50815217391303</v>
      </c>
      <c r="T258" s="4">
        <v>161.50815217391303</v>
      </c>
      <c r="U258" s="4">
        <v>0</v>
      </c>
      <c r="V258" s="4">
        <v>0</v>
      </c>
      <c r="W2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30.944565217391307</v>
      </c>
      <c r="X258" s="4">
        <v>2.8097826086956523</v>
      </c>
      <c r="Y258" s="4">
        <v>0</v>
      </c>
      <c r="Z258" s="4">
        <v>2.6097826086956522</v>
      </c>
      <c r="AA258" s="4">
        <v>11.799456521739133</v>
      </c>
      <c r="AB258" s="4">
        <v>0</v>
      </c>
      <c r="AC258" s="4">
        <v>13.725543478260869</v>
      </c>
      <c r="AD258" s="4">
        <v>0</v>
      </c>
      <c r="AE258" s="4">
        <v>0</v>
      </c>
      <c r="AF258" s="1">
        <v>225263</v>
      </c>
      <c r="AG258" s="1">
        <v>1</v>
      </c>
      <c r="AH258"/>
    </row>
    <row r="259" spans="1:34" x14ac:dyDescent="0.25">
      <c r="A259" t="s">
        <v>379</v>
      </c>
      <c r="B259" t="s">
        <v>339</v>
      </c>
      <c r="C259" t="s">
        <v>469</v>
      </c>
      <c r="D259" t="s">
        <v>413</v>
      </c>
      <c r="E259" s="4">
        <v>44.456521739130437</v>
      </c>
      <c r="F259" s="4">
        <f>Nurse[[#This Row],[Total Nurse Staff Hours]]/Nurse[[#This Row],[MDS Census]]</f>
        <v>4.4792885085574561</v>
      </c>
      <c r="G259" s="4">
        <f>Nurse[[#This Row],[Total Direct Care Staff Hours]]/Nurse[[#This Row],[MDS Census]]</f>
        <v>4.3775770171149135</v>
      </c>
      <c r="H259" s="4">
        <f>Nurse[[#This Row],[Total RN Hours (w/ Admin, DON)]]/Nurse[[#This Row],[MDS Census]]</f>
        <v>1.3101833740831295</v>
      </c>
      <c r="I259" s="4">
        <f>Nurse[[#This Row],[RN Hours (excl. Admin, DON)]]/Nurse[[#This Row],[MDS Census]]</f>
        <v>1.2084718826405867</v>
      </c>
      <c r="J259" s="4">
        <f>SUM(Nurse[[#This Row],[RN Hours (excl. Admin, DON)]],Nurse[[#This Row],[RN Admin Hours]],Nurse[[#This Row],[RN DON Hours]],Nurse[[#This Row],[LPN Hours (excl. Admin)]],Nurse[[#This Row],[LPN Admin Hours]],Nurse[[#This Row],[CNA Hours]],Nurse[[#This Row],[NA TR Hours]],Nurse[[#This Row],[Med Aide/Tech Hours]])</f>
        <v>199.1335869565217</v>
      </c>
      <c r="K259" s="4">
        <f>SUM(Nurse[[#This Row],[RN Hours (excl. Admin, DON)]],Nurse[[#This Row],[LPN Hours (excl. Admin)]],Nurse[[#This Row],[CNA Hours]],Nurse[[#This Row],[NA TR Hours]],Nurse[[#This Row],[Med Aide/Tech Hours]])</f>
        <v>194.61184782608692</v>
      </c>
      <c r="L259" s="4">
        <f>SUM(Nurse[[#This Row],[RN Hours (excl. Admin, DON)]],Nurse[[#This Row],[RN Admin Hours]],Nurse[[#This Row],[RN DON Hours]])</f>
        <v>58.24619565217391</v>
      </c>
      <c r="M259" s="4">
        <v>53.724456521739128</v>
      </c>
      <c r="N259" s="4">
        <v>0</v>
      </c>
      <c r="O259" s="4">
        <v>4.5217391304347823</v>
      </c>
      <c r="P259" s="4">
        <f>SUM(Nurse[[#This Row],[LPN Hours (excl. Admin)]],Nurse[[#This Row],[LPN Admin Hours]])</f>
        <v>26.249021739130434</v>
      </c>
      <c r="Q259" s="4">
        <v>26.249021739130434</v>
      </c>
      <c r="R259" s="4">
        <v>0</v>
      </c>
      <c r="S259" s="4">
        <f>SUM(Nurse[[#This Row],[CNA Hours]],Nurse[[#This Row],[NA TR Hours]],Nurse[[#This Row],[Med Aide/Tech Hours]])</f>
        <v>114.63836956521735</v>
      </c>
      <c r="T259" s="4">
        <v>114.63836956521735</v>
      </c>
      <c r="U259" s="4">
        <v>0</v>
      </c>
      <c r="V259" s="4">
        <v>0</v>
      </c>
      <c r="W2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2.8097826086956523</v>
      </c>
      <c r="X259" s="4">
        <v>2.722826086956522</v>
      </c>
      <c r="Y259" s="4">
        <v>0</v>
      </c>
      <c r="Z259" s="4">
        <v>0</v>
      </c>
      <c r="AA259" s="4">
        <v>0</v>
      </c>
      <c r="AB259" s="4">
        <v>0</v>
      </c>
      <c r="AC259" s="4">
        <v>8.6956521739130432E-2</v>
      </c>
      <c r="AD259" s="4">
        <v>0</v>
      </c>
      <c r="AE259" s="4">
        <v>0</v>
      </c>
      <c r="AF259" s="1">
        <v>225759</v>
      </c>
      <c r="AG259" s="1">
        <v>1</v>
      </c>
      <c r="AH259"/>
    </row>
    <row r="260" spans="1:34" x14ac:dyDescent="0.25">
      <c r="A260" t="s">
        <v>379</v>
      </c>
      <c r="B260" t="s">
        <v>242</v>
      </c>
      <c r="C260" t="s">
        <v>566</v>
      </c>
      <c r="D260" t="s">
        <v>420</v>
      </c>
      <c r="E260" s="4">
        <v>106.20652173913044</v>
      </c>
      <c r="F260" s="4">
        <f>Nurse[[#This Row],[Total Nurse Staff Hours]]/Nurse[[#This Row],[MDS Census]]</f>
        <v>2.8504503121481934</v>
      </c>
      <c r="G260" s="4">
        <f>Nurse[[#This Row],[Total Direct Care Staff Hours]]/Nurse[[#This Row],[MDS Census]]</f>
        <v>2.5061662061201511</v>
      </c>
      <c r="H260" s="4">
        <f>Nurse[[#This Row],[Total RN Hours (w/ Admin, DON)]]/Nurse[[#This Row],[MDS Census]]</f>
        <v>0.58878313376317681</v>
      </c>
      <c r="I260" s="4">
        <f>Nurse[[#This Row],[RN Hours (excl. Admin, DON)]]/Nurse[[#This Row],[MDS Census]]</f>
        <v>0.51793572817521238</v>
      </c>
      <c r="J260" s="4">
        <f>SUM(Nurse[[#This Row],[RN Hours (excl. Admin, DON)]],Nurse[[#This Row],[RN Admin Hours]],Nurse[[#This Row],[RN DON Hours]],Nurse[[#This Row],[LPN Hours (excl. Admin)]],Nurse[[#This Row],[LPN Admin Hours]],Nurse[[#This Row],[CNA Hours]],Nurse[[#This Row],[NA TR Hours]],Nurse[[#This Row],[Med Aide/Tech Hours]])</f>
        <v>302.73641304347825</v>
      </c>
      <c r="K260" s="4">
        <f>SUM(Nurse[[#This Row],[RN Hours (excl. Admin, DON)]],Nurse[[#This Row],[LPN Hours (excl. Admin)]],Nurse[[#This Row],[CNA Hours]],Nurse[[#This Row],[NA TR Hours]],Nurse[[#This Row],[Med Aide/Tech Hours]])</f>
        <v>266.17119565217388</v>
      </c>
      <c r="L260" s="4">
        <f>SUM(Nurse[[#This Row],[RN Hours (excl. Admin, DON)]],Nurse[[#This Row],[RN Admin Hours]],Nurse[[#This Row],[RN DON Hours]])</f>
        <v>62.532608695652179</v>
      </c>
      <c r="M260" s="4">
        <v>55.008152173913047</v>
      </c>
      <c r="N260" s="4">
        <v>7.5244565217391308</v>
      </c>
      <c r="O260" s="4">
        <v>0</v>
      </c>
      <c r="P260" s="4">
        <f>SUM(Nurse[[#This Row],[LPN Hours (excl. Admin)]],Nurse[[#This Row],[LPN Admin Hours]])</f>
        <v>65.78532608695653</v>
      </c>
      <c r="Q260" s="4">
        <v>36.744565217391305</v>
      </c>
      <c r="R260" s="4">
        <v>29.040760869565219</v>
      </c>
      <c r="S260" s="4">
        <f>SUM(Nurse[[#This Row],[CNA Hours]],Nurse[[#This Row],[NA TR Hours]],Nurse[[#This Row],[Med Aide/Tech Hours]])</f>
        <v>174.41847826086956</v>
      </c>
      <c r="T260" s="4">
        <v>174.41847826086956</v>
      </c>
      <c r="U260" s="4">
        <v>0</v>
      </c>
      <c r="V260" s="4">
        <v>0</v>
      </c>
      <c r="W2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36.491847826086953</v>
      </c>
      <c r="X260" s="4">
        <v>6.8559782608695654</v>
      </c>
      <c r="Y260" s="4">
        <v>0</v>
      </c>
      <c r="Z260" s="4">
        <v>0</v>
      </c>
      <c r="AA260" s="4">
        <v>2.8152173913043477</v>
      </c>
      <c r="AB260" s="4">
        <v>0</v>
      </c>
      <c r="AC260" s="4">
        <v>26.820652173913043</v>
      </c>
      <c r="AD260" s="4">
        <v>0</v>
      </c>
      <c r="AE260" s="4">
        <v>0</v>
      </c>
      <c r="AF260" s="1">
        <v>225525</v>
      </c>
      <c r="AG260" s="1">
        <v>1</v>
      </c>
      <c r="AH260"/>
    </row>
    <row r="261" spans="1:34" x14ac:dyDescent="0.25">
      <c r="A261" t="s">
        <v>379</v>
      </c>
      <c r="B261" t="s">
        <v>96</v>
      </c>
      <c r="C261" t="s">
        <v>514</v>
      </c>
      <c r="D261" t="s">
        <v>410</v>
      </c>
      <c r="E261" s="4">
        <v>123.47826086956522</v>
      </c>
      <c r="F261" s="4">
        <f>Nurse[[#This Row],[Total Nurse Staff Hours]]/Nurse[[#This Row],[MDS Census]]</f>
        <v>3.0973151408450703</v>
      </c>
      <c r="G261" s="4">
        <f>Nurse[[#This Row],[Total Direct Care Staff Hours]]/Nurse[[#This Row],[MDS Census]]</f>
        <v>3.0425616197183101</v>
      </c>
      <c r="H261" s="4">
        <f>Nurse[[#This Row],[Total RN Hours (w/ Admin, DON)]]/Nurse[[#This Row],[MDS Census]]</f>
        <v>0.56725352112676053</v>
      </c>
      <c r="I261" s="4">
        <f>Nurse[[#This Row],[RN Hours (excl. Admin, DON)]]/Nurse[[#This Row],[MDS Census]]</f>
        <v>0.51249999999999996</v>
      </c>
      <c r="J261" s="4">
        <f>SUM(Nurse[[#This Row],[RN Hours (excl. Admin, DON)]],Nurse[[#This Row],[RN Admin Hours]],Nurse[[#This Row],[RN DON Hours]],Nurse[[#This Row],[LPN Hours (excl. Admin)]],Nurse[[#This Row],[LPN Admin Hours]],Nurse[[#This Row],[CNA Hours]],Nurse[[#This Row],[NA TR Hours]],Nurse[[#This Row],[Med Aide/Tech Hours]])</f>
        <v>382.45108695652175</v>
      </c>
      <c r="K261" s="4">
        <f>SUM(Nurse[[#This Row],[RN Hours (excl. Admin, DON)]],Nurse[[#This Row],[LPN Hours (excl. Admin)]],Nurse[[#This Row],[CNA Hours]],Nurse[[#This Row],[NA TR Hours]],Nurse[[#This Row],[Med Aide/Tech Hours]])</f>
        <v>375.69021739130437</v>
      </c>
      <c r="L261" s="4">
        <f>SUM(Nurse[[#This Row],[RN Hours (excl. Admin, DON)]],Nurse[[#This Row],[RN Admin Hours]],Nurse[[#This Row],[RN DON Hours]])</f>
        <v>70.043478260869563</v>
      </c>
      <c r="M261" s="4">
        <v>63.282608695652172</v>
      </c>
      <c r="N261" s="4">
        <v>1.951086956521739</v>
      </c>
      <c r="O261" s="4">
        <v>4.8097826086956523</v>
      </c>
      <c r="P261" s="4">
        <f>SUM(Nurse[[#This Row],[LPN Hours (excl. Admin)]],Nurse[[#This Row],[LPN Admin Hours]])</f>
        <v>99.855978260869563</v>
      </c>
      <c r="Q261" s="4">
        <v>99.855978260869563</v>
      </c>
      <c r="R261" s="4">
        <v>0</v>
      </c>
      <c r="S261" s="4">
        <f>SUM(Nurse[[#This Row],[CNA Hours]],Nurse[[#This Row],[NA TR Hours]],Nurse[[#This Row],[Med Aide/Tech Hours]])</f>
        <v>212.5516304347826</v>
      </c>
      <c r="T261" s="4">
        <v>212.5516304347826</v>
      </c>
      <c r="U261" s="4">
        <v>0</v>
      </c>
      <c r="V261" s="4">
        <v>0</v>
      </c>
      <c r="W2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61" s="4">
        <v>0</v>
      </c>
      <c r="Y261" s="4">
        <v>0</v>
      </c>
      <c r="Z261" s="4">
        <v>0</v>
      </c>
      <c r="AA261" s="4">
        <v>0</v>
      </c>
      <c r="AB261" s="4">
        <v>0</v>
      </c>
      <c r="AC261" s="4">
        <v>0</v>
      </c>
      <c r="AD261" s="4">
        <v>0</v>
      </c>
      <c r="AE261" s="4">
        <v>0</v>
      </c>
      <c r="AF261" s="1">
        <v>225300</v>
      </c>
      <c r="AG261" s="1">
        <v>1</v>
      </c>
      <c r="AH261"/>
    </row>
    <row r="262" spans="1:34" x14ac:dyDescent="0.25">
      <c r="A262" t="s">
        <v>379</v>
      </c>
      <c r="B262" t="s">
        <v>131</v>
      </c>
      <c r="C262" t="s">
        <v>432</v>
      </c>
      <c r="D262" t="s">
        <v>414</v>
      </c>
      <c r="E262" s="4">
        <v>24.347826086956523</v>
      </c>
      <c r="F262" s="4">
        <f>Nurse[[#This Row],[Total Nurse Staff Hours]]/Nurse[[#This Row],[MDS Census]]</f>
        <v>4.0532991071428564</v>
      </c>
      <c r="G262" s="4">
        <f>Nurse[[#This Row],[Total Direct Care Staff Hours]]/Nurse[[#This Row],[MDS Census]]</f>
        <v>3.7892366071428567</v>
      </c>
      <c r="H262" s="4">
        <f>Nurse[[#This Row],[Total RN Hours (w/ Admin, DON)]]/Nurse[[#This Row],[MDS Census]]</f>
        <v>0.71965625</v>
      </c>
      <c r="I262" s="4">
        <f>Nurse[[#This Row],[RN Hours (excl. Admin, DON)]]/Nurse[[#This Row],[MDS Census]]</f>
        <v>0.45559375000000002</v>
      </c>
      <c r="J262" s="4">
        <f>SUM(Nurse[[#This Row],[RN Hours (excl. Admin, DON)]],Nurse[[#This Row],[RN Admin Hours]],Nurse[[#This Row],[RN DON Hours]],Nurse[[#This Row],[LPN Hours (excl. Admin)]],Nurse[[#This Row],[LPN Admin Hours]],Nurse[[#This Row],[CNA Hours]],Nurse[[#This Row],[NA TR Hours]],Nurse[[#This Row],[Med Aide/Tech Hours]])</f>
        <v>98.689021739130425</v>
      </c>
      <c r="K262" s="4">
        <f>SUM(Nurse[[#This Row],[RN Hours (excl. Admin, DON)]],Nurse[[#This Row],[LPN Hours (excl. Admin)]],Nurse[[#This Row],[CNA Hours]],Nurse[[#This Row],[NA TR Hours]],Nurse[[#This Row],[Med Aide/Tech Hours]])</f>
        <v>92.259673913043471</v>
      </c>
      <c r="L262" s="4">
        <f>SUM(Nurse[[#This Row],[RN Hours (excl. Admin, DON)]],Nurse[[#This Row],[RN Admin Hours]],Nurse[[#This Row],[RN DON Hours]])</f>
        <v>17.522065217391305</v>
      </c>
      <c r="M262" s="4">
        <v>11.092717391304349</v>
      </c>
      <c r="N262" s="4">
        <v>1.3804347826086956</v>
      </c>
      <c r="O262" s="4">
        <v>5.0489130434782608</v>
      </c>
      <c r="P262" s="4">
        <f>SUM(Nurse[[#This Row],[LPN Hours (excl. Admin)]],Nurse[[#This Row],[LPN Admin Hours]])</f>
        <v>27.500652173913043</v>
      </c>
      <c r="Q262" s="4">
        <v>27.500652173913043</v>
      </c>
      <c r="R262" s="4">
        <v>0</v>
      </c>
      <c r="S262" s="4">
        <f>SUM(Nurse[[#This Row],[CNA Hours]],Nurse[[#This Row],[NA TR Hours]],Nurse[[#This Row],[Med Aide/Tech Hours]])</f>
        <v>53.666304347826078</v>
      </c>
      <c r="T262" s="4">
        <v>53.666304347826078</v>
      </c>
      <c r="U262" s="4">
        <v>0</v>
      </c>
      <c r="V262" s="4">
        <v>0</v>
      </c>
      <c r="W2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9.6580434782608684</v>
      </c>
      <c r="X262" s="4">
        <v>0</v>
      </c>
      <c r="Y262" s="4">
        <v>0</v>
      </c>
      <c r="Z262" s="4">
        <v>0</v>
      </c>
      <c r="AA262" s="4">
        <v>0.5932608695652174</v>
      </c>
      <c r="AB262" s="4">
        <v>0</v>
      </c>
      <c r="AC262" s="4">
        <v>9.0647826086956513</v>
      </c>
      <c r="AD262" s="4">
        <v>0</v>
      </c>
      <c r="AE262" s="4">
        <v>0</v>
      </c>
      <c r="AF262" s="1">
        <v>225352</v>
      </c>
      <c r="AG262" s="1">
        <v>1</v>
      </c>
      <c r="AH262"/>
    </row>
    <row r="263" spans="1:34" x14ac:dyDescent="0.25">
      <c r="A263" t="s">
        <v>379</v>
      </c>
      <c r="B263" t="s">
        <v>113</v>
      </c>
      <c r="C263" t="s">
        <v>439</v>
      </c>
      <c r="D263" t="s">
        <v>410</v>
      </c>
      <c r="E263" s="4">
        <v>121.57608695652173</v>
      </c>
      <c r="F263" s="4">
        <f>Nurse[[#This Row],[Total Nurse Staff Hours]]/Nurse[[#This Row],[MDS Census]]</f>
        <v>3.5696915511846226</v>
      </c>
      <c r="G263" s="4">
        <f>Nurse[[#This Row],[Total Direct Care Staff Hours]]/Nurse[[#This Row],[MDS Census]]</f>
        <v>3.3575771122038445</v>
      </c>
      <c r="H263" s="4">
        <f>Nurse[[#This Row],[Total RN Hours (w/ Admin, DON)]]/Nurse[[#This Row],[MDS Census]]</f>
        <v>0.46057219490388918</v>
      </c>
      <c r="I263" s="4">
        <f>Nurse[[#This Row],[RN Hours (excl. Admin, DON)]]/Nurse[[#This Row],[MDS Census]]</f>
        <v>0.30388913723737154</v>
      </c>
      <c r="J263" s="4">
        <f>SUM(Nurse[[#This Row],[RN Hours (excl. Admin, DON)]],Nurse[[#This Row],[RN Admin Hours]],Nurse[[#This Row],[RN DON Hours]],Nurse[[#This Row],[LPN Hours (excl. Admin)]],Nurse[[#This Row],[LPN Admin Hours]],Nurse[[#This Row],[CNA Hours]],Nurse[[#This Row],[NA TR Hours]],Nurse[[#This Row],[Med Aide/Tech Hours]])</f>
        <v>433.98913043478262</v>
      </c>
      <c r="K263" s="4">
        <f>SUM(Nurse[[#This Row],[RN Hours (excl. Admin, DON)]],Nurse[[#This Row],[LPN Hours (excl. Admin)]],Nurse[[#This Row],[CNA Hours]],Nurse[[#This Row],[NA TR Hours]],Nurse[[#This Row],[Med Aide/Tech Hours]])</f>
        <v>408.20108695652175</v>
      </c>
      <c r="L263" s="4">
        <f>SUM(Nurse[[#This Row],[RN Hours (excl. Admin, DON)]],Nurse[[#This Row],[RN Admin Hours]],Nurse[[#This Row],[RN DON Hours]])</f>
        <v>55.994565217391305</v>
      </c>
      <c r="M263" s="4">
        <v>36.945652173913047</v>
      </c>
      <c r="N263" s="4">
        <v>13.744565217391305</v>
      </c>
      <c r="O263" s="4">
        <v>5.3043478260869561</v>
      </c>
      <c r="P263" s="4">
        <f>SUM(Nurse[[#This Row],[LPN Hours (excl. Admin)]],Nurse[[#This Row],[LPN Admin Hours]])</f>
        <v>174.82065217391303</v>
      </c>
      <c r="Q263" s="4">
        <v>168.08152173913044</v>
      </c>
      <c r="R263" s="4">
        <v>6.7391304347826084</v>
      </c>
      <c r="S263" s="4">
        <f>SUM(Nurse[[#This Row],[CNA Hours]],Nurse[[#This Row],[NA TR Hours]],Nurse[[#This Row],[Med Aide/Tech Hours]])</f>
        <v>203.17391304347828</v>
      </c>
      <c r="T263" s="4">
        <v>201.41032608695653</v>
      </c>
      <c r="U263" s="4">
        <v>1.763586956521739</v>
      </c>
      <c r="V263" s="4">
        <v>0</v>
      </c>
      <c r="W2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96.377717391304344</v>
      </c>
      <c r="X263" s="4">
        <v>7.7010869565217392</v>
      </c>
      <c r="Y263" s="4">
        <v>0.97826086956521741</v>
      </c>
      <c r="Z263" s="4">
        <v>0</v>
      </c>
      <c r="AA263" s="4">
        <v>65.554347826086953</v>
      </c>
      <c r="AB263" s="4">
        <v>0</v>
      </c>
      <c r="AC263" s="4">
        <v>22.144021739130434</v>
      </c>
      <c r="AD263" s="4">
        <v>0</v>
      </c>
      <c r="AE263" s="4">
        <v>0</v>
      </c>
      <c r="AF263" s="1">
        <v>225326</v>
      </c>
      <c r="AG263" s="1">
        <v>1</v>
      </c>
      <c r="AH263"/>
    </row>
    <row r="264" spans="1:34" x14ac:dyDescent="0.25">
      <c r="A264" t="s">
        <v>379</v>
      </c>
      <c r="B264" t="s">
        <v>148</v>
      </c>
      <c r="C264" t="s">
        <v>488</v>
      </c>
      <c r="D264" t="s">
        <v>411</v>
      </c>
      <c r="E264" s="4">
        <v>76</v>
      </c>
      <c r="F264" s="4">
        <f>Nurse[[#This Row],[Total Nurse Staff Hours]]/Nurse[[#This Row],[MDS Census]]</f>
        <v>3.9818964530892451</v>
      </c>
      <c r="G264" s="4">
        <f>Nurse[[#This Row],[Total Direct Care Staff Hours]]/Nurse[[#This Row],[MDS Census]]</f>
        <v>3.7681707665903885</v>
      </c>
      <c r="H264" s="4">
        <f>Nurse[[#This Row],[Total RN Hours (w/ Admin, DON)]]/Nurse[[#This Row],[MDS Census]]</f>
        <v>0.6594193363844395</v>
      </c>
      <c r="I264" s="4">
        <f>Nurse[[#This Row],[RN Hours (excl. Admin, DON)]]/Nurse[[#This Row],[MDS Census]]</f>
        <v>0.49966533180778044</v>
      </c>
      <c r="J264" s="4">
        <f>SUM(Nurse[[#This Row],[RN Hours (excl. Admin, DON)]],Nurse[[#This Row],[RN Admin Hours]],Nurse[[#This Row],[RN DON Hours]],Nurse[[#This Row],[LPN Hours (excl. Admin)]],Nurse[[#This Row],[LPN Admin Hours]],Nurse[[#This Row],[CNA Hours]],Nurse[[#This Row],[NA TR Hours]],Nurse[[#This Row],[Med Aide/Tech Hours]])</f>
        <v>302.62413043478261</v>
      </c>
      <c r="K264" s="4">
        <f>SUM(Nurse[[#This Row],[RN Hours (excl. Admin, DON)]],Nurse[[#This Row],[LPN Hours (excl. Admin)]],Nurse[[#This Row],[CNA Hours]],Nurse[[#This Row],[NA TR Hours]],Nurse[[#This Row],[Med Aide/Tech Hours]])</f>
        <v>286.38097826086954</v>
      </c>
      <c r="L264" s="4">
        <f>SUM(Nurse[[#This Row],[RN Hours (excl. Admin, DON)]],Nurse[[#This Row],[RN Admin Hours]],Nurse[[#This Row],[RN DON Hours]])</f>
        <v>50.115869565217402</v>
      </c>
      <c r="M264" s="4">
        <v>37.974565217391316</v>
      </c>
      <c r="N264" s="4">
        <v>12.141304347826088</v>
      </c>
      <c r="O264" s="4">
        <v>0</v>
      </c>
      <c r="P264" s="4">
        <f>SUM(Nurse[[#This Row],[LPN Hours (excl. Admin)]],Nurse[[#This Row],[LPN Admin Hours]])</f>
        <v>68.595869565217384</v>
      </c>
      <c r="Q264" s="4">
        <v>64.494021739130432</v>
      </c>
      <c r="R264" s="4">
        <v>4.1018478260869555</v>
      </c>
      <c r="S264" s="4">
        <f>SUM(Nurse[[#This Row],[CNA Hours]],Nurse[[#This Row],[NA TR Hours]],Nurse[[#This Row],[Med Aide/Tech Hours]])</f>
        <v>183.91239130434781</v>
      </c>
      <c r="T264" s="4">
        <v>183.91239130434781</v>
      </c>
      <c r="U264" s="4">
        <v>0</v>
      </c>
      <c r="V264" s="4">
        <v>0</v>
      </c>
      <c r="W2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64" s="4">
        <v>0</v>
      </c>
      <c r="Y264" s="4">
        <v>0</v>
      </c>
      <c r="Z264" s="4">
        <v>0</v>
      </c>
      <c r="AA264" s="4">
        <v>0</v>
      </c>
      <c r="AB264" s="4">
        <v>0</v>
      </c>
      <c r="AC264" s="4">
        <v>0</v>
      </c>
      <c r="AD264" s="4">
        <v>0</v>
      </c>
      <c r="AE264" s="4">
        <v>0</v>
      </c>
      <c r="AF264" s="1">
        <v>225382</v>
      </c>
      <c r="AG264" s="1">
        <v>1</v>
      </c>
      <c r="AH264"/>
    </row>
    <row r="265" spans="1:34" x14ac:dyDescent="0.25">
      <c r="A265" t="s">
        <v>379</v>
      </c>
      <c r="B265" t="s">
        <v>274</v>
      </c>
      <c r="C265" t="s">
        <v>483</v>
      </c>
      <c r="D265" t="s">
        <v>417</v>
      </c>
      <c r="E265" s="4">
        <v>109.34782608695652</v>
      </c>
      <c r="F265" s="4">
        <f>Nurse[[#This Row],[Total Nurse Staff Hours]]/Nurse[[#This Row],[MDS Census]]</f>
        <v>3.7049880715705767</v>
      </c>
      <c r="G265" s="4">
        <f>Nurse[[#This Row],[Total Direct Care Staff Hours]]/Nurse[[#This Row],[MDS Census]]</f>
        <v>3.4304125248508952</v>
      </c>
      <c r="H265" s="4">
        <f>Nurse[[#This Row],[Total RN Hours (w/ Admin, DON)]]/Nurse[[#This Row],[MDS Census]]</f>
        <v>0.61293638170974174</v>
      </c>
      <c r="I265" s="4">
        <f>Nurse[[#This Row],[RN Hours (excl. Admin, DON)]]/Nurse[[#This Row],[MDS Census]]</f>
        <v>0.41436878727634208</v>
      </c>
      <c r="J265" s="4">
        <f>SUM(Nurse[[#This Row],[RN Hours (excl. Admin, DON)]],Nurse[[#This Row],[RN Admin Hours]],Nurse[[#This Row],[RN DON Hours]],Nurse[[#This Row],[LPN Hours (excl. Admin)]],Nurse[[#This Row],[LPN Admin Hours]],Nurse[[#This Row],[CNA Hours]],Nurse[[#This Row],[NA TR Hours]],Nurse[[#This Row],[Med Aide/Tech Hours]])</f>
        <v>405.13239130434783</v>
      </c>
      <c r="K265" s="4">
        <f>SUM(Nurse[[#This Row],[RN Hours (excl. Admin, DON)]],Nurse[[#This Row],[LPN Hours (excl. Admin)]],Nurse[[#This Row],[CNA Hours]],Nurse[[#This Row],[NA TR Hours]],Nurse[[#This Row],[Med Aide/Tech Hours]])</f>
        <v>375.10815217391308</v>
      </c>
      <c r="L265" s="4">
        <f>SUM(Nurse[[#This Row],[RN Hours (excl. Admin, DON)]],Nurse[[#This Row],[RN Admin Hours]],Nurse[[#This Row],[RN DON Hours]])</f>
        <v>67.023260869565235</v>
      </c>
      <c r="M265" s="4">
        <v>45.310326086956536</v>
      </c>
      <c r="N265" s="4">
        <v>16.495543478260867</v>
      </c>
      <c r="O265" s="4">
        <v>5.2173913043478262</v>
      </c>
      <c r="P265" s="4">
        <f>SUM(Nurse[[#This Row],[LPN Hours (excl. Admin)]],Nurse[[#This Row],[LPN Admin Hours]])</f>
        <v>85.100217391304355</v>
      </c>
      <c r="Q265" s="4">
        <v>76.78891304347826</v>
      </c>
      <c r="R265" s="4">
        <v>8.3113043478260895</v>
      </c>
      <c r="S265" s="4">
        <f>SUM(Nurse[[#This Row],[CNA Hours]],Nurse[[#This Row],[NA TR Hours]],Nurse[[#This Row],[Med Aide/Tech Hours]])</f>
        <v>253.00891304347829</v>
      </c>
      <c r="T265" s="4">
        <v>253.00891304347829</v>
      </c>
      <c r="U265" s="4">
        <v>0</v>
      </c>
      <c r="V265" s="4">
        <v>0</v>
      </c>
      <c r="W2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12.608695652173912</v>
      </c>
      <c r="X265" s="4">
        <v>2.6847826086956523</v>
      </c>
      <c r="Y265" s="4">
        <v>0</v>
      </c>
      <c r="Z265" s="4">
        <v>0</v>
      </c>
      <c r="AA265" s="4">
        <v>1.6630434782608696</v>
      </c>
      <c r="AB265" s="4">
        <v>0</v>
      </c>
      <c r="AC265" s="4">
        <v>8.2608695652173907</v>
      </c>
      <c r="AD265" s="4">
        <v>0</v>
      </c>
      <c r="AE265" s="4">
        <v>0</v>
      </c>
      <c r="AF265" s="1">
        <v>225589</v>
      </c>
      <c r="AG265" s="1">
        <v>1</v>
      </c>
      <c r="AH265"/>
    </row>
    <row r="266" spans="1:34" x14ac:dyDescent="0.25">
      <c r="A266" t="s">
        <v>379</v>
      </c>
      <c r="B266" t="s">
        <v>332</v>
      </c>
      <c r="C266" t="s">
        <v>465</v>
      </c>
      <c r="D266" t="s">
        <v>417</v>
      </c>
      <c r="E266" s="4">
        <v>101.6304347826087</v>
      </c>
      <c r="F266" s="4">
        <f>Nurse[[#This Row],[Total Nurse Staff Hours]]/Nurse[[#This Row],[MDS Census]]</f>
        <v>3.3025101604278082</v>
      </c>
      <c r="G266" s="4">
        <f>Nurse[[#This Row],[Total Direct Care Staff Hours]]/Nurse[[#This Row],[MDS Census]]</f>
        <v>3.1001080213903749</v>
      </c>
      <c r="H266" s="4">
        <f>Nurse[[#This Row],[Total RN Hours (w/ Admin, DON)]]/Nurse[[#This Row],[MDS Census]]</f>
        <v>0.57462566844919782</v>
      </c>
      <c r="I266" s="4">
        <f>Nurse[[#This Row],[RN Hours (excl. Admin, DON)]]/Nurse[[#This Row],[MDS Census]]</f>
        <v>0.48541604278074857</v>
      </c>
      <c r="J266" s="4">
        <f>SUM(Nurse[[#This Row],[RN Hours (excl. Admin, DON)]],Nurse[[#This Row],[RN Admin Hours]],Nurse[[#This Row],[RN DON Hours]],Nurse[[#This Row],[LPN Hours (excl. Admin)]],Nurse[[#This Row],[LPN Admin Hours]],Nurse[[#This Row],[CNA Hours]],Nurse[[#This Row],[NA TR Hours]],Nurse[[#This Row],[Med Aide/Tech Hours]])</f>
        <v>335.63554347826096</v>
      </c>
      <c r="K266" s="4">
        <f>SUM(Nurse[[#This Row],[RN Hours (excl. Admin, DON)]],Nurse[[#This Row],[LPN Hours (excl. Admin)]],Nurse[[#This Row],[CNA Hours]],Nurse[[#This Row],[NA TR Hours]],Nurse[[#This Row],[Med Aide/Tech Hours]])</f>
        <v>315.06532608695659</v>
      </c>
      <c r="L266" s="4">
        <f>SUM(Nurse[[#This Row],[RN Hours (excl. Admin, DON)]],Nurse[[#This Row],[RN Admin Hours]],Nurse[[#This Row],[RN DON Hours]])</f>
        <v>58.399456521739125</v>
      </c>
      <c r="M266" s="4">
        <v>49.333043478260862</v>
      </c>
      <c r="N266" s="4">
        <v>8.6316304347826129</v>
      </c>
      <c r="O266" s="4">
        <v>0.43478260869565216</v>
      </c>
      <c r="P266" s="4">
        <f>SUM(Nurse[[#This Row],[LPN Hours (excl. Admin)]],Nurse[[#This Row],[LPN Admin Hours]])</f>
        <v>67.16717391304347</v>
      </c>
      <c r="Q266" s="4">
        <v>55.66336956521738</v>
      </c>
      <c r="R266" s="4">
        <v>11.50380434782609</v>
      </c>
      <c r="S266" s="4">
        <f>SUM(Nurse[[#This Row],[CNA Hours]],Nurse[[#This Row],[NA TR Hours]],Nurse[[#This Row],[Med Aide/Tech Hours]])</f>
        <v>210.06891304347837</v>
      </c>
      <c r="T266" s="4">
        <v>210.06891304347837</v>
      </c>
      <c r="U266" s="4">
        <v>0</v>
      </c>
      <c r="V266" s="4">
        <v>0</v>
      </c>
      <c r="W2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5.7065217391304346</v>
      </c>
      <c r="X266" s="4">
        <v>3.0217391304347827</v>
      </c>
      <c r="Y266" s="4">
        <v>0</v>
      </c>
      <c r="Z266" s="4">
        <v>0</v>
      </c>
      <c r="AA266" s="4">
        <v>1.9130434782608696</v>
      </c>
      <c r="AB266" s="4">
        <v>0</v>
      </c>
      <c r="AC266" s="4">
        <v>0.77173913043478259</v>
      </c>
      <c r="AD266" s="4">
        <v>0</v>
      </c>
      <c r="AE266" s="4">
        <v>0</v>
      </c>
      <c r="AF266" s="1">
        <v>225747</v>
      </c>
      <c r="AG266" s="1">
        <v>1</v>
      </c>
      <c r="AH266"/>
    </row>
    <row r="267" spans="1:34" x14ac:dyDescent="0.25">
      <c r="A267" t="s">
        <v>379</v>
      </c>
      <c r="B267" t="s">
        <v>39</v>
      </c>
      <c r="C267" t="s">
        <v>485</v>
      </c>
      <c r="D267" t="s">
        <v>416</v>
      </c>
      <c r="E267" s="4">
        <v>50.891304347826086</v>
      </c>
      <c r="F267" s="4">
        <f>Nurse[[#This Row],[Total Nurse Staff Hours]]/Nurse[[#This Row],[MDS Census]]</f>
        <v>4.4149743699273811</v>
      </c>
      <c r="G267" s="4">
        <f>Nurse[[#This Row],[Total Direct Care Staff Hours]]/Nurse[[#This Row],[MDS Census]]</f>
        <v>3.9577573686458782</v>
      </c>
      <c r="H267" s="4">
        <f>Nurse[[#This Row],[Total RN Hours (w/ Admin, DON)]]/Nurse[[#This Row],[MDS Census]]</f>
        <v>0.78501281503630949</v>
      </c>
      <c r="I267" s="4">
        <f>Nurse[[#This Row],[RN Hours (excl. Admin, DON)]]/Nurse[[#This Row],[MDS Census]]</f>
        <v>0.56930798803929961</v>
      </c>
      <c r="J267" s="4">
        <f>SUM(Nurse[[#This Row],[RN Hours (excl. Admin, DON)]],Nurse[[#This Row],[RN Admin Hours]],Nurse[[#This Row],[RN DON Hours]],Nurse[[#This Row],[LPN Hours (excl. Admin)]],Nurse[[#This Row],[LPN Admin Hours]],Nurse[[#This Row],[CNA Hours]],Nurse[[#This Row],[NA TR Hours]],Nurse[[#This Row],[Med Aide/Tech Hours]])</f>
        <v>224.68380434782608</v>
      </c>
      <c r="K267" s="4">
        <f>SUM(Nurse[[#This Row],[RN Hours (excl. Admin, DON)]],Nurse[[#This Row],[LPN Hours (excl. Admin)]],Nurse[[#This Row],[CNA Hours]],Nurse[[#This Row],[NA TR Hours]],Nurse[[#This Row],[Med Aide/Tech Hours]])</f>
        <v>201.41543478260871</v>
      </c>
      <c r="L267" s="4">
        <f>SUM(Nurse[[#This Row],[RN Hours (excl. Admin, DON)]],Nurse[[#This Row],[RN Admin Hours]],Nurse[[#This Row],[RN DON Hours]])</f>
        <v>39.95032608695653</v>
      </c>
      <c r="M267" s="4">
        <v>28.97282608695653</v>
      </c>
      <c r="N267" s="4">
        <v>10.977499999999999</v>
      </c>
      <c r="O267" s="4">
        <v>0</v>
      </c>
      <c r="P267" s="4">
        <f>SUM(Nurse[[#This Row],[LPN Hours (excl. Admin)]],Nurse[[#This Row],[LPN Admin Hours]])</f>
        <v>45.074347826086964</v>
      </c>
      <c r="Q267" s="4">
        <v>32.783478260869572</v>
      </c>
      <c r="R267" s="4">
        <v>12.290869565217388</v>
      </c>
      <c r="S267" s="4">
        <f>SUM(Nurse[[#This Row],[CNA Hours]],Nurse[[#This Row],[NA TR Hours]],Nurse[[#This Row],[Med Aide/Tech Hours]])</f>
        <v>139.65913043478261</v>
      </c>
      <c r="T267" s="4">
        <v>139.65913043478261</v>
      </c>
      <c r="U267" s="4">
        <v>0</v>
      </c>
      <c r="V267" s="4">
        <v>0</v>
      </c>
      <c r="W2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67" s="4">
        <v>0</v>
      </c>
      <c r="Y267" s="4">
        <v>0</v>
      </c>
      <c r="Z267" s="4">
        <v>0</v>
      </c>
      <c r="AA267" s="4">
        <v>0</v>
      </c>
      <c r="AB267" s="4">
        <v>0</v>
      </c>
      <c r="AC267" s="4">
        <v>0</v>
      </c>
      <c r="AD267" s="4">
        <v>0</v>
      </c>
      <c r="AE267" s="4">
        <v>0</v>
      </c>
      <c r="AF267" s="1">
        <v>225208</v>
      </c>
      <c r="AG267" s="1">
        <v>1</v>
      </c>
      <c r="AH267"/>
    </row>
    <row r="268" spans="1:34" x14ac:dyDescent="0.25">
      <c r="A268" t="s">
        <v>379</v>
      </c>
      <c r="B268" t="s">
        <v>33</v>
      </c>
      <c r="C268" t="s">
        <v>483</v>
      </c>
      <c r="D268" t="s">
        <v>417</v>
      </c>
      <c r="E268" s="4">
        <v>88.771739130434781</v>
      </c>
      <c r="F268" s="4">
        <f>Nurse[[#This Row],[Total Nurse Staff Hours]]/Nurse[[#This Row],[MDS Census]]</f>
        <v>3.7148561283212933</v>
      </c>
      <c r="G268" s="4">
        <f>Nurse[[#This Row],[Total Direct Care Staff Hours]]/Nurse[[#This Row],[MDS Census]]</f>
        <v>3.5162348475572434</v>
      </c>
      <c r="H268" s="4">
        <f>Nurse[[#This Row],[Total RN Hours (w/ Admin, DON)]]/Nurse[[#This Row],[MDS Census]]</f>
        <v>0.4290216725847924</v>
      </c>
      <c r="I268" s="4">
        <f>Nurse[[#This Row],[RN Hours (excl. Admin, DON)]]/Nurse[[#This Row],[MDS Census]]</f>
        <v>0.252335006734419</v>
      </c>
      <c r="J268" s="4">
        <f>SUM(Nurse[[#This Row],[RN Hours (excl. Admin, DON)]],Nurse[[#This Row],[RN Admin Hours]],Nurse[[#This Row],[RN DON Hours]],Nurse[[#This Row],[LPN Hours (excl. Admin)]],Nurse[[#This Row],[LPN Admin Hours]],Nurse[[#This Row],[CNA Hours]],Nurse[[#This Row],[NA TR Hours]],Nurse[[#This Row],[Med Aide/Tech Hours]])</f>
        <v>329.77423913043481</v>
      </c>
      <c r="K268" s="4">
        <f>SUM(Nurse[[#This Row],[RN Hours (excl. Admin, DON)]],Nurse[[#This Row],[LPN Hours (excl. Admin)]],Nurse[[#This Row],[CNA Hours]],Nurse[[#This Row],[NA TR Hours]],Nurse[[#This Row],[Med Aide/Tech Hours]])</f>
        <v>312.14228260869572</v>
      </c>
      <c r="L268" s="4">
        <f>SUM(Nurse[[#This Row],[RN Hours (excl. Admin, DON)]],Nurse[[#This Row],[RN Admin Hours]],Nurse[[#This Row],[RN DON Hours]])</f>
        <v>38.084999999999994</v>
      </c>
      <c r="M268" s="4">
        <v>22.400217391304345</v>
      </c>
      <c r="N268" s="4">
        <v>10.434782608695652</v>
      </c>
      <c r="O268" s="4">
        <v>5.25</v>
      </c>
      <c r="P268" s="4">
        <f>SUM(Nurse[[#This Row],[LPN Hours (excl. Admin)]],Nurse[[#This Row],[LPN Admin Hours]])</f>
        <v>99.122173913043468</v>
      </c>
      <c r="Q268" s="4">
        <v>97.174999999999997</v>
      </c>
      <c r="R268" s="4">
        <v>1.9471739130434778</v>
      </c>
      <c r="S268" s="4">
        <f>SUM(Nurse[[#This Row],[CNA Hours]],Nurse[[#This Row],[NA TR Hours]],Nurse[[#This Row],[Med Aide/Tech Hours]])</f>
        <v>192.56706521739136</v>
      </c>
      <c r="T268" s="4">
        <v>192.56706521739136</v>
      </c>
      <c r="U268" s="4">
        <v>0</v>
      </c>
      <c r="V268" s="4">
        <v>0</v>
      </c>
      <c r="W2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6.7916304347826086</v>
      </c>
      <c r="X268" s="4">
        <v>2.5588043478260869</v>
      </c>
      <c r="Y268" s="4">
        <v>0</v>
      </c>
      <c r="Z268" s="4">
        <v>0</v>
      </c>
      <c r="AA268" s="4">
        <v>2.6866304347826087</v>
      </c>
      <c r="AB268" s="4">
        <v>7.880434782608696E-2</v>
      </c>
      <c r="AC268" s="4">
        <v>1.4673913043478262</v>
      </c>
      <c r="AD268" s="4">
        <v>0</v>
      </c>
      <c r="AE268" s="4">
        <v>0</v>
      </c>
      <c r="AF268" s="1">
        <v>225194</v>
      </c>
      <c r="AG268" s="1">
        <v>1</v>
      </c>
      <c r="AH268"/>
    </row>
    <row r="269" spans="1:34" x14ac:dyDescent="0.25">
      <c r="A269" t="s">
        <v>379</v>
      </c>
      <c r="B269" t="s">
        <v>40</v>
      </c>
      <c r="C269" t="s">
        <v>427</v>
      </c>
      <c r="D269" t="s">
        <v>412</v>
      </c>
      <c r="E269" s="4">
        <v>75.706521739130437</v>
      </c>
      <c r="F269" s="4">
        <f>Nurse[[#This Row],[Total Nurse Staff Hours]]/Nurse[[#This Row],[MDS Census]]</f>
        <v>3.4254845656855708</v>
      </c>
      <c r="G269" s="4">
        <f>Nurse[[#This Row],[Total Direct Care Staff Hours]]/Nurse[[#This Row],[MDS Census]]</f>
        <v>2.9514716439339557</v>
      </c>
      <c r="H269" s="4">
        <f>Nurse[[#This Row],[Total RN Hours (w/ Admin, DON)]]/Nurse[[#This Row],[MDS Census]]</f>
        <v>0.70545585068198124</v>
      </c>
      <c r="I269" s="4">
        <f>Nurse[[#This Row],[RN Hours (excl. Admin, DON)]]/Nurse[[#This Row],[MDS Census]]</f>
        <v>0.30308686288585784</v>
      </c>
      <c r="J269" s="4">
        <f>SUM(Nurse[[#This Row],[RN Hours (excl. Admin, DON)]],Nurse[[#This Row],[RN Admin Hours]],Nurse[[#This Row],[RN DON Hours]],Nurse[[#This Row],[LPN Hours (excl. Admin)]],Nurse[[#This Row],[LPN Admin Hours]],Nurse[[#This Row],[CNA Hours]],Nurse[[#This Row],[NA TR Hours]],Nurse[[#This Row],[Med Aide/Tech Hours]])</f>
        <v>259.33152173913044</v>
      </c>
      <c r="K269" s="4">
        <f>SUM(Nurse[[#This Row],[RN Hours (excl. Admin, DON)]],Nurse[[#This Row],[LPN Hours (excl. Admin)]],Nurse[[#This Row],[CNA Hours]],Nurse[[#This Row],[NA TR Hours]],Nurse[[#This Row],[Med Aide/Tech Hours]])</f>
        <v>223.44565217391306</v>
      </c>
      <c r="L269" s="4">
        <f>SUM(Nurse[[#This Row],[RN Hours (excl. Admin, DON)]],Nurse[[#This Row],[RN Admin Hours]],Nurse[[#This Row],[RN DON Hours]])</f>
        <v>53.407608695652172</v>
      </c>
      <c r="M269" s="4">
        <v>22.945652173913043</v>
      </c>
      <c r="N269" s="4">
        <v>24.461956521739129</v>
      </c>
      <c r="O269" s="4">
        <v>6</v>
      </c>
      <c r="P269" s="4">
        <f>SUM(Nurse[[#This Row],[LPN Hours (excl. Admin)]],Nurse[[#This Row],[LPN Admin Hours]])</f>
        <v>72.948369565217391</v>
      </c>
      <c r="Q269" s="4">
        <v>67.524456521739125</v>
      </c>
      <c r="R269" s="4">
        <v>5.4239130434782608</v>
      </c>
      <c r="S269" s="4">
        <f>SUM(Nurse[[#This Row],[CNA Hours]],Nurse[[#This Row],[NA TR Hours]],Nurse[[#This Row],[Med Aide/Tech Hours]])</f>
        <v>132.97554347826087</v>
      </c>
      <c r="T269" s="4">
        <v>112.36141304347827</v>
      </c>
      <c r="U269" s="4">
        <v>20.614130434782609</v>
      </c>
      <c r="V269" s="4">
        <v>0</v>
      </c>
      <c r="W2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13.478260869565217</v>
      </c>
      <c r="X269" s="4">
        <v>0</v>
      </c>
      <c r="Y269" s="4">
        <v>12.086956521739131</v>
      </c>
      <c r="Z269" s="4">
        <v>0</v>
      </c>
      <c r="AA269" s="4">
        <v>1.0434782608695652</v>
      </c>
      <c r="AB269" s="4">
        <v>0</v>
      </c>
      <c r="AC269" s="4">
        <v>0.34782608695652173</v>
      </c>
      <c r="AD269" s="4">
        <v>0</v>
      </c>
      <c r="AE269" s="4">
        <v>0</v>
      </c>
      <c r="AF269" s="1">
        <v>225210</v>
      </c>
      <c r="AG269" s="1">
        <v>1</v>
      </c>
      <c r="AH269"/>
    </row>
    <row r="270" spans="1:34" x14ac:dyDescent="0.25">
      <c r="A270" t="s">
        <v>379</v>
      </c>
      <c r="B270" t="s">
        <v>281</v>
      </c>
      <c r="C270" t="s">
        <v>577</v>
      </c>
      <c r="D270" t="s">
        <v>410</v>
      </c>
      <c r="E270" s="4">
        <v>32.054347826086953</v>
      </c>
      <c r="F270" s="4">
        <f>Nurse[[#This Row],[Total Nurse Staff Hours]]/Nurse[[#This Row],[MDS Census]]</f>
        <v>4.3051034248897935</v>
      </c>
      <c r="G270" s="4">
        <f>Nurse[[#This Row],[Total Direct Care Staff Hours]]/Nurse[[#This Row],[MDS Census]]</f>
        <v>3.9987283825025441</v>
      </c>
      <c r="H270" s="4">
        <f>Nurse[[#This Row],[Total RN Hours (w/ Admin, DON)]]/Nurse[[#This Row],[MDS Census]]</f>
        <v>0.37724652424550698</v>
      </c>
      <c r="I270" s="4">
        <f>Nurse[[#This Row],[RN Hours (excl. Admin, DON)]]/Nurse[[#This Row],[MDS Census]]</f>
        <v>7.0871481858257049E-2</v>
      </c>
      <c r="J270" s="4">
        <f>SUM(Nurse[[#This Row],[RN Hours (excl. Admin, DON)]],Nurse[[#This Row],[RN Admin Hours]],Nurse[[#This Row],[RN DON Hours]],Nurse[[#This Row],[LPN Hours (excl. Admin)]],Nurse[[#This Row],[LPN Admin Hours]],Nurse[[#This Row],[CNA Hours]],Nurse[[#This Row],[NA TR Hours]],Nurse[[#This Row],[Med Aide/Tech Hours]])</f>
        <v>137.99728260869566</v>
      </c>
      <c r="K270" s="4">
        <f>SUM(Nurse[[#This Row],[RN Hours (excl. Admin, DON)]],Nurse[[#This Row],[LPN Hours (excl. Admin)]],Nurse[[#This Row],[CNA Hours]],Nurse[[#This Row],[NA TR Hours]],Nurse[[#This Row],[Med Aide/Tech Hours]])</f>
        <v>128.17663043478262</v>
      </c>
      <c r="L270" s="4">
        <f>SUM(Nurse[[#This Row],[RN Hours (excl. Admin, DON)]],Nurse[[#This Row],[RN Admin Hours]],Nurse[[#This Row],[RN DON Hours]])</f>
        <v>12.092391304347826</v>
      </c>
      <c r="M270" s="4">
        <v>2.2717391304347827</v>
      </c>
      <c r="N270" s="4">
        <v>3.0434782608695654</v>
      </c>
      <c r="O270" s="4">
        <v>6.7771739130434785</v>
      </c>
      <c r="P270" s="4">
        <f>SUM(Nurse[[#This Row],[LPN Hours (excl. Admin)]],Nurse[[#This Row],[LPN Admin Hours]])</f>
        <v>36.755434782608695</v>
      </c>
      <c r="Q270" s="4">
        <v>36.755434782608695</v>
      </c>
      <c r="R270" s="4">
        <v>0</v>
      </c>
      <c r="S270" s="4">
        <f>SUM(Nurse[[#This Row],[CNA Hours]],Nurse[[#This Row],[NA TR Hours]],Nurse[[#This Row],[Med Aide/Tech Hours]])</f>
        <v>89.14945652173914</v>
      </c>
      <c r="T270" s="4">
        <v>88.986413043478265</v>
      </c>
      <c r="U270" s="4">
        <v>0.16304347826086957</v>
      </c>
      <c r="V270" s="4">
        <v>0</v>
      </c>
      <c r="W2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70" s="4">
        <v>0</v>
      </c>
      <c r="Y270" s="4">
        <v>0</v>
      </c>
      <c r="Z270" s="4">
        <v>0</v>
      </c>
      <c r="AA270" s="4">
        <v>0</v>
      </c>
      <c r="AB270" s="4">
        <v>0</v>
      </c>
      <c r="AC270" s="4">
        <v>0</v>
      </c>
      <c r="AD270" s="4">
        <v>0</v>
      </c>
      <c r="AE270" s="4">
        <v>0</v>
      </c>
      <c r="AF270" s="1">
        <v>225615</v>
      </c>
      <c r="AG270" s="1">
        <v>1</v>
      </c>
      <c r="AH270"/>
    </row>
    <row r="271" spans="1:34" x14ac:dyDescent="0.25">
      <c r="A271" t="s">
        <v>379</v>
      </c>
      <c r="B271" t="s">
        <v>19</v>
      </c>
      <c r="C271" t="s">
        <v>474</v>
      </c>
      <c r="D271" t="s">
        <v>410</v>
      </c>
      <c r="E271" s="4">
        <v>30.739130434782609</v>
      </c>
      <c r="F271" s="4">
        <f>Nurse[[#This Row],[Total Nurse Staff Hours]]/Nurse[[#This Row],[MDS Census]]</f>
        <v>4.5762022630834513</v>
      </c>
      <c r="G271" s="4">
        <f>Nurse[[#This Row],[Total Direct Care Staff Hours]]/Nurse[[#This Row],[MDS Census]]</f>
        <v>4.1971357850070712</v>
      </c>
      <c r="H271" s="4">
        <f>Nurse[[#This Row],[Total RN Hours (w/ Admin, DON)]]/Nurse[[#This Row],[MDS Census]]</f>
        <v>0.95332390381895327</v>
      </c>
      <c r="I271" s="4">
        <f>Nurse[[#This Row],[RN Hours (excl. Admin, DON)]]/Nurse[[#This Row],[MDS Census]]</f>
        <v>0.65346534653465338</v>
      </c>
      <c r="J271" s="4">
        <f>SUM(Nurse[[#This Row],[RN Hours (excl. Admin, DON)]],Nurse[[#This Row],[RN Admin Hours]],Nurse[[#This Row],[RN DON Hours]],Nurse[[#This Row],[LPN Hours (excl. Admin)]],Nurse[[#This Row],[LPN Admin Hours]],Nurse[[#This Row],[CNA Hours]],Nurse[[#This Row],[NA TR Hours]],Nurse[[#This Row],[Med Aide/Tech Hours]])</f>
        <v>140.66847826086956</v>
      </c>
      <c r="K271" s="4">
        <f>SUM(Nurse[[#This Row],[RN Hours (excl. Admin, DON)]],Nurse[[#This Row],[LPN Hours (excl. Admin)]],Nurse[[#This Row],[CNA Hours]],Nurse[[#This Row],[NA TR Hours]],Nurse[[#This Row],[Med Aide/Tech Hours]])</f>
        <v>129.01630434782606</v>
      </c>
      <c r="L271" s="4">
        <f>SUM(Nurse[[#This Row],[RN Hours (excl. Admin, DON)]],Nurse[[#This Row],[RN Admin Hours]],Nurse[[#This Row],[RN DON Hours]])</f>
        <v>29.304347826086957</v>
      </c>
      <c r="M271" s="4">
        <v>20.086956521739129</v>
      </c>
      <c r="N271" s="4">
        <v>6.1739130434782608</v>
      </c>
      <c r="O271" s="4">
        <v>3.0434782608695654</v>
      </c>
      <c r="P271" s="4">
        <f>SUM(Nurse[[#This Row],[LPN Hours (excl. Admin)]],Nurse[[#This Row],[LPN Admin Hours]])</f>
        <v>29.913043478260871</v>
      </c>
      <c r="Q271" s="4">
        <v>27.478260869565219</v>
      </c>
      <c r="R271" s="4">
        <v>2.4347826086956523</v>
      </c>
      <c r="S271" s="4">
        <f>SUM(Nurse[[#This Row],[CNA Hours]],Nurse[[#This Row],[NA TR Hours]],Nurse[[#This Row],[Med Aide/Tech Hours]])</f>
        <v>81.451086956521735</v>
      </c>
      <c r="T271" s="4">
        <v>81.451086956521735</v>
      </c>
      <c r="U271" s="4">
        <v>0</v>
      </c>
      <c r="V271" s="4">
        <v>0</v>
      </c>
      <c r="W2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10.315217391304348</v>
      </c>
      <c r="X271" s="4">
        <v>2.347826086956522</v>
      </c>
      <c r="Y271" s="4">
        <v>0</v>
      </c>
      <c r="Z271" s="4">
        <v>0</v>
      </c>
      <c r="AA271" s="4">
        <v>1.8070652173913044</v>
      </c>
      <c r="AB271" s="4">
        <v>0</v>
      </c>
      <c r="AC271" s="4">
        <v>6.1603260869565215</v>
      </c>
      <c r="AD271" s="4">
        <v>0</v>
      </c>
      <c r="AE271" s="4">
        <v>0</v>
      </c>
      <c r="AF271" s="1">
        <v>225080</v>
      </c>
      <c r="AG271" s="1">
        <v>1</v>
      </c>
      <c r="AH271"/>
    </row>
    <row r="272" spans="1:34" x14ac:dyDescent="0.25">
      <c r="A272" t="s">
        <v>379</v>
      </c>
      <c r="B272" t="s">
        <v>275</v>
      </c>
      <c r="C272" t="s">
        <v>449</v>
      </c>
      <c r="D272" t="s">
        <v>410</v>
      </c>
      <c r="E272" s="4">
        <v>31.478260869565219</v>
      </c>
      <c r="F272" s="4">
        <f>Nurse[[#This Row],[Total Nurse Staff Hours]]/Nurse[[#This Row],[MDS Census]]</f>
        <v>3.7122203038674018</v>
      </c>
      <c r="G272" s="4">
        <f>Nurse[[#This Row],[Total Direct Care Staff Hours]]/Nurse[[#This Row],[MDS Census]]</f>
        <v>3.2462948895027615</v>
      </c>
      <c r="H272" s="4">
        <f>Nurse[[#This Row],[Total RN Hours (w/ Admin, DON)]]/Nurse[[#This Row],[MDS Census]]</f>
        <v>0.43592541436464072</v>
      </c>
      <c r="I272" s="4">
        <f>Nurse[[#This Row],[RN Hours (excl. Admin, DON)]]/Nurse[[#This Row],[MDS Census]]</f>
        <v>0.29780386740331483</v>
      </c>
      <c r="J272" s="4">
        <f>SUM(Nurse[[#This Row],[RN Hours (excl. Admin, DON)]],Nurse[[#This Row],[RN Admin Hours]],Nurse[[#This Row],[RN DON Hours]],Nurse[[#This Row],[LPN Hours (excl. Admin)]],Nurse[[#This Row],[LPN Admin Hours]],Nurse[[#This Row],[CNA Hours]],Nurse[[#This Row],[NA TR Hours]],Nurse[[#This Row],[Med Aide/Tech Hours]])</f>
        <v>116.85423913043473</v>
      </c>
      <c r="K272" s="4">
        <f>SUM(Nurse[[#This Row],[RN Hours (excl. Admin, DON)]],Nurse[[#This Row],[LPN Hours (excl. Admin)]],Nurse[[#This Row],[CNA Hours]],Nurse[[#This Row],[NA TR Hours]],Nurse[[#This Row],[Med Aide/Tech Hours]])</f>
        <v>102.18771739130432</v>
      </c>
      <c r="L272" s="4">
        <f>SUM(Nurse[[#This Row],[RN Hours (excl. Admin, DON)]],Nurse[[#This Row],[RN Admin Hours]],Nurse[[#This Row],[RN DON Hours]])</f>
        <v>13.722173913043473</v>
      </c>
      <c r="M272" s="4">
        <v>9.3743478260869537</v>
      </c>
      <c r="N272" s="4">
        <v>1.3913043478260869</v>
      </c>
      <c r="O272" s="4">
        <v>2.9565217391304346</v>
      </c>
      <c r="P272" s="4">
        <f>SUM(Nurse[[#This Row],[LPN Hours (excl. Admin)]],Nurse[[#This Row],[LPN Admin Hours]])</f>
        <v>42.585217391304326</v>
      </c>
      <c r="Q272" s="4">
        <v>32.266521739130418</v>
      </c>
      <c r="R272" s="4">
        <v>10.318695652173911</v>
      </c>
      <c r="S272" s="4">
        <f>SUM(Nurse[[#This Row],[CNA Hours]],Nurse[[#This Row],[NA TR Hours]],Nurse[[#This Row],[Med Aide/Tech Hours]])</f>
        <v>60.546847826086939</v>
      </c>
      <c r="T272" s="4">
        <v>60.546847826086939</v>
      </c>
      <c r="U272" s="4">
        <v>0</v>
      </c>
      <c r="V272" s="4">
        <v>0</v>
      </c>
      <c r="W2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2.0434782608695654</v>
      </c>
      <c r="X272" s="4">
        <v>0</v>
      </c>
      <c r="Y272" s="4">
        <v>0.34782608695652173</v>
      </c>
      <c r="Z272" s="4">
        <v>0</v>
      </c>
      <c r="AA272" s="4">
        <v>1.3043478260869565</v>
      </c>
      <c r="AB272" s="4">
        <v>0.39130434782608697</v>
      </c>
      <c r="AC272" s="4">
        <v>0</v>
      </c>
      <c r="AD272" s="4">
        <v>0</v>
      </c>
      <c r="AE272" s="4">
        <v>0</v>
      </c>
      <c r="AF272" s="1">
        <v>225591</v>
      </c>
      <c r="AG272" s="1">
        <v>1</v>
      </c>
      <c r="AH272"/>
    </row>
    <row r="273" spans="1:34" x14ac:dyDescent="0.25">
      <c r="A273" t="s">
        <v>379</v>
      </c>
      <c r="B273" t="s">
        <v>16</v>
      </c>
      <c r="C273" t="s">
        <v>472</v>
      </c>
      <c r="D273" t="s">
        <v>416</v>
      </c>
      <c r="E273" s="4">
        <v>145.77173913043478</v>
      </c>
      <c r="F273" s="4">
        <f>Nurse[[#This Row],[Total Nurse Staff Hours]]/Nurse[[#This Row],[MDS Census]]</f>
        <v>3.4257169487733954</v>
      </c>
      <c r="G273" s="4">
        <f>Nurse[[#This Row],[Total Direct Care Staff Hours]]/Nurse[[#This Row],[MDS Census]]</f>
        <v>3.1357728730146901</v>
      </c>
      <c r="H273" s="4">
        <f>Nurse[[#This Row],[Total RN Hours (w/ Admin, DON)]]/Nurse[[#This Row],[MDS Census]]</f>
        <v>0.86027812989337116</v>
      </c>
      <c r="I273" s="4">
        <f>Nurse[[#This Row],[RN Hours (excl. Admin, DON)]]/Nurse[[#This Row],[MDS Census]]</f>
        <v>0.62445753485944377</v>
      </c>
      <c r="J273" s="4">
        <f>SUM(Nurse[[#This Row],[RN Hours (excl. Admin, DON)]],Nurse[[#This Row],[RN Admin Hours]],Nurse[[#This Row],[RN DON Hours]],Nurse[[#This Row],[LPN Hours (excl. Admin)]],Nurse[[#This Row],[LPN Admin Hours]],Nurse[[#This Row],[CNA Hours]],Nurse[[#This Row],[NA TR Hours]],Nurse[[#This Row],[Med Aide/Tech Hours]])</f>
        <v>499.37271739130443</v>
      </c>
      <c r="K273" s="4">
        <f>SUM(Nurse[[#This Row],[RN Hours (excl. Admin, DON)]],Nurse[[#This Row],[LPN Hours (excl. Admin)]],Nurse[[#This Row],[CNA Hours]],Nurse[[#This Row],[NA TR Hours]],Nurse[[#This Row],[Med Aide/Tech Hours]])</f>
        <v>457.10706521739138</v>
      </c>
      <c r="L273" s="4">
        <f>SUM(Nurse[[#This Row],[RN Hours (excl. Admin, DON)]],Nurse[[#This Row],[RN Admin Hours]],Nurse[[#This Row],[RN DON Hours]])</f>
        <v>125.40423913043479</v>
      </c>
      <c r="M273" s="4">
        <v>91.028260869565216</v>
      </c>
      <c r="N273" s="4">
        <v>29.33250000000001</v>
      </c>
      <c r="O273" s="4">
        <v>5.0434782608695654</v>
      </c>
      <c r="P273" s="4">
        <f>SUM(Nurse[[#This Row],[LPN Hours (excl. Admin)]],Nurse[[#This Row],[LPN Admin Hours]])</f>
        <v>91.475326086956485</v>
      </c>
      <c r="Q273" s="4">
        <v>83.585652173913005</v>
      </c>
      <c r="R273" s="4">
        <v>7.8896739130434774</v>
      </c>
      <c r="S273" s="4">
        <f>SUM(Nurse[[#This Row],[CNA Hours]],Nurse[[#This Row],[NA TR Hours]],Nurse[[#This Row],[Med Aide/Tech Hours]])</f>
        <v>282.49315217391313</v>
      </c>
      <c r="T273" s="4">
        <v>269.45141304347834</v>
      </c>
      <c r="U273" s="4">
        <v>13.041739130434779</v>
      </c>
      <c r="V273" s="4">
        <v>0</v>
      </c>
      <c r="W2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31.510760869565225</v>
      </c>
      <c r="X273" s="4">
        <v>12.386086956521739</v>
      </c>
      <c r="Y273" s="4">
        <v>0</v>
      </c>
      <c r="Z273" s="4">
        <v>0</v>
      </c>
      <c r="AA273" s="4">
        <v>14.05076086956522</v>
      </c>
      <c r="AB273" s="4">
        <v>0</v>
      </c>
      <c r="AC273" s="4">
        <v>5.073913043478262</v>
      </c>
      <c r="AD273" s="4">
        <v>0</v>
      </c>
      <c r="AE273" s="4">
        <v>0</v>
      </c>
      <c r="AF273" s="1">
        <v>225058</v>
      </c>
      <c r="AG273" s="1">
        <v>1</v>
      </c>
      <c r="AH273"/>
    </row>
    <row r="274" spans="1:34" x14ac:dyDescent="0.25">
      <c r="A274" t="s">
        <v>379</v>
      </c>
      <c r="B274" t="s">
        <v>250</v>
      </c>
      <c r="C274" t="s">
        <v>570</v>
      </c>
      <c r="D274" t="s">
        <v>420</v>
      </c>
      <c r="E274" s="4">
        <v>67.880434782608702</v>
      </c>
      <c r="F274" s="4">
        <f>Nurse[[#This Row],[Total Nurse Staff Hours]]/Nurse[[#This Row],[MDS Census]]</f>
        <v>3.1123618895116087</v>
      </c>
      <c r="G274" s="4">
        <f>Nurse[[#This Row],[Total Direct Care Staff Hours]]/Nurse[[#This Row],[MDS Census]]</f>
        <v>2.7888022417934346</v>
      </c>
      <c r="H274" s="4">
        <f>Nurse[[#This Row],[Total RN Hours (w/ Admin, DON)]]/Nurse[[#This Row],[MDS Census]]</f>
        <v>0.37004323458767019</v>
      </c>
      <c r="I274" s="4">
        <f>Nurse[[#This Row],[RN Hours (excl. Admin, DON)]]/Nurse[[#This Row],[MDS Census]]</f>
        <v>0.2443138510808647</v>
      </c>
      <c r="J274" s="4">
        <f>SUM(Nurse[[#This Row],[RN Hours (excl. Admin, DON)]],Nurse[[#This Row],[RN Admin Hours]],Nurse[[#This Row],[RN DON Hours]],Nurse[[#This Row],[LPN Hours (excl. Admin)]],Nurse[[#This Row],[LPN Admin Hours]],Nurse[[#This Row],[CNA Hours]],Nurse[[#This Row],[NA TR Hours]],Nurse[[#This Row],[Med Aide/Tech Hours]])</f>
        <v>211.26847826086956</v>
      </c>
      <c r="K274" s="4">
        <f>SUM(Nurse[[#This Row],[RN Hours (excl. Admin, DON)]],Nurse[[#This Row],[LPN Hours (excl. Admin)]],Nurse[[#This Row],[CNA Hours]],Nurse[[#This Row],[NA TR Hours]],Nurse[[#This Row],[Med Aide/Tech Hours]])</f>
        <v>189.30510869565219</v>
      </c>
      <c r="L274" s="4">
        <f>SUM(Nurse[[#This Row],[RN Hours (excl. Admin, DON)]],Nurse[[#This Row],[RN Admin Hours]],Nurse[[#This Row],[RN DON Hours]])</f>
        <v>25.118695652173919</v>
      </c>
      <c r="M274" s="4">
        <v>16.584130434782612</v>
      </c>
      <c r="N274" s="4">
        <v>3.4041304347826107</v>
      </c>
      <c r="O274" s="4">
        <v>5.1304347826086953</v>
      </c>
      <c r="P274" s="4">
        <f>SUM(Nurse[[#This Row],[LPN Hours (excl. Admin)]],Nurse[[#This Row],[LPN Admin Hours]])</f>
        <v>79.31391304347828</v>
      </c>
      <c r="Q274" s="4">
        <v>65.885108695652193</v>
      </c>
      <c r="R274" s="4">
        <v>13.428804347826087</v>
      </c>
      <c r="S274" s="4">
        <f>SUM(Nurse[[#This Row],[CNA Hours]],Nurse[[#This Row],[NA TR Hours]],Nurse[[#This Row],[Med Aide/Tech Hours]])</f>
        <v>106.83586956521739</v>
      </c>
      <c r="T274" s="4">
        <v>100.41217391304347</v>
      </c>
      <c r="U274" s="4">
        <v>6.4236956521739144</v>
      </c>
      <c r="V274" s="4">
        <v>0</v>
      </c>
      <c r="W2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6.9429347826086953</v>
      </c>
      <c r="X274" s="4">
        <v>0.92119565217391308</v>
      </c>
      <c r="Y274" s="4">
        <v>0</v>
      </c>
      <c r="Z274" s="4">
        <v>0</v>
      </c>
      <c r="AA274" s="4">
        <v>8.4239130434782608E-2</v>
      </c>
      <c r="AB274" s="4">
        <v>0</v>
      </c>
      <c r="AC274" s="4">
        <v>5.9375</v>
      </c>
      <c r="AD274" s="4">
        <v>0</v>
      </c>
      <c r="AE274" s="4">
        <v>0</v>
      </c>
      <c r="AF274" s="1">
        <v>225538</v>
      </c>
      <c r="AG274" s="1">
        <v>1</v>
      </c>
      <c r="AH274"/>
    </row>
    <row r="275" spans="1:34" x14ac:dyDescent="0.25">
      <c r="A275" t="s">
        <v>379</v>
      </c>
      <c r="B275" t="s">
        <v>214</v>
      </c>
      <c r="C275" t="s">
        <v>556</v>
      </c>
      <c r="D275" t="s">
        <v>410</v>
      </c>
      <c r="E275" s="4">
        <v>83.880434782608702</v>
      </c>
      <c r="F275" s="4">
        <f>Nurse[[#This Row],[Total Nurse Staff Hours]]/Nurse[[#This Row],[MDS Census]]</f>
        <v>3.1831411170143835</v>
      </c>
      <c r="G275" s="4">
        <f>Nurse[[#This Row],[Total Direct Care Staff Hours]]/Nurse[[#This Row],[MDS Census]]</f>
        <v>2.9776324996760399</v>
      </c>
      <c r="H275" s="4">
        <f>Nurse[[#This Row],[Total RN Hours (w/ Admin, DON)]]/Nurse[[#This Row],[MDS Census]]</f>
        <v>0.46167940909679911</v>
      </c>
      <c r="I275" s="4">
        <f>Nurse[[#This Row],[RN Hours (excl. Admin, DON)]]/Nurse[[#This Row],[MDS Census]]</f>
        <v>0.39465077102500962</v>
      </c>
      <c r="J275" s="4">
        <f>SUM(Nurse[[#This Row],[RN Hours (excl. Admin, DON)]],Nurse[[#This Row],[RN Admin Hours]],Nurse[[#This Row],[RN DON Hours]],Nurse[[#This Row],[LPN Hours (excl. Admin)]],Nurse[[#This Row],[LPN Admin Hours]],Nurse[[#This Row],[CNA Hours]],Nurse[[#This Row],[NA TR Hours]],Nurse[[#This Row],[Med Aide/Tech Hours]])</f>
        <v>267.00326086956522</v>
      </c>
      <c r="K275" s="4">
        <f>SUM(Nurse[[#This Row],[RN Hours (excl. Admin, DON)]],Nurse[[#This Row],[LPN Hours (excl. Admin)]],Nurse[[#This Row],[CNA Hours]],Nurse[[#This Row],[NA TR Hours]],Nurse[[#This Row],[Med Aide/Tech Hours]])</f>
        <v>249.7651086956522</v>
      </c>
      <c r="L275" s="4">
        <f>SUM(Nurse[[#This Row],[RN Hours (excl. Admin, DON)]],Nurse[[#This Row],[RN Admin Hours]],Nurse[[#This Row],[RN DON Hours]])</f>
        <v>38.72586956521738</v>
      </c>
      <c r="M275" s="4">
        <v>33.103478260869558</v>
      </c>
      <c r="N275" s="4">
        <v>2.057173913043477</v>
      </c>
      <c r="O275" s="4">
        <v>3.5652173913043477</v>
      </c>
      <c r="P275" s="4">
        <f>SUM(Nurse[[#This Row],[LPN Hours (excl. Admin)]],Nurse[[#This Row],[LPN Admin Hours]])</f>
        <v>82.348043478260905</v>
      </c>
      <c r="Q275" s="4">
        <v>70.732282608695684</v>
      </c>
      <c r="R275" s="4">
        <v>11.615760869565221</v>
      </c>
      <c r="S275" s="4">
        <f>SUM(Nurse[[#This Row],[CNA Hours]],Nurse[[#This Row],[NA TR Hours]],Nurse[[#This Row],[Med Aide/Tech Hours]])</f>
        <v>145.92934782608697</v>
      </c>
      <c r="T275" s="4">
        <v>145.70945652173913</v>
      </c>
      <c r="U275" s="4">
        <v>0.21989130434782608</v>
      </c>
      <c r="V275" s="4">
        <v>0</v>
      </c>
      <c r="W2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42.041195652173919</v>
      </c>
      <c r="X275" s="4">
        <v>9.6520652173913053</v>
      </c>
      <c r="Y275" s="4">
        <v>0</v>
      </c>
      <c r="Z275" s="4">
        <v>0</v>
      </c>
      <c r="AA275" s="4">
        <v>14.506739130434786</v>
      </c>
      <c r="AB275" s="4">
        <v>0</v>
      </c>
      <c r="AC275" s="4">
        <v>17.882391304347827</v>
      </c>
      <c r="AD275" s="4">
        <v>0</v>
      </c>
      <c r="AE275" s="4">
        <v>0</v>
      </c>
      <c r="AF275" s="1">
        <v>225478</v>
      </c>
      <c r="AG275" s="1">
        <v>1</v>
      </c>
      <c r="AH275"/>
    </row>
    <row r="276" spans="1:34" x14ac:dyDescent="0.25">
      <c r="A276" t="s">
        <v>379</v>
      </c>
      <c r="B276" t="s">
        <v>306</v>
      </c>
      <c r="C276" t="s">
        <v>588</v>
      </c>
      <c r="D276" t="s">
        <v>420</v>
      </c>
      <c r="E276" s="4">
        <v>66.445652173913047</v>
      </c>
      <c r="F276" s="4">
        <f>Nurse[[#This Row],[Total Nurse Staff Hours]]/Nurse[[#This Row],[MDS Census]]</f>
        <v>3.4278782921642401</v>
      </c>
      <c r="G276" s="4">
        <f>Nurse[[#This Row],[Total Direct Care Staff Hours]]/Nurse[[#This Row],[MDS Census]]</f>
        <v>2.9375642074267949</v>
      </c>
      <c r="H276" s="4">
        <f>Nurse[[#This Row],[Total RN Hours (w/ Admin, DON)]]/Nurse[[#This Row],[MDS Census]]</f>
        <v>0.74178472108620974</v>
      </c>
      <c r="I276" s="4">
        <f>Nurse[[#This Row],[RN Hours (excl. Admin, DON)]]/Nurse[[#This Row],[MDS Census]]</f>
        <v>0.49312776051038765</v>
      </c>
      <c r="J276" s="4">
        <f>SUM(Nurse[[#This Row],[RN Hours (excl. Admin, DON)]],Nurse[[#This Row],[RN Admin Hours]],Nurse[[#This Row],[RN DON Hours]],Nurse[[#This Row],[LPN Hours (excl. Admin)]],Nurse[[#This Row],[LPN Admin Hours]],Nurse[[#This Row],[CNA Hours]],Nurse[[#This Row],[NA TR Hours]],Nurse[[#This Row],[Med Aide/Tech Hours]])</f>
        <v>227.76760869565217</v>
      </c>
      <c r="K276" s="4">
        <f>SUM(Nurse[[#This Row],[RN Hours (excl. Admin, DON)]],Nurse[[#This Row],[LPN Hours (excl. Admin)]],Nurse[[#This Row],[CNA Hours]],Nurse[[#This Row],[NA TR Hours]],Nurse[[#This Row],[Med Aide/Tech Hours]])</f>
        <v>195.18836956521739</v>
      </c>
      <c r="L276" s="4">
        <f>SUM(Nurse[[#This Row],[RN Hours (excl. Admin, DON)]],Nurse[[#This Row],[RN Admin Hours]],Nurse[[#This Row],[RN DON Hours]])</f>
        <v>49.288369565217394</v>
      </c>
      <c r="M276" s="4">
        <v>32.766195652173913</v>
      </c>
      <c r="N276" s="4">
        <v>10.435217391304347</v>
      </c>
      <c r="O276" s="4">
        <v>6.0869565217391308</v>
      </c>
      <c r="P276" s="4">
        <f>SUM(Nurse[[#This Row],[LPN Hours (excl. Admin)]],Nurse[[#This Row],[LPN Admin Hours]])</f>
        <v>68.879130434782596</v>
      </c>
      <c r="Q276" s="4">
        <v>52.822065217391298</v>
      </c>
      <c r="R276" s="4">
        <v>16.057065217391301</v>
      </c>
      <c r="S276" s="4">
        <f>SUM(Nurse[[#This Row],[CNA Hours]],Nurse[[#This Row],[NA TR Hours]],Nurse[[#This Row],[Med Aide/Tech Hours]])</f>
        <v>109.60010869565218</v>
      </c>
      <c r="T276" s="4">
        <v>94.491086956521741</v>
      </c>
      <c r="U276" s="4">
        <v>15.109021739130435</v>
      </c>
      <c r="V276" s="4">
        <v>0</v>
      </c>
      <c r="W27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1.75</v>
      </c>
      <c r="X276" s="4">
        <v>0.25543478260869568</v>
      </c>
      <c r="Y276" s="4">
        <v>0</v>
      </c>
      <c r="Z276" s="4">
        <v>0</v>
      </c>
      <c r="AA276" s="4">
        <v>0.16847826086956522</v>
      </c>
      <c r="AB276" s="4">
        <v>0</v>
      </c>
      <c r="AC276" s="4">
        <v>1.326086956521739</v>
      </c>
      <c r="AD276" s="4">
        <v>0</v>
      </c>
      <c r="AE276" s="4">
        <v>0</v>
      </c>
      <c r="AF276" s="1">
        <v>225679</v>
      </c>
      <c r="AG276" s="1">
        <v>1</v>
      </c>
      <c r="AH276"/>
    </row>
    <row r="277" spans="1:34" x14ac:dyDescent="0.25">
      <c r="A277" t="s">
        <v>379</v>
      </c>
      <c r="B277" t="s">
        <v>216</v>
      </c>
      <c r="C277" t="s">
        <v>557</v>
      </c>
      <c r="D277" t="s">
        <v>411</v>
      </c>
      <c r="E277" s="4">
        <v>70.521739130434781</v>
      </c>
      <c r="F277" s="4">
        <f>Nurse[[#This Row],[Total Nurse Staff Hours]]/Nurse[[#This Row],[MDS Census]]</f>
        <v>3.6735295930949445</v>
      </c>
      <c r="G277" s="4">
        <f>Nurse[[#This Row],[Total Direct Care Staff Hours]]/Nurse[[#This Row],[MDS Census]]</f>
        <v>3.1051356350184962</v>
      </c>
      <c r="H277" s="4">
        <f>Nurse[[#This Row],[Total RN Hours (w/ Admin, DON)]]/Nurse[[#This Row],[MDS Census]]</f>
        <v>0.86865598027127011</v>
      </c>
      <c r="I277" s="4">
        <f>Nurse[[#This Row],[RN Hours (excl. Admin, DON)]]/Nurse[[#This Row],[MDS Census]]</f>
        <v>0.61858045622688052</v>
      </c>
      <c r="J277" s="4">
        <f>SUM(Nurse[[#This Row],[RN Hours (excl. Admin, DON)]],Nurse[[#This Row],[RN Admin Hours]],Nurse[[#This Row],[RN DON Hours]],Nurse[[#This Row],[LPN Hours (excl. Admin)]],Nurse[[#This Row],[LPN Admin Hours]],Nurse[[#This Row],[CNA Hours]],Nurse[[#This Row],[NA TR Hours]],Nurse[[#This Row],[Med Aide/Tech Hours]])</f>
        <v>259.06369565217392</v>
      </c>
      <c r="K277" s="4">
        <f>SUM(Nurse[[#This Row],[RN Hours (excl. Admin, DON)]],Nurse[[#This Row],[LPN Hours (excl. Admin)]],Nurse[[#This Row],[CNA Hours]],Nurse[[#This Row],[NA TR Hours]],Nurse[[#This Row],[Med Aide/Tech Hours]])</f>
        <v>218.97956521739133</v>
      </c>
      <c r="L277" s="4">
        <f>SUM(Nurse[[#This Row],[RN Hours (excl. Admin, DON)]],Nurse[[#This Row],[RN Admin Hours]],Nurse[[#This Row],[RN DON Hours]])</f>
        <v>61.259130434782612</v>
      </c>
      <c r="M277" s="4">
        <v>43.623369565217402</v>
      </c>
      <c r="N277" s="4">
        <v>12.244456521739121</v>
      </c>
      <c r="O277" s="4">
        <v>5.3913043478260869</v>
      </c>
      <c r="P277" s="4">
        <f>SUM(Nurse[[#This Row],[LPN Hours (excl. Admin)]],Nurse[[#This Row],[LPN Admin Hours]])</f>
        <v>78.704347826086973</v>
      </c>
      <c r="Q277" s="4">
        <v>56.25597826086959</v>
      </c>
      <c r="R277" s="4">
        <v>22.448369565217387</v>
      </c>
      <c r="S277" s="4">
        <f>SUM(Nurse[[#This Row],[CNA Hours]],Nurse[[#This Row],[NA TR Hours]],Nurse[[#This Row],[Med Aide/Tech Hours]])</f>
        <v>119.10021739130433</v>
      </c>
      <c r="T277" s="4">
        <v>114.36456521739129</v>
      </c>
      <c r="U277" s="4">
        <v>4.7356521739130431</v>
      </c>
      <c r="V277" s="4">
        <v>0</v>
      </c>
      <c r="W27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33.606195652173909</v>
      </c>
      <c r="X277" s="4">
        <v>5.9901086956521743</v>
      </c>
      <c r="Y277" s="4">
        <v>0</v>
      </c>
      <c r="Z277" s="4">
        <v>0</v>
      </c>
      <c r="AA277" s="4">
        <v>11.83532608695652</v>
      </c>
      <c r="AB277" s="4">
        <v>0</v>
      </c>
      <c r="AC277" s="4">
        <v>15.780760869565217</v>
      </c>
      <c r="AD277" s="4">
        <v>0</v>
      </c>
      <c r="AE277" s="4">
        <v>0</v>
      </c>
      <c r="AF277" s="1">
        <v>225482</v>
      </c>
      <c r="AG277" s="1">
        <v>1</v>
      </c>
      <c r="AH277"/>
    </row>
    <row r="278" spans="1:34" x14ac:dyDescent="0.25">
      <c r="A278" t="s">
        <v>379</v>
      </c>
      <c r="B278" t="s">
        <v>201</v>
      </c>
      <c r="C278" t="s">
        <v>532</v>
      </c>
      <c r="D278" t="s">
        <v>420</v>
      </c>
      <c r="E278" s="4">
        <v>88.956521739130437</v>
      </c>
      <c r="F278" s="4">
        <f>Nurse[[#This Row],[Total Nurse Staff Hours]]/Nurse[[#This Row],[MDS Census]]</f>
        <v>3.2072434017595306</v>
      </c>
      <c r="G278" s="4">
        <f>Nurse[[#This Row],[Total Direct Care Staff Hours]]/Nurse[[#This Row],[MDS Census]]</f>
        <v>2.873253910068426</v>
      </c>
      <c r="H278" s="4">
        <f>Nurse[[#This Row],[Total RN Hours (w/ Admin, DON)]]/Nurse[[#This Row],[MDS Census]]</f>
        <v>0.7440432551319649</v>
      </c>
      <c r="I278" s="4">
        <f>Nurse[[#This Row],[RN Hours (excl. Admin, DON)]]/Nurse[[#This Row],[MDS Census]]</f>
        <v>0.55348118279569913</v>
      </c>
      <c r="J278" s="4">
        <f>SUM(Nurse[[#This Row],[RN Hours (excl. Admin, DON)]],Nurse[[#This Row],[RN Admin Hours]],Nurse[[#This Row],[RN DON Hours]],Nurse[[#This Row],[LPN Hours (excl. Admin)]],Nurse[[#This Row],[LPN Admin Hours]],Nurse[[#This Row],[CNA Hours]],Nurse[[#This Row],[NA TR Hours]],Nurse[[#This Row],[Med Aide/Tech Hours]])</f>
        <v>285.30521739130432</v>
      </c>
      <c r="K278" s="4">
        <f>SUM(Nurse[[#This Row],[RN Hours (excl. Admin, DON)]],Nurse[[#This Row],[LPN Hours (excl. Admin)]],Nurse[[#This Row],[CNA Hours]],Nurse[[#This Row],[NA TR Hours]],Nurse[[#This Row],[Med Aide/Tech Hours]])</f>
        <v>255.59467391304347</v>
      </c>
      <c r="L278" s="4">
        <f>SUM(Nurse[[#This Row],[RN Hours (excl. Admin, DON)]],Nurse[[#This Row],[RN Admin Hours]],Nurse[[#This Row],[RN DON Hours]])</f>
        <v>66.187500000000014</v>
      </c>
      <c r="M278" s="4">
        <v>49.235760869565233</v>
      </c>
      <c r="N278" s="4">
        <v>12.343043478260867</v>
      </c>
      <c r="O278" s="4">
        <v>4.6086956521739131</v>
      </c>
      <c r="P278" s="4">
        <f>SUM(Nurse[[#This Row],[LPN Hours (excl. Admin)]],Nurse[[#This Row],[LPN Admin Hours]])</f>
        <v>96.518586956521744</v>
      </c>
      <c r="Q278" s="4">
        <v>83.759782608695659</v>
      </c>
      <c r="R278" s="4">
        <v>12.758804347826082</v>
      </c>
      <c r="S278" s="4">
        <f>SUM(Nurse[[#This Row],[CNA Hours]],Nurse[[#This Row],[NA TR Hours]],Nurse[[#This Row],[Med Aide/Tech Hours]])</f>
        <v>122.59913043478258</v>
      </c>
      <c r="T278" s="4">
        <v>102.30510869565215</v>
      </c>
      <c r="U278" s="4">
        <v>20.294021739130436</v>
      </c>
      <c r="V278" s="4">
        <v>0</v>
      </c>
      <c r="W27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18.845108695652176</v>
      </c>
      <c r="X278" s="4">
        <v>11.197282608695653</v>
      </c>
      <c r="Y278" s="4">
        <v>0</v>
      </c>
      <c r="Z278" s="4">
        <v>0</v>
      </c>
      <c r="AA278" s="4">
        <v>5.2853260869565215</v>
      </c>
      <c r="AB278" s="4">
        <v>0</v>
      </c>
      <c r="AC278" s="4">
        <v>2.3624999999999998</v>
      </c>
      <c r="AD278" s="4">
        <v>0</v>
      </c>
      <c r="AE278" s="4">
        <v>0</v>
      </c>
      <c r="AF278" s="1">
        <v>225459</v>
      </c>
      <c r="AG278" s="1">
        <v>1</v>
      </c>
      <c r="AH278"/>
    </row>
    <row r="279" spans="1:34" x14ac:dyDescent="0.25">
      <c r="A279" t="s">
        <v>379</v>
      </c>
      <c r="B279" t="s">
        <v>312</v>
      </c>
      <c r="C279" t="s">
        <v>591</v>
      </c>
      <c r="D279" t="s">
        <v>420</v>
      </c>
      <c r="E279" s="4">
        <v>78.054347826086953</v>
      </c>
      <c r="F279" s="4">
        <f>Nurse[[#This Row],[Total Nurse Staff Hours]]/Nurse[[#This Row],[MDS Census]]</f>
        <v>2.898122824119203</v>
      </c>
      <c r="G279" s="4">
        <f>Nurse[[#This Row],[Total Direct Care Staff Hours]]/Nurse[[#This Row],[MDS Census]]</f>
        <v>2.6296504665088425</v>
      </c>
      <c r="H279" s="4">
        <f>Nurse[[#This Row],[Total RN Hours (w/ Admin, DON)]]/Nurse[[#This Row],[MDS Census]]</f>
        <v>0.69157638211948214</v>
      </c>
      <c r="I279" s="4">
        <f>Nurse[[#This Row],[RN Hours (excl. Admin, DON)]]/Nurse[[#This Row],[MDS Census]]</f>
        <v>0.52293273917281724</v>
      </c>
      <c r="J279" s="4">
        <f>SUM(Nurse[[#This Row],[RN Hours (excl. Admin, DON)]],Nurse[[#This Row],[RN Admin Hours]],Nurse[[#This Row],[RN DON Hours]],Nurse[[#This Row],[LPN Hours (excl. Admin)]],Nurse[[#This Row],[LPN Admin Hours]],Nurse[[#This Row],[CNA Hours]],Nurse[[#This Row],[NA TR Hours]],Nurse[[#This Row],[Med Aide/Tech Hours]])</f>
        <v>226.21108695652168</v>
      </c>
      <c r="K279" s="4">
        <f>SUM(Nurse[[#This Row],[RN Hours (excl. Admin, DON)]],Nurse[[#This Row],[LPN Hours (excl. Admin)]],Nurse[[#This Row],[CNA Hours]],Nurse[[#This Row],[NA TR Hours]],Nurse[[#This Row],[Med Aide/Tech Hours]])</f>
        <v>205.25565217391301</v>
      </c>
      <c r="L279" s="4">
        <f>SUM(Nurse[[#This Row],[RN Hours (excl. Admin, DON)]],Nurse[[#This Row],[RN Admin Hours]],Nurse[[#This Row],[RN DON Hours]])</f>
        <v>53.980543478260877</v>
      </c>
      <c r="M279" s="4">
        <v>40.817173913043483</v>
      </c>
      <c r="N279" s="4">
        <v>10.554673913043478</v>
      </c>
      <c r="O279" s="4">
        <v>2.6086956521739131</v>
      </c>
      <c r="P279" s="4">
        <f>SUM(Nurse[[#This Row],[LPN Hours (excl. Admin)]],Nurse[[#This Row],[LPN Admin Hours]])</f>
        <v>55.464239130434784</v>
      </c>
      <c r="Q279" s="4">
        <v>47.67217391304348</v>
      </c>
      <c r="R279" s="4">
        <v>7.7920652173913023</v>
      </c>
      <c r="S279" s="4">
        <f>SUM(Nurse[[#This Row],[CNA Hours]],Nurse[[#This Row],[NA TR Hours]],Nurse[[#This Row],[Med Aide/Tech Hours]])</f>
        <v>116.76630434782604</v>
      </c>
      <c r="T279" s="4">
        <v>105.92554347826082</v>
      </c>
      <c r="U279" s="4">
        <v>10.753804347826087</v>
      </c>
      <c r="V279" s="4">
        <v>8.6956521739130432E-2</v>
      </c>
      <c r="W27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79" s="4">
        <v>0</v>
      </c>
      <c r="Y279" s="4">
        <v>0</v>
      </c>
      <c r="Z279" s="4">
        <v>0</v>
      </c>
      <c r="AA279" s="4">
        <v>0</v>
      </c>
      <c r="AB279" s="4">
        <v>0</v>
      </c>
      <c r="AC279" s="4">
        <v>0</v>
      </c>
      <c r="AD279" s="4">
        <v>0</v>
      </c>
      <c r="AE279" s="4">
        <v>0</v>
      </c>
      <c r="AF279" s="1">
        <v>225689</v>
      </c>
      <c r="AG279" s="1">
        <v>1</v>
      </c>
      <c r="AH279"/>
    </row>
    <row r="280" spans="1:34" x14ac:dyDescent="0.25">
      <c r="A280" t="s">
        <v>379</v>
      </c>
      <c r="B280" t="s">
        <v>20</v>
      </c>
      <c r="C280" t="s">
        <v>6</v>
      </c>
      <c r="D280" t="s">
        <v>417</v>
      </c>
      <c r="E280" s="4">
        <v>72.793478260869563</v>
      </c>
      <c r="F280" s="4">
        <f>Nurse[[#This Row],[Total Nurse Staff Hours]]/Nurse[[#This Row],[MDS Census]]</f>
        <v>3.4475153053606094</v>
      </c>
      <c r="G280" s="4">
        <f>Nurse[[#This Row],[Total Direct Care Staff Hours]]/Nurse[[#This Row],[MDS Census]]</f>
        <v>3.0800642078542633</v>
      </c>
      <c r="H280" s="4">
        <f>Nurse[[#This Row],[Total RN Hours (w/ Admin, DON)]]/Nurse[[#This Row],[MDS Census]]</f>
        <v>0.47862027773629984</v>
      </c>
      <c r="I280" s="4">
        <f>Nurse[[#This Row],[RN Hours (excl. Admin, DON)]]/Nurse[[#This Row],[MDS Census]]</f>
        <v>0.29689711811258773</v>
      </c>
      <c r="J280" s="4">
        <f>SUM(Nurse[[#This Row],[RN Hours (excl. Admin, DON)]],Nurse[[#This Row],[RN Admin Hours]],Nurse[[#This Row],[RN DON Hours]],Nurse[[#This Row],[LPN Hours (excl. Admin)]],Nurse[[#This Row],[LPN Admin Hours]],Nurse[[#This Row],[CNA Hours]],Nurse[[#This Row],[NA TR Hours]],Nurse[[#This Row],[Med Aide/Tech Hours]])</f>
        <v>250.95663043478262</v>
      </c>
      <c r="K280" s="4">
        <f>SUM(Nurse[[#This Row],[RN Hours (excl. Admin, DON)]],Nurse[[#This Row],[LPN Hours (excl. Admin)]],Nurse[[#This Row],[CNA Hours]],Nurse[[#This Row],[NA TR Hours]],Nurse[[#This Row],[Med Aide/Tech Hours]])</f>
        <v>224.20858695652174</v>
      </c>
      <c r="L280" s="4">
        <f>SUM(Nurse[[#This Row],[RN Hours (excl. Admin, DON)]],Nurse[[#This Row],[RN Admin Hours]],Nurse[[#This Row],[RN DON Hours]])</f>
        <v>34.840434782608696</v>
      </c>
      <c r="M280" s="4">
        <v>21.612173913043478</v>
      </c>
      <c r="N280" s="4">
        <v>8.5326086956521738</v>
      </c>
      <c r="O280" s="4">
        <v>4.6956521739130439</v>
      </c>
      <c r="P280" s="4">
        <f>SUM(Nurse[[#This Row],[LPN Hours (excl. Admin)]],Nurse[[#This Row],[LPN Admin Hours]])</f>
        <v>80.164021739130447</v>
      </c>
      <c r="Q280" s="4">
        <v>66.644239130434798</v>
      </c>
      <c r="R280" s="4">
        <v>13.519782608695646</v>
      </c>
      <c r="S280" s="4">
        <f>SUM(Nurse[[#This Row],[CNA Hours]],Nurse[[#This Row],[NA TR Hours]],Nurse[[#This Row],[Med Aide/Tech Hours]])</f>
        <v>135.95217391304348</v>
      </c>
      <c r="T280" s="4">
        <v>125.26923913043478</v>
      </c>
      <c r="U280" s="4">
        <v>10.682934782608694</v>
      </c>
      <c r="V280" s="4">
        <v>0</v>
      </c>
      <c r="W28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5.8940217391304346</v>
      </c>
      <c r="X280" s="4">
        <v>0.26358695652173914</v>
      </c>
      <c r="Y280" s="4">
        <v>0</v>
      </c>
      <c r="Z280" s="4">
        <v>0</v>
      </c>
      <c r="AA280" s="4">
        <v>0</v>
      </c>
      <c r="AB280" s="4">
        <v>0</v>
      </c>
      <c r="AC280" s="4">
        <v>5.6304347826086953</v>
      </c>
      <c r="AD280" s="4">
        <v>0</v>
      </c>
      <c r="AE280" s="4">
        <v>0</v>
      </c>
      <c r="AF280" s="1">
        <v>225117</v>
      </c>
      <c r="AG280" s="1">
        <v>1</v>
      </c>
      <c r="AH280"/>
    </row>
    <row r="281" spans="1:34" x14ac:dyDescent="0.25">
      <c r="A281" t="s">
        <v>379</v>
      </c>
      <c r="B281" t="s">
        <v>229</v>
      </c>
      <c r="C281" t="s">
        <v>460</v>
      </c>
      <c r="D281" t="s">
        <v>415</v>
      </c>
      <c r="E281" s="4">
        <v>67.489130434782609</v>
      </c>
      <c r="F281" s="4">
        <f>Nurse[[#This Row],[Total Nurse Staff Hours]]/Nurse[[#This Row],[MDS Census]]</f>
        <v>3.348165566113706</v>
      </c>
      <c r="G281" s="4">
        <f>Nurse[[#This Row],[Total Direct Care Staff Hours]]/Nurse[[#This Row],[MDS Census]]</f>
        <v>3.1096746658076984</v>
      </c>
      <c r="H281" s="4">
        <f>Nurse[[#This Row],[Total RN Hours (w/ Admin, DON)]]/Nurse[[#This Row],[MDS Census]]</f>
        <v>0.56505878563375767</v>
      </c>
      <c r="I281" s="4">
        <f>Nurse[[#This Row],[RN Hours (excl. Admin, DON)]]/Nurse[[#This Row],[MDS Census]]</f>
        <v>0.46763730069254328</v>
      </c>
      <c r="J281" s="4">
        <f>SUM(Nurse[[#This Row],[RN Hours (excl. Admin, DON)]],Nurse[[#This Row],[RN Admin Hours]],Nurse[[#This Row],[RN DON Hours]],Nurse[[#This Row],[LPN Hours (excl. Admin)]],Nurse[[#This Row],[LPN Admin Hours]],Nurse[[#This Row],[CNA Hours]],Nurse[[#This Row],[NA TR Hours]],Nurse[[#This Row],[Med Aide/Tech Hours]])</f>
        <v>225.96478260869566</v>
      </c>
      <c r="K281" s="4">
        <f>SUM(Nurse[[#This Row],[RN Hours (excl. Admin, DON)]],Nurse[[#This Row],[LPN Hours (excl. Admin)]],Nurse[[#This Row],[CNA Hours]],Nurse[[#This Row],[NA TR Hours]],Nurse[[#This Row],[Med Aide/Tech Hours]])</f>
        <v>209.86923913043478</v>
      </c>
      <c r="L281" s="4">
        <f>SUM(Nurse[[#This Row],[RN Hours (excl. Admin, DON)]],Nurse[[#This Row],[RN Admin Hours]],Nurse[[#This Row],[RN DON Hours]])</f>
        <v>38.135326086956539</v>
      </c>
      <c r="M281" s="4">
        <v>31.560434782608709</v>
      </c>
      <c r="N281" s="4">
        <v>1.0966304347826077</v>
      </c>
      <c r="O281" s="4">
        <v>5.4782608695652177</v>
      </c>
      <c r="P281" s="4">
        <f>SUM(Nurse[[#This Row],[LPN Hours (excl. Admin)]],Nurse[[#This Row],[LPN Admin Hours]])</f>
        <v>66.024782608695659</v>
      </c>
      <c r="Q281" s="4">
        <v>56.50413043478261</v>
      </c>
      <c r="R281" s="4">
        <v>9.5206521739130441</v>
      </c>
      <c r="S281" s="4">
        <f>SUM(Nurse[[#This Row],[CNA Hours]],Nurse[[#This Row],[NA TR Hours]],Nurse[[#This Row],[Med Aide/Tech Hours]])</f>
        <v>121.80467391304346</v>
      </c>
      <c r="T281" s="4">
        <v>120.44010869565216</v>
      </c>
      <c r="U281" s="4">
        <v>1.3645652173913043</v>
      </c>
      <c r="V281" s="4">
        <v>0</v>
      </c>
      <c r="W28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5.625</v>
      </c>
      <c r="X281" s="4">
        <v>0</v>
      </c>
      <c r="Y281" s="4">
        <v>0</v>
      </c>
      <c r="Z281" s="4">
        <v>0</v>
      </c>
      <c r="AA281" s="4">
        <v>5.625</v>
      </c>
      <c r="AB281" s="4">
        <v>0</v>
      </c>
      <c r="AC281" s="4">
        <v>0</v>
      </c>
      <c r="AD281" s="4">
        <v>0</v>
      </c>
      <c r="AE281" s="4">
        <v>0</v>
      </c>
      <c r="AF281" s="1">
        <v>225505</v>
      </c>
      <c r="AG281" s="1">
        <v>1</v>
      </c>
      <c r="AH281"/>
    </row>
    <row r="282" spans="1:34" x14ac:dyDescent="0.25">
      <c r="A282" t="s">
        <v>379</v>
      </c>
      <c r="B282" t="s">
        <v>110</v>
      </c>
      <c r="C282" t="s">
        <v>519</v>
      </c>
      <c r="D282" t="s">
        <v>411</v>
      </c>
      <c r="E282" s="4">
        <v>82.880434782608702</v>
      </c>
      <c r="F282" s="4">
        <f>Nurse[[#This Row],[Total Nurse Staff Hours]]/Nurse[[#This Row],[MDS Census]]</f>
        <v>3.8816721311475408</v>
      </c>
      <c r="G282" s="4">
        <f>Nurse[[#This Row],[Total Direct Care Staff Hours]]/Nurse[[#This Row],[MDS Census]]</f>
        <v>3.6626885245901639</v>
      </c>
      <c r="H282" s="4">
        <f>Nurse[[#This Row],[Total RN Hours (w/ Admin, DON)]]/Nurse[[#This Row],[MDS Census]]</f>
        <v>0.7591147540983606</v>
      </c>
      <c r="I282" s="4">
        <f>Nurse[[#This Row],[RN Hours (excl. Admin, DON)]]/Nurse[[#This Row],[MDS Census]]</f>
        <v>0.57619672131147537</v>
      </c>
      <c r="J282" s="4">
        <f>SUM(Nurse[[#This Row],[RN Hours (excl. Admin, DON)]],Nurse[[#This Row],[RN Admin Hours]],Nurse[[#This Row],[RN DON Hours]],Nurse[[#This Row],[LPN Hours (excl. Admin)]],Nurse[[#This Row],[LPN Admin Hours]],Nurse[[#This Row],[CNA Hours]],Nurse[[#This Row],[NA TR Hours]],Nurse[[#This Row],[Med Aide/Tech Hours]])</f>
        <v>321.7146739130435</v>
      </c>
      <c r="K282" s="4">
        <f>SUM(Nurse[[#This Row],[RN Hours (excl. Admin, DON)]],Nurse[[#This Row],[LPN Hours (excl. Admin)]],Nurse[[#This Row],[CNA Hours]],Nurse[[#This Row],[NA TR Hours]],Nurse[[#This Row],[Med Aide/Tech Hours]])</f>
        <v>303.56521739130437</v>
      </c>
      <c r="L282" s="4">
        <f>SUM(Nurse[[#This Row],[RN Hours (excl. Admin, DON)]],Nurse[[#This Row],[RN Admin Hours]],Nurse[[#This Row],[RN DON Hours]])</f>
        <v>62.915760869565219</v>
      </c>
      <c r="M282" s="4">
        <v>47.755434782608695</v>
      </c>
      <c r="N282" s="4">
        <v>9.6820652173913047</v>
      </c>
      <c r="O282" s="4">
        <v>5.4782608695652177</v>
      </c>
      <c r="P282" s="4">
        <f>SUM(Nurse[[#This Row],[LPN Hours (excl. Admin)]],Nurse[[#This Row],[LPN Admin Hours]])</f>
        <v>81.619565217391312</v>
      </c>
      <c r="Q282" s="4">
        <v>78.630434782608702</v>
      </c>
      <c r="R282" s="4">
        <v>2.9891304347826089</v>
      </c>
      <c r="S282" s="4">
        <f>SUM(Nurse[[#This Row],[CNA Hours]],Nurse[[#This Row],[NA TR Hours]],Nurse[[#This Row],[Med Aide/Tech Hours]])</f>
        <v>177.17934782608697</v>
      </c>
      <c r="T282" s="4">
        <v>174.70923913043478</v>
      </c>
      <c r="U282" s="4">
        <v>2.4701086956521738</v>
      </c>
      <c r="V282" s="4">
        <v>0</v>
      </c>
      <c r="W28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68.304347826086953</v>
      </c>
      <c r="X282" s="4">
        <v>16.309782608695652</v>
      </c>
      <c r="Y282" s="4">
        <v>0.77717391304347827</v>
      </c>
      <c r="Z282" s="4">
        <v>0</v>
      </c>
      <c r="AA282" s="4">
        <v>29.081521739130434</v>
      </c>
      <c r="AB282" s="4">
        <v>0</v>
      </c>
      <c r="AC282" s="4">
        <v>22.135869565217391</v>
      </c>
      <c r="AD282" s="4">
        <v>0</v>
      </c>
      <c r="AE282" s="4">
        <v>0</v>
      </c>
      <c r="AF282" s="1">
        <v>225322</v>
      </c>
      <c r="AG282" s="1">
        <v>1</v>
      </c>
      <c r="AH282"/>
    </row>
    <row r="283" spans="1:34" x14ac:dyDescent="0.25">
      <c r="A283" t="s">
        <v>379</v>
      </c>
      <c r="B283" t="s">
        <v>154</v>
      </c>
      <c r="C283" t="s">
        <v>501</v>
      </c>
      <c r="D283" t="s">
        <v>417</v>
      </c>
      <c r="E283" s="4">
        <v>126.3695652173913</v>
      </c>
      <c r="F283" s="4">
        <f>Nurse[[#This Row],[Total Nurse Staff Hours]]/Nurse[[#This Row],[MDS Census]]</f>
        <v>3.8145019783244458</v>
      </c>
      <c r="G283" s="4">
        <f>Nurse[[#This Row],[Total Direct Care Staff Hours]]/Nurse[[#This Row],[MDS Census]]</f>
        <v>3.3923671082057458</v>
      </c>
      <c r="H283" s="4">
        <f>Nurse[[#This Row],[Total RN Hours (w/ Admin, DON)]]/Nurse[[#This Row],[MDS Census]]</f>
        <v>0.60884225012902127</v>
      </c>
      <c r="I283" s="4">
        <f>Nurse[[#This Row],[RN Hours (excl. Admin, DON)]]/Nurse[[#This Row],[MDS Census]]</f>
        <v>0.18670738001032178</v>
      </c>
      <c r="J283" s="4">
        <f>SUM(Nurse[[#This Row],[RN Hours (excl. Admin, DON)]],Nurse[[#This Row],[RN Admin Hours]],Nurse[[#This Row],[RN DON Hours]],Nurse[[#This Row],[LPN Hours (excl. Admin)]],Nurse[[#This Row],[LPN Admin Hours]],Nurse[[#This Row],[CNA Hours]],Nurse[[#This Row],[NA TR Hours]],Nurse[[#This Row],[Med Aide/Tech Hours]])</f>
        <v>482.03695652173917</v>
      </c>
      <c r="K283" s="4">
        <f>SUM(Nurse[[#This Row],[RN Hours (excl. Admin, DON)]],Nurse[[#This Row],[LPN Hours (excl. Admin)]],Nurse[[#This Row],[CNA Hours]],Nurse[[#This Row],[NA TR Hours]],Nurse[[#This Row],[Med Aide/Tech Hours]])</f>
        <v>428.69195652173914</v>
      </c>
      <c r="L283" s="4">
        <f>SUM(Nurse[[#This Row],[RN Hours (excl. Admin, DON)]],Nurse[[#This Row],[RN Admin Hours]],Nurse[[#This Row],[RN DON Hours]])</f>
        <v>76.939130434782612</v>
      </c>
      <c r="M283" s="4">
        <v>23.594130434782617</v>
      </c>
      <c r="N283" s="4">
        <v>49.187391304347827</v>
      </c>
      <c r="O283" s="4">
        <v>4.1576086956521738</v>
      </c>
      <c r="P283" s="4">
        <f>SUM(Nurse[[#This Row],[LPN Hours (excl. Admin)]],Nurse[[#This Row],[LPN Admin Hours]])</f>
        <v>102.07891304347831</v>
      </c>
      <c r="Q283" s="4">
        <v>102.07891304347831</v>
      </c>
      <c r="R283" s="4">
        <v>0</v>
      </c>
      <c r="S283" s="4">
        <f>SUM(Nurse[[#This Row],[CNA Hours]],Nurse[[#This Row],[NA TR Hours]],Nurse[[#This Row],[Med Aide/Tech Hours]])</f>
        <v>303.01891304347822</v>
      </c>
      <c r="T283" s="4">
        <v>303.01891304347822</v>
      </c>
      <c r="U283" s="4">
        <v>0</v>
      </c>
      <c r="V283" s="4">
        <v>0</v>
      </c>
      <c r="W28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47.07402173913043</v>
      </c>
      <c r="X283" s="4">
        <v>0.95184782608695639</v>
      </c>
      <c r="Y283" s="4">
        <v>0</v>
      </c>
      <c r="Z283" s="4">
        <v>0</v>
      </c>
      <c r="AA283" s="4">
        <v>14.374239130434786</v>
      </c>
      <c r="AB283" s="4">
        <v>0</v>
      </c>
      <c r="AC283" s="4">
        <v>31.747934782608684</v>
      </c>
      <c r="AD283" s="4">
        <v>0</v>
      </c>
      <c r="AE283" s="4">
        <v>0</v>
      </c>
      <c r="AF283" s="1">
        <v>225389</v>
      </c>
      <c r="AG283" s="1">
        <v>1</v>
      </c>
      <c r="AH283"/>
    </row>
    <row r="284" spans="1:34" x14ac:dyDescent="0.25">
      <c r="A284" t="s">
        <v>379</v>
      </c>
      <c r="B284" t="s">
        <v>289</v>
      </c>
      <c r="C284" t="s">
        <v>426</v>
      </c>
      <c r="D284" t="s">
        <v>415</v>
      </c>
      <c r="E284" s="4">
        <v>81.347826086956516</v>
      </c>
      <c r="F284" s="4">
        <f>Nurse[[#This Row],[Total Nurse Staff Hours]]/Nurse[[#This Row],[MDS Census]]</f>
        <v>2.922449225013362</v>
      </c>
      <c r="G284" s="4">
        <f>Nurse[[#This Row],[Total Direct Care Staff Hours]]/Nurse[[#This Row],[MDS Census]]</f>
        <v>2.846787814003207</v>
      </c>
      <c r="H284" s="4">
        <f>Nurse[[#This Row],[Total RN Hours (w/ Admin, DON)]]/Nurse[[#This Row],[MDS Census]]</f>
        <v>0.53104088722608234</v>
      </c>
      <c r="I284" s="4">
        <f>Nurse[[#This Row],[RN Hours (excl. Admin, DON)]]/Nurse[[#This Row],[MDS Census]]</f>
        <v>0.46797300908605033</v>
      </c>
      <c r="J284" s="4">
        <f>SUM(Nurse[[#This Row],[RN Hours (excl. Admin, DON)]],Nurse[[#This Row],[RN Admin Hours]],Nurse[[#This Row],[RN DON Hours]],Nurse[[#This Row],[LPN Hours (excl. Admin)]],Nurse[[#This Row],[LPN Admin Hours]],Nurse[[#This Row],[CNA Hours]],Nurse[[#This Row],[NA TR Hours]],Nurse[[#This Row],[Med Aide/Tech Hours]])</f>
        <v>237.73489130434783</v>
      </c>
      <c r="K284" s="4">
        <f>SUM(Nurse[[#This Row],[RN Hours (excl. Admin, DON)]],Nurse[[#This Row],[LPN Hours (excl. Admin)]],Nurse[[#This Row],[CNA Hours]],Nurse[[#This Row],[NA TR Hours]],Nurse[[#This Row],[Med Aide/Tech Hours]])</f>
        <v>231.58</v>
      </c>
      <c r="L284" s="4">
        <f>SUM(Nurse[[#This Row],[RN Hours (excl. Admin, DON)]],Nurse[[#This Row],[RN Admin Hours]],Nurse[[#This Row],[RN DON Hours]])</f>
        <v>43.199021739130437</v>
      </c>
      <c r="M284" s="4">
        <v>38.068586956521742</v>
      </c>
      <c r="N284" s="4">
        <v>1.2173913043478262</v>
      </c>
      <c r="O284" s="4">
        <v>3.9130434782608696</v>
      </c>
      <c r="P284" s="4">
        <f>SUM(Nurse[[#This Row],[LPN Hours (excl. Admin)]],Nurse[[#This Row],[LPN Admin Hours]])</f>
        <v>52.981521739130436</v>
      </c>
      <c r="Q284" s="4">
        <v>51.957065217391303</v>
      </c>
      <c r="R284" s="4">
        <v>1.0244565217391304</v>
      </c>
      <c r="S284" s="4">
        <f>SUM(Nurse[[#This Row],[CNA Hours]],Nurse[[#This Row],[NA TR Hours]],Nurse[[#This Row],[Med Aide/Tech Hours]])</f>
        <v>141.55434782608697</v>
      </c>
      <c r="T284" s="4">
        <v>141.55434782608697</v>
      </c>
      <c r="U284" s="4">
        <v>0</v>
      </c>
      <c r="V284" s="4">
        <v>0</v>
      </c>
      <c r="W28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16.33271739130435</v>
      </c>
      <c r="X284" s="4">
        <v>8.9979347826086968</v>
      </c>
      <c r="Y284" s="4">
        <v>0</v>
      </c>
      <c r="Z284" s="4">
        <v>0</v>
      </c>
      <c r="AA284" s="4">
        <v>6.7260869565217387</v>
      </c>
      <c r="AB284" s="4">
        <v>0</v>
      </c>
      <c r="AC284" s="4">
        <v>0.60869565217391308</v>
      </c>
      <c r="AD284" s="4">
        <v>0</v>
      </c>
      <c r="AE284" s="4">
        <v>0</v>
      </c>
      <c r="AF284" s="1">
        <v>225644</v>
      </c>
      <c r="AG284" s="1">
        <v>1</v>
      </c>
      <c r="AH284"/>
    </row>
    <row r="285" spans="1:34" x14ac:dyDescent="0.25">
      <c r="A285" t="s">
        <v>379</v>
      </c>
      <c r="B285" t="s">
        <v>269</v>
      </c>
      <c r="C285" t="s">
        <v>535</v>
      </c>
      <c r="D285" t="s">
        <v>410</v>
      </c>
      <c r="E285" s="4">
        <v>131.85869565217391</v>
      </c>
      <c r="F285" s="4">
        <f>Nurse[[#This Row],[Total Nurse Staff Hours]]/Nurse[[#This Row],[MDS Census]]</f>
        <v>3.9246401780562197</v>
      </c>
      <c r="G285" s="4">
        <f>Nurse[[#This Row],[Total Direct Care Staff Hours]]/Nurse[[#This Row],[MDS Census]]</f>
        <v>3.5786464429972797</v>
      </c>
      <c r="H285" s="4">
        <f>Nurse[[#This Row],[Total RN Hours (w/ Admin, DON)]]/Nurse[[#This Row],[MDS Census]]</f>
        <v>0.77430220097271452</v>
      </c>
      <c r="I285" s="4">
        <f>Nurse[[#This Row],[RN Hours (excl. Admin, DON)]]/Nurse[[#This Row],[MDS Census]]</f>
        <v>0.54188113098672819</v>
      </c>
      <c r="J285" s="4">
        <f>SUM(Nurse[[#This Row],[RN Hours (excl. Admin, DON)]],Nurse[[#This Row],[RN Admin Hours]],Nurse[[#This Row],[RN DON Hours]],Nurse[[#This Row],[LPN Hours (excl. Admin)]],Nurse[[#This Row],[LPN Admin Hours]],Nurse[[#This Row],[CNA Hours]],Nurse[[#This Row],[NA TR Hours]],Nurse[[#This Row],[Med Aide/Tech Hours]])</f>
        <v>517.4979347826087</v>
      </c>
      <c r="K285" s="4">
        <f>SUM(Nurse[[#This Row],[RN Hours (excl. Admin, DON)]],Nurse[[#This Row],[LPN Hours (excl. Admin)]],Nurse[[#This Row],[CNA Hours]],Nurse[[#This Row],[NA TR Hours]],Nurse[[#This Row],[Med Aide/Tech Hours]])</f>
        <v>471.87565217391301</v>
      </c>
      <c r="L285" s="4">
        <f>SUM(Nurse[[#This Row],[RN Hours (excl. Admin, DON)]],Nurse[[#This Row],[RN Admin Hours]],Nurse[[#This Row],[RN DON Hours]])</f>
        <v>102.09847826086956</v>
      </c>
      <c r="M285" s="4">
        <v>71.451739130434774</v>
      </c>
      <c r="N285" s="4">
        <v>25.429347826086957</v>
      </c>
      <c r="O285" s="4">
        <v>5.2173913043478262</v>
      </c>
      <c r="P285" s="4">
        <f>SUM(Nurse[[#This Row],[LPN Hours (excl. Admin)]],Nurse[[#This Row],[LPN Admin Hours]])</f>
        <v>104.29619565217392</v>
      </c>
      <c r="Q285" s="4">
        <v>89.320652173913047</v>
      </c>
      <c r="R285" s="4">
        <v>14.975543478260869</v>
      </c>
      <c r="S285" s="4">
        <f>SUM(Nurse[[#This Row],[CNA Hours]],Nurse[[#This Row],[NA TR Hours]],Nurse[[#This Row],[Med Aide/Tech Hours]])</f>
        <v>311.10326086956519</v>
      </c>
      <c r="T285" s="4">
        <v>304.45380434782606</v>
      </c>
      <c r="U285" s="4">
        <v>6.6494565217391308</v>
      </c>
      <c r="V285" s="4">
        <v>0</v>
      </c>
      <c r="W28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14.959891304347828</v>
      </c>
      <c r="X285" s="4">
        <v>2.0658695652173913</v>
      </c>
      <c r="Y285" s="4">
        <v>0</v>
      </c>
      <c r="Z285" s="4">
        <v>0</v>
      </c>
      <c r="AA285" s="4">
        <v>12.894021739130435</v>
      </c>
      <c r="AB285" s="4">
        <v>0</v>
      </c>
      <c r="AC285" s="4">
        <v>0</v>
      </c>
      <c r="AD285" s="4">
        <v>0</v>
      </c>
      <c r="AE285" s="4">
        <v>0</v>
      </c>
      <c r="AF285" s="1">
        <v>225573</v>
      </c>
      <c r="AG285" s="1">
        <v>1</v>
      </c>
      <c r="AH285"/>
    </row>
    <row r="286" spans="1:34" x14ac:dyDescent="0.25">
      <c r="A286" t="s">
        <v>379</v>
      </c>
      <c r="B286" t="s">
        <v>25</v>
      </c>
      <c r="C286" t="s">
        <v>478</v>
      </c>
      <c r="D286" t="s">
        <v>415</v>
      </c>
      <c r="E286" s="4">
        <v>62.684782608695649</v>
      </c>
      <c r="F286" s="4">
        <f>Nurse[[#This Row],[Total Nurse Staff Hours]]/Nurse[[#This Row],[MDS Census]]</f>
        <v>2.9068406450494195</v>
      </c>
      <c r="G286" s="4">
        <f>Nurse[[#This Row],[Total Direct Care Staff Hours]]/Nurse[[#This Row],[MDS Census]]</f>
        <v>2.6595717010577427</v>
      </c>
      <c r="H286" s="4">
        <f>Nurse[[#This Row],[Total RN Hours (w/ Admin, DON)]]/Nurse[[#This Row],[MDS Census]]</f>
        <v>0.80327726720998804</v>
      </c>
      <c r="I286" s="4">
        <f>Nurse[[#This Row],[RN Hours (excl. Admin, DON)]]/Nurse[[#This Row],[MDS Census]]</f>
        <v>0.61149644529217972</v>
      </c>
      <c r="J286" s="4">
        <f>SUM(Nurse[[#This Row],[RN Hours (excl. Admin, DON)]],Nurse[[#This Row],[RN Admin Hours]],Nurse[[#This Row],[RN DON Hours]],Nurse[[#This Row],[LPN Hours (excl. Admin)]],Nurse[[#This Row],[LPN Admin Hours]],Nurse[[#This Row],[CNA Hours]],Nurse[[#This Row],[NA TR Hours]],Nurse[[#This Row],[Med Aide/Tech Hours]])</f>
        <v>182.2146739130435</v>
      </c>
      <c r="K286" s="4">
        <f>SUM(Nurse[[#This Row],[RN Hours (excl. Admin, DON)]],Nurse[[#This Row],[LPN Hours (excl. Admin)]],Nurse[[#This Row],[CNA Hours]],Nurse[[#This Row],[NA TR Hours]],Nurse[[#This Row],[Med Aide/Tech Hours]])</f>
        <v>166.7146739130435</v>
      </c>
      <c r="L286" s="4">
        <f>SUM(Nurse[[#This Row],[RN Hours (excl. Admin, DON)]],Nurse[[#This Row],[RN Admin Hours]],Nurse[[#This Row],[RN DON Hours]])</f>
        <v>50.353260869565226</v>
      </c>
      <c r="M286" s="4">
        <v>38.331521739130437</v>
      </c>
      <c r="N286" s="4">
        <v>11.111413043478262</v>
      </c>
      <c r="O286" s="4">
        <v>0.91032608695652173</v>
      </c>
      <c r="P286" s="4">
        <f>SUM(Nurse[[#This Row],[LPN Hours (excl. Admin)]],Nurse[[#This Row],[LPN Admin Hours]])</f>
        <v>25.831521739130437</v>
      </c>
      <c r="Q286" s="4">
        <v>22.353260869565219</v>
      </c>
      <c r="R286" s="4">
        <v>3.4782608695652173</v>
      </c>
      <c r="S286" s="4">
        <f>SUM(Nurse[[#This Row],[CNA Hours]],Nurse[[#This Row],[NA TR Hours]],Nurse[[#This Row],[Med Aide/Tech Hours]])</f>
        <v>106.02989130434783</v>
      </c>
      <c r="T286" s="4">
        <v>106.02989130434783</v>
      </c>
      <c r="U286" s="4">
        <v>0</v>
      </c>
      <c r="V286" s="4">
        <v>0</v>
      </c>
      <c r="W28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7.7554347826086953</v>
      </c>
      <c r="X286" s="4">
        <v>4.9293478260869561</v>
      </c>
      <c r="Y286" s="4">
        <v>2.8260869565217392</v>
      </c>
      <c r="Z286" s="4">
        <v>0</v>
      </c>
      <c r="AA286" s="4">
        <v>0</v>
      </c>
      <c r="AB286" s="4">
        <v>0</v>
      </c>
      <c r="AC286" s="4">
        <v>0</v>
      </c>
      <c r="AD286" s="4">
        <v>0</v>
      </c>
      <c r="AE286" s="4">
        <v>0</v>
      </c>
      <c r="AF286" s="1">
        <v>225147</v>
      </c>
      <c r="AG286" s="1">
        <v>1</v>
      </c>
      <c r="AH286"/>
    </row>
    <row r="287" spans="1:34" x14ac:dyDescent="0.25">
      <c r="A287" t="s">
        <v>379</v>
      </c>
      <c r="B287" t="s">
        <v>177</v>
      </c>
      <c r="C287" t="s">
        <v>501</v>
      </c>
      <c r="D287" t="s">
        <v>417</v>
      </c>
      <c r="E287" s="4">
        <v>25.782608695652176</v>
      </c>
      <c r="F287" s="4">
        <f>Nurse[[#This Row],[Total Nurse Staff Hours]]/Nurse[[#This Row],[MDS Census]]</f>
        <v>4.3523060708263062</v>
      </c>
      <c r="G287" s="4">
        <f>Nurse[[#This Row],[Total Direct Care Staff Hours]]/Nurse[[#This Row],[MDS Census]]</f>
        <v>3.968452782462057</v>
      </c>
      <c r="H287" s="4">
        <f>Nurse[[#This Row],[Total RN Hours (w/ Admin, DON)]]/Nurse[[#This Row],[MDS Census]]</f>
        <v>0.55006323777403032</v>
      </c>
      <c r="I287" s="4">
        <f>Nurse[[#This Row],[RN Hours (excl. Admin, DON)]]/Nurse[[#This Row],[MDS Census]]</f>
        <v>0.31134064080944351</v>
      </c>
      <c r="J287" s="4">
        <f>SUM(Nurse[[#This Row],[RN Hours (excl. Admin, DON)]],Nurse[[#This Row],[RN Admin Hours]],Nurse[[#This Row],[RN DON Hours]],Nurse[[#This Row],[LPN Hours (excl. Admin)]],Nurse[[#This Row],[LPN Admin Hours]],Nurse[[#This Row],[CNA Hours]],Nurse[[#This Row],[NA TR Hours]],Nurse[[#This Row],[Med Aide/Tech Hours]])</f>
        <v>112.21380434782608</v>
      </c>
      <c r="K287" s="4">
        <f>SUM(Nurse[[#This Row],[RN Hours (excl. Admin, DON)]],Nurse[[#This Row],[LPN Hours (excl. Admin)]],Nurse[[#This Row],[CNA Hours]],Nurse[[#This Row],[NA TR Hours]],Nurse[[#This Row],[Med Aide/Tech Hours]])</f>
        <v>102.3170652173913</v>
      </c>
      <c r="L287" s="4">
        <f>SUM(Nurse[[#This Row],[RN Hours (excl. Admin, DON)]],Nurse[[#This Row],[RN Admin Hours]],Nurse[[#This Row],[RN DON Hours]])</f>
        <v>14.182065217391305</v>
      </c>
      <c r="M287" s="4">
        <v>8.0271739130434785</v>
      </c>
      <c r="N287" s="4">
        <v>0</v>
      </c>
      <c r="O287" s="4">
        <v>6.1548913043478262</v>
      </c>
      <c r="P287" s="4">
        <f>SUM(Nurse[[#This Row],[LPN Hours (excl. Admin)]],Nurse[[#This Row],[LPN Admin Hours]])</f>
        <v>32.304347826086953</v>
      </c>
      <c r="Q287" s="4">
        <v>28.5625</v>
      </c>
      <c r="R287" s="4">
        <v>3.7418478260869565</v>
      </c>
      <c r="S287" s="4">
        <f>SUM(Nurse[[#This Row],[CNA Hours]],Nurse[[#This Row],[NA TR Hours]],Nurse[[#This Row],[Med Aide/Tech Hours]])</f>
        <v>65.727391304347833</v>
      </c>
      <c r="T287" s="4">
        <v>65.727391304347833</v>
      </c>
      <c r="U287" s="4">
        <v>0</v>
      </c>
      <c r="V287" s="4">
        <v>0</v>
      </c>
      <c r="W28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5.0072826086956521</v>
      </c>
      <c r="X287" s="4">
        <v>0</v>
      </c>
      <c r="Y287" s="4">
        <v>0</v>
      </c>
      <c r="Z287" s="4">
        <v>0</v>
      </c>
      <c r="AA287" s="4">
        <v>0</v>
      </c>
      <c r="AB287" s="4">
        <v>1.4565217391304348</v>
      </c>
      <c r="AC287" s="4">
        <v>3.5507608695652175</v>
      </c>
      <c r="AD287" s="4">
        <v>0</v>
      </c>
      <c r="AE287" s="4">
        <v>0</v>
      </c>
      <c r="AF287" s="1">
        <v>225423</v>
      </c>
      <c r="AG287" s="1">
        <v>1</v>
      </c>
      <c r="AH287"/>
    </row>
    <row r="288" spans="1:34" x14ac:dyDescent="0.25">
      <c r="A288" t="s">
        <v>379</v>
      </c>
      <c r="B288" t="s">
        <v>311</v>
      </c>
      <c r="C288" t="s">
        <v>590</v>
      </c>
      <c r="D288" t="s">
        <v>415</v>
      </c>
      <c r="E288" s="4">
        <v>9.2934782608695645</v>
      </c>
      <c r="F288" s="4">
        <f>Nurse[[#This Row],[Total Nurse Staff Hours]]/Nurse[[#This Row],[MDS Census]]</f>
        <v>3.2183625730994159</v>
      </c>
      <c r="G288" s="4">
        <f>Nurse[[#This Row],[Total Direct Care Staff Hours]]/Nurse[[#This Row],[MDS Census]]</f>
        <v>3.2183625730994159</v>
      </c>
      <c r="H288" s="4">
        <f>Nurse[[#This Row],[Total RN Hours (w/ Admin, DON)]]/Nurse[[#This Row],[MDS Census]]</f>
        <v>0.51754385964912286</v>
      </c>
      <c r="I288" s="4">
        <f>Nurse[[#This Row],[RN Hours (excl. Admin, DON)]]/Nurse[[#This Row],[MDS Census]]</f>
        <v>0.51754385964912286</v>
      </c>
      <c r="J288" s="4">
        <f>SUM(Nurse[[#This Row],[RN Hours (excl. Admin, DON)]],Nurse[[#This Row],[RN Admin Hours]],Nurse[[#This Row],[RN DON Hours]],Nurse[[#This Row],[LPN Hours (excl. Admin)]],Nurse[[#This Row],[LPN Admin Hours]],Nurse[[#This Row],[CNA Hours]],Nurse[[#This Row],[NA TR Hours]],Nurse[[#This Row],[Med Aide/Tech Hours]])</f>
        <v>29.909782608695657</v>
      </c>
      <c r="K288" s="4">
        <f>SUM(Nurse[[#This Row],[RN Hours (excl. Admin, DON)]],Nurse[[#This Row],[LPN Hours (excl. Admin)]],Nurse[[#This Row],[CNA Hours]],Nurse[[#This Row],[NA TR Hours]],Nurse[[#This Row],[Med Aide/Tech Hours]])</f>
        <v>29.909782608695657</v>
      </c>
      <c r="L288" s="4">
        <f>SUM(Nurse[[#This Row],[RN Hours (excl. Admin, DON)]],Nurse[[#This Row],[RN Admin Hours]],Nurse[[#This Row],[RN DON Hours]])</f>
        <v>4.8097826086956523</v>
      </c>
      <c r="M288" s="4">
        <v>4.8097826086956523</v>
      </c>
      <c r="N288" s="4">
        <v>0</v>
      </c>
      <c r="O288" s="4">
        <v>0</v>
      </c>
      <c r="P288" s="4">
        <f>SUM(Nurse[[#This Row],[LPN Hours (excl. Admin)]],Nurse[[#This Row],[LPN Admin Hours]])</f>
        <v>11.945108695652177</v>
      </c>
      <c r="Q288" s="4">
        <v>11.945108695652177</v>
      </c>
      <c r="R288" s="4">
        <v>0</v>
      </c>
      <c r="S288" s="4">
        <f>SUM(Nurse[[#This Row],[CNA Hours]],Nurse[[#This Row],[NA TR Hours]],Nurse[[#This Row],[Med Aide/Tech Hours]])</f>
        <v>13.154891304347826</v>
      </c>
      <c r="T288" s="4">
        <v>13.154891304347826</v>
      </c>
      <c r="U288" s="4">
        <v>0</v>
      </c>
      <c r="V288" s="4">
        <v>0</v>
      </c>
      <c r="W28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10.744021739130437</v>
      </c>
      <c r="X288" s="4">
        <v>0.75543478260869568</v>
      </c>
      <c r="Y288" s="4">
        <v>0</v>
      </c>
      <c r="Z288" s="4">
        <v>0</v>
      </c>
      <c r="AA288" s="4">
        <v>9.7277173913043509</v>
      </c>
      <c r="AB288" s="4">
        <v>0</v>
      </c>
      <c r="AC288" s="4">
        <v>0.2608695652173913</v>
      </c>
      <c r="AD288" s="4">
        <v>0</v>
      </c>
      <c r="AE288" s="4">
        <v>0</v>
      </c>
      <c r="AF288" s="1">
        <v>225688</v>
      </c>
      <c r="AG288" s="1">
        <v>1</v>
      </c>
      <c r="AH288"/>
    </row>
    <row r="289" spans="1:34" x14ac:dyDescent="0.25">
      <c r="A289" t="s">
        <v>379</v>
      </c>
      <c r="B289" t="s">
        <v>266</v>
      </c>
      <c r="C289" t="s">
        <v>552</v>
      </c>
      <c r="D289" t="s">
        <v>415</v>
      </c>
      <c r="E289" s="4">
        <v>94.282608695652172</v>
      </c>
      <c r="F289" s="4">
        <f>Nurse[[#This Row],[Total Nurse Staff Hours]]/Nurse[[#This Row],[MDS Census]]</f>
        <v>3.429371685496887</v>
      </c>
      <c r="G289" s="4">
        <f>Nurse[[#This Row],[Total Direct Care Staff Hours]]/Nurse[[#This Row],[MDS Census]]</f>
        <v>2.9774902005994921</v>
      </c>
      <c r="H289" s="4">
        <f>Nurse[[#This Row],[Total RN Hours (w/ Admin, DON)]]/Nurse[[#This Row],[MDS Census]]</f>
        <v>0.55770578741065258</v>
      </c>
      <c r="I289" s="4">
        <f>Nurse[[#This Row],[RN Hours (excl. Admin, DON)]]/Nurse[[#This Row],[MDS Census]]</f>
        <v>0.40118053954346317</v>
      </c>
      <c r="J289" s="4">
        <f>SUM(Nurse[[#This Row],[RN Hours (excl. Admin, DON)]],Nurse[[#This Row],[RN Admin Hours]],Nurse[[#This Row],[RN DON Hours]],Nurse[[#This Row],[LPN Hours (excl. Admin)]],Nurse[[#This Row],[LPN Admin Hours]],Nurse[[#This Row],[CNA Hours]],Nurse[[#This Row],[NA TR Hours]],Nurse[[#This Row],[Med Aide/Tech Hours]])</f>
        <v>323.33010869565214</v>
      </c>
      <c r="K289" s="4">
        <f>SUM(Nurse[[#This Row],[RN Hours (excl. Admin, DON)]],Nurse[[#This Row],[LPN Hours (excl. Admin)]],Nurse[[#This Row],[CNA Hours]],Nurse[[#This Row],[NA TR Hours]],Nurse[[#This Row],[Med Aide/Tech Hours]])</f>
        <v>280.72554347826082</v>
      </c>
      <c r="L289" s="4">
        <f>SUM(Nurse[[#This Row],[RN Hours (excl. Admin, DON)]],Nurse[[#This Row],[RN Admin Hours]],Nurse[[#This Row],[RN DON Hours]])</f>
        <v>52.58195652173913</v>
      </c>
      <c r="M289" s="4">
        <v>37.824347826086949</v>
      </c>
      <c r="N289" s="4">
        <v>9.5402173913043491</v>
      </c>
      <c r="O289" s="4">
        <v>5.2173913043478262</v>
      </c>
      <c r="P289" s="4">
        <f>SUM(Nurse[[#This Row],[LPN Hours (excl. Admin)]],Nurse[[#This Row],[LPN Admin Hours]])</f>
        <v>99.907934782608706</v>
      </c>
      <c r="Q289" s="4">
        <v>72.060978260869589</v>
      </c>
      <c r="R289" s="4">
        <v>27.84695652173912</v>
      </c>
      <c r="S289" s="4">
        <f>SUM(Nurse[[#This Row],[CNA Hours]],Nurse[[#This Row],[NA TR Hours]],Nurse[[#This Row],[Med Aide/Tech Hours]])</f>
        <v>170.84021739130429</v>
      </c>
      <c r="T289" s="4">
        <v>168.72597826086951</v>
      </c>
      <c r="U289" s="4">
        <v>2.1142391304347825</v>
      </c>
      <c r="V289" s="4">
        <v>0</v>
      </c>
      <c r="W28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50.534565217391304</v>
      </c>
      <c r="X289" s="4">
        <v>10.828804347826088</v>
      </c>
      <c r="Y289" s="4">
        <v>0</v>
      </c>
      <c r="Z289" s="4">
        <v>0</v>
      </c>
      <c r="AA289" s="4">
        <v>13.632282608695652</v>
      </c>
      <c r="AB289" s="4">
        <v>0.17391304347826086</v>
      </c>
      <c r="AC289" s="4">
        <v>25.899565217391306</v>
      </c>
      <c r="AD289" s="4">
        <v>0</v>
      </c>
      <c r="AE289" s="4">
        <v>0</v>
      </c>
      <c r="AF289" s="1">
        <v>225567</v>
      </c>
      <c r="AG289" s="1">
        <v>1</v>
      </c>
      <c r="AH289"/>
    </row>
    <row r="290" spans="1:34" x14ac:dyDescent="0.25">
      <c r="A290" t="s">
        <v>379</v>
      </c>
      <c r="B290" t="s">
        <v>336</v>
      </c>
      <c r="C290" t="s">
        <v>555</v>
      </c>
      <c r="D290" t="s">
        <v>416</v>
      </c>
      <c r="E290" s="4">
        <v>30.880434782608695</v>
      </c>
      <c r="F290" s="4">
        <f>Nurse[[#This Row],[Total Nurse Staff Hours]]/Nurse[[#This Row],[MDS Census]]</f>
        <v>3.6946356916578664</v>
      </c>
      <c r="G290" s="4">
        <f>Nurse[[#This Row],[Total Direct Care Staff Hours]]/Nurse[[#This Row],[MDS Census]]</f>
        <v>3.5441605068637796</v>
      </c>
      <c r="H290" s="4">
        <f>Nurse[[#This Row],[Total RN Hours (w/ Admin, DON)]]/Nurse[[#This Row],[MDS Census]]</f>
        <v>1.0779549454417459</v>
      </c>
      <c r="I290" s="4">
        <f>Nurse[[#This Row],[RN Hours (excl. Admin, DON)]]/Nurse[[#This Row],[MDS Census]]</f>
        <v>0.92747976064765925</v>
      </c>
      <c r="J290" s="4">
        <f>SUM(Nurse[[#This Row],[RN Hours (excl. Admin, DON)]],Nurse[[#This Row],[RN Admin Hours]],Nurse[[#This Row],[RN DON Hours]],Nurse[[#This Row],[LPN Hours (excl. Admin)]],Nurse[[#This Row],[LPN Admin Hours]],Nurse[[#This Row],[CNA Hours]],Nurse[[#This Row],[NA TR Hours]],Nurse[[#This Row],[Med Aide/Tech Hours]])</f>
        <v>114.09195652173911</v>
      </c>
      <c r="K290" s="4">
        <f>SUM(Nurse[[#This Row],[RN Hours (excl. Admin, DON)]],Nurse[[#This Row],[LPN Hours (excl. Admin)]],Nurse[[#This Row],[CNA Hours]],Nurse[[#This Row],[NA TR Hours]],Nurse[[#This Row],[Med Aide/Tech Hours]])</f>
        <v>109.44521739130433</v>
      </c>
      <c r="L290" s="4">
        <f>SUM(Nurse[[#This Row],[RN Hours (excl. Admin, DON)]],Nurse[[#This Row],[RN Admin Hours]],Nurse[[#This Row],[RN DON Hours]])</f>
        <v>33.287717391304348</v>
      </c>
      <c r="M290" s="4">
        <v>28.640978260869563</v>
      </c>
      <c r="N290" s="4">
        <v>0</v>
      </c>
      <c r="O290" s="4">
        <v>4.6467391304347823</v>
      </c>
      <c r="P290" s="4">
        <f>SUM(Nurse[[#This Row],[LPN Hours (excl. Admin)]],Nurse[[#This Row],[LPN Admin Hours]])</f>
        <v>22.14749999999999</v>
      </c>
      <c r="Q290" s="4">
        <v>22.14749999999999</v>
      </c>
      <c r="R290" s="4">
        <v>0</v>
      </c>
      <c r="S290" s="4">
        <f>SUM(Nurse[[#This Row],[CNA Hours]],Nurse[[#This Row],[NA TR Hours]],Nurse[[#This Row],[Med Aide/Tech Hours]])</f>
        <v>58.656739130434772</v>
      </c>
      <c r="T290" s="4">
        <v>58.656739130434772</v>
      </c>
      <c r="U290" s="4">
        <v>0</v>
      </c>
      <c r="V290" s="4">
        <v>0</v>
      </c>
      <c r="W29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4.1630434782608701</v>
      </c>
      <c r="X290" s="4">
        <v>8.1521739130434784E-2</v>
      </c>
      <c r="Y290" s="4">
        <v>0</v>
      </c>
      <c r="Z290" s="4">
        <v>0</v>
      </c>
      <c r="AA290" s="4">
        <v>0.45108695652173914</v>
      </c>
      <c r="AB290" s="4">
        <v>0</v>
      </c>
      <c r="AC290" s="4">
        <v>3.6304347826086958</v>
      </c>
      <c r="AD290" s="4">
        <v>0</v>
      </c>
      <c r="AE290" s="4">
        <v>0</v>
      </c>
      <c r="AF290" s="1">
        <v>225752</v>
      </c>
      <c r="AG290" s="1">
        <v>1</v>
      </c>
      <c r="AH290"/>
    </row>
    <row r="291" spans="1:34" x14ac:dyDescent="0.25">
      <c r="A291" t="s">
        <v>379</v>
      </c>
      <c r="B291" t="s">
        <v>354</v>
      </c>
      <c r="C291" t="s">
        <v>436</v>
      </c>
      <c r="D291" t="s">
        <v>410</v>
      </c>
      <c r="E291" s="4">
        <v>77.695652173913047</v>
      </c>
      <c r="F291" s="4">
        <f>Nurse[[#This Row],[Total Nurse Staff Hours]]/Nurse[[#This Row],[MDS Census]]</f>
        <v>5.7169054280917724</v>
      </c>
      <c r="G291" s="4">
        <f>Nurse[[#This Row],[Total Direct Care Staff Hours]]/Nurse[[#This Row],[MDS Census]]</f>
        <v>5.2969837716843848</v>
      </c>
      <c r="H291" s="4">
        <f>Nurse[[#This Row],[Total RN Hours (w/ Admin, DON)]]/Nurse[[#This Row],[MDS Census]]</f>
        <v>1.2963738108561835</v>
      </c>
      <c r="I291" s="4">
        <f>Nurse[[#This Row],[RN Hours (excl. Admin, DON)]]/Nurse[[#This Row],[MDS Census]]</f>
        <v>0.96763150531617237</v>
      </c>
      <c r="J291" s="4">
        <f>SUM(Nurse[[#This Row],[RN Hours (excl. Admin, DON)]],Nurse[[#This Row],[RN Admin Hours]],Nurse[[#This Row],[RN DON Hours]],Nurse[[#This Row],[LPN Hours (excl. Admin)]],Nurse[[#This Row],[LPN Admin Hours]],Nurse[[#This Row],[CNA Hours]],Nurse[[#This Row],[NA TR Hours]],Nurse[[#This Row],[Med Aide/Tech Hours]])</f>
        <v>444.17869565217381</v>
      </c>
      <c r="K291" s="4">
        <f>SUM(Nurse[[#This Row],[RN Hours (excl. Admin, DON)]],Nurse[[#This Row],[LPN Hours (excl. Admin)]],Nurse[[#This Row],[CNA Hours]],Nurse[[#This Row],[NA TR Hours]],Nurse[[#This Row],[Med Aide/Tech Hours]])</f>
        <v>411.552608695652</v>
      </c>
      <c r="L291" s="4">
        <f>SUM(Nurse[[#This Row],[RN Hours (excl. Admin, DON)]],Nurse[[#This Row],[RN Admin Hours]],Nurse[[#This Row],[RN DON Hours]])</f>
        <v>100.72260869565218</v>
      </c>
      <c r="M291" s="4">
        <v>75.180760869565219</v>
      </c>
      <c r="N291" s="4">
        <v>20.411413043478259</v>
      </c>
      <c r="O291" s="4">
        <v>5.1304347826086953</v>
      </c>
      <c r="P291" s="4">
        <f>SUM(Nurse[[#This Row],[LPN Hours (excl. Admin)]],Nurse[[#This Row],[LPN Admin Hours]])</f>
        <v>123.11402173913041</v>
      </c>
      <c r="Q291" s="4">
        <v>116.02978260869563</v>
      </c>
      <c r="R291" s="4">
        <v>7.0842391304347823</v>
      </c>
      <c r="S291" s="4">
        <f>SUM(Nurse[[#This Row],[CNA Hours]],Nurse[[#This Row],[NA TR Hours]],Nurse[[#This Row],[Med Aide/Tech Hours]])</f>
        <v>220.34206521739119</v>
      </c>
      <c r="T291" s="4">
        <v>220.34206521739119</v>
      </c>
      <c r="U291" s="4">
        <v>0</v>
      </c>
      <c r="V291" s="4">
        <v>0</v>
      </c>
      <c r="W29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2.7608695652173911</v>
      </c>
      <c r="X291" s="4">
        <v>0.73478260869565215</v>
      </c>
      <c r="Y291" s="4">
        <v>0</v>
      </c>
      <c r="Z291" s="4">
        <v>0</v>
      </c>
      <c r="AA291" s="4">
        <v>1.0739130434782609</v>
      </c>
      <c r="AB291" s="4">
        <v>0</v>
      </c>
      <c r="AC291" s="4">
        <v>0.9521739130434782</v>
      </c>
      <c r="AD291" s="4">
        <v>0</v>
      </c>
      <c r="AE291" s="4">
        <v>0</v>
      </c>
      <c r="AF291" s="1">
        <v>225781</v>
      </c>
      <c r="AG291" s="1">
        <v>1</v>
      </c>
      <c r="AH291"/>
    </row>
    <row r="292" spans="1:34" x14ac:dyDescent="0.25">
      <c r="A292" t="s">
        <v>379</v>
      </c>
      <c r="B292" t="s">
        <v>37</v>
      </c>
      <c r="C292" t="s">
        <v>469</v>
      </c>
      <c r="D292" t="s">
        <v>413</v>
      </c>
      <c r="E292" s="4">
        <v>155.28260869565219</v>
      </c>
      <c r="F292" s="4">
        <f>Nurse[[#This Row],[Total Nurse Staff Hours]]/Nurse[[#This Row],[MDS Census]]</f>
        <v>1.2179056418871621</v>
      </c>
      <c r="G292" s="4">
        <f>Nurse[[#This Row],[Total Direct Care Staff Hours]]/Nurse[[#This Row],[MDS Census]]</f>
        <v>1.1332423351532968</v>
      </c>
      <c r="H292" s="4">
        <f>Nurse[[#This Row],[Total RN Hours (w/ Admin, DON)]]/Nurse[[#This Row],[MDS Census]]</f>
        <v>0.36502519949601003</v>
      </c>
      <c r="I292" s="4">
        <f>Nurse[[#This Row],[RN Hours (excl. Admin, DON)]]/Nurse[[#This Row],[MDS Census]]</f>
        <v>0.28036189276214474</v>
      </c>
      <c r="J292" s="4">
        <f>SUM(Nurse[[#This Row],[RN Hours (excl. Admin, DON)]],Nurse[[#This Row],[RN Admin Hours]],Nurse[[#This Row],[RN DON Hours]],Nurse[[#This Row],[LPN Hours (excl. Admin)]],Nurse[[#This Row],[LPN Admin Hours]],Nurse[[#This Row],[CNA Hours]],Nurse[[#This Row],[NA TR Hours]],Nurse[[#This Row],[Med Aide/Tech Hours]])</f>
        <v>189.11956521739131</v>
      </c>
      <c r="K292" s="4">
        <f>SUM(Nurse[[#This Row],[RN Hours (excl. Admin, DON)]],Nurse[[#This Row],[LPN Hours (excl. Admin)]],Nurse[[#This Row],[CNA Hours]],Nurse[[#This Row],[NA TR Hours]],Nurse[[#This Row],[Med Aide/Tech Hours]])</f>
        <v>175.9728260869565</v>
      </c>
      <c r="L292" s="4">
        <f>SUM(Nurse[[#This Row],[RN Hours (excl. Admin, DON)]],Nurse[[#This Row],[RN Admin Hours]],Nurse[[#This Row],[RN DON Hours]])</f>
        <v>56.682065217391305</v>
      </c>
      <c r="M292" s="4">
        <v>43.535326086956523</v>
      </c>
      <c r="N292" s="4">
        <v>10.945652173913043</v>
      </c>
      <c r="O292" s="4">
        <v>2.2010869565217392</v>
      </c>
      <c r="P292" s="4">
        <f>SUM(Nurse[[#This Row],[LPN Hours (excl. Admin)]],Nurse[[#This Row],[LPN Admin Hours]])</f>
        <v>22.622282608695652</v>
      </c>
      <c r="Q292" s="4">
        <v>22.622282608695652</v>
      </c>
      <c r="R292" s="4">
        <v>0</v>
      </c>
      <c r="S292" s="4">
        <f>SUM(Nurse[[#This Row],[CNA Hours]],Nurse[[#This Row],[NA TR Hours]],Nurse[[#This Row],[Med Aide/Tech Hours]])</f>
        <v>109.81521739130434</v>
      </c>
      <c r="T292" s="4">
        <v>109.81521739130434</v>
      </c>
      <c r="U292" s="4">
        <v>0</v>
      </c>
      <c r="V292" s="4">
        <v>0</v>
      </c>
      <c r="W29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92" s="4">
        <v>0</v>
      </c>
      <c r="Y292" s="4">
        <v>0</v>
      </c>
      <c r="Z292" s="4">
        <v>0</v>
      </c>
      <c r="AA292" s="4">
        <v>0</v>
      </c>
      <c r="AB292" s="4">
        <v>0</v>
      </c>
      <c r="AC292" s="4">
        <v>0</v>
      </c>
      <c r="AD292" s="4">
        <v>0</v>
      </c>
      <c r="AE292" s="4">
        <v>0</v>
      </c>
      <c r="AF292" s="1">
        <v>225201</v>
      </c>
      <c r="AG292" s="1">
        <v>1</v>
      </c>
      <c r="AH292"/>
    </row>
    <row r="293" spans="1:34" x14ac:dyDescent="0.25">
      <c r="A293" t="s">
        <v>379</v>
      </c>
      <c r="B293" t="s">
        <v>222</v>
      </c>
      <c r="C293" t="s">
        <v>559</v>
      </c>
      <c r="D293" t="s">
        <v>412</v>
      </c>
      <c r="E293" s="4">
        <v>74.5</v>
      </c>
      <c r="F293" s="4">
        <f>Nurse[[#This Row],[Total Nurse Staff Hours]]/Nurse[[#This Row],[MDS Census]]</f>
        <v>4.2964196089874527</v>
      </c>
      <c r="G293" s="4">
        <f>Nurse[[#This Row],[Total Direct Care Staff Hours]]/Nurse[[#This Row],[MDS Census]]</f>
        <v>3.9713904289466009</v>
      </c>
      <c r="H293" s="4">
        <f>Nurse[[#This Row],[Total RN Hours (w/ Admin, DON)]]/Nurse[[#This Row],[MDS Census]]</f>
        <v>0.42792529909541871</v>
      </c>
      <c r="I293" s="4">
        <f>Nurse[[#This Row],[RN Hours (excl. Admin, DON)]]/Nurse[[#This Row],[MDS Census]]</f>
        <v>0.25682083454916838</v>
      </c>
      <c r="J293" s="4">
        <f>SUM(Nurse[[#This Row],[RN Hours (excl. Admin, DON)]],Nurse[[#This Row],[RN Admin Hours]],Nurse[[#This Row],[RN DON Hours]],Nurse[[#This Row],[LPN Hours (excl. Admin)]],Nurse[[#This Row],[LPN Admin Hours]],Nurse[[#This Row],[CNA Hours]],Nurse[[#This Row],[NA TR Hours]],Nurse[[#This Row],[Med Aide/Tech Hours]])</f>
        <v>320.08326086956521</v>
      </c>
      <c r="K293" s="4">
        <f>SUM(Nurse[[#This Row],[RN Hours (excl. Admin, DON)]],Nurse[[#This Row],[LPN Hours (excl. Admin)]],Nurse[[#This Row],[CNA Hours]],Nurse[[#This Row],[NA TR Hours]],Nurse[[#This Row],[Med Aide/Tech Hours]])</f>
        <v>295.86858695652177</v>
      </c>
      <c r="L293" s="4">
        <f>SUM(Nurse[[#This Row],[RN Hours (excl. Admin, DON)]],Nurse[[#This Row],[RN Admin Hours]],Nurse[[#This Row],[RN DON Hours]])</f>
        <v>31.880434782608695</v>
      </c>
      <c r="M293" s="4">
        <v>19.133152173913043</v>
      </c>
      <c r="N293" s="4">
        <v>7.4429347826086953</v>
      </c>
      <c r="O293" s="4">
        <v>5.3043478260869561</v>
      </c>
      <c r="P293" s="4">
        <f>SUM(Nurse[[#This Row],[LPN Hours (excl. Admin)]],Nurse[[#This Row],[LPN Admin Hours]])</f>
        <v>111.48271739130435</v>
      </c>
      <c r="Q293" s="4">
        <v>100.01532608695652</v>
      </c>
      <c r="R293" s="4">
        <v>11.467391304347826</v>
      </c>
      <c r="S293" s="4">
        <f>SUM(Nurse[[#This Row],[CNA Hours]],Nurse[[#This Row],[NA TR Hours]],Nurse[[#This Row],[Med Aide/Tech Hours]])</f>
        <v>176.72010869565219</v>
      </c>
      <c r="T293" s="4">
        <v>176.72010869565219</v>
      </c>
      <c r="U293" s="4">
        <v>0</v>
      </c>
      <c r="V293" s="4">
        <v>0</v>
      </c>
      <c r="W29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2.4728260869565215</v>
      </c>
      <c r="X293" s="4">
        <v>0</v>
      </c>
      <c r="Y293" s="4">
        <v>0</v>
      </c>
      <c r="Z293" s="4">
        <v>0</v>
      </c>
      <c r="AA293" s="4">
        <v>1.25</v>
      </c>
      <c r="AB293" s="4">
        <v>0</v>
      </c>
      <c r="AC293" s="4">
        <v>1.2228260869565217</v>
      </c>
      <c r="AD293" s="4">
        <v>0</v>
      </c>
      <c r="AE293" s="4">
        <v>0</v>
      </c>
      <c r="AF293" s="1">
        <v>225491</v>
      </c>
      <c r="AG293" s="1">
        <v>1</v>
      </c>
      <c r="AH293"/>
    </row>
    <row r="294" spans="1:34" x14ac:dyDescent="0.25">
      <c r="A294" t="s">
        <v>379</v>
      </c>
      <c r="B294" t="s">
        <v>238</v>
      </c>
      <c r="C294" t="s">
        <v>423</v>
      </c>
      <c r="D294" t="s">
        <v>411</v>
      </c>
      <c r="E294" s="4">
        <v>100.39130434782609</v>
      </c>
      <c r="F294" s="4">
        <f>Nurse[[#This Row],[Total Nurse Staff Hours]]/Nurse[[#This Row],[MDS Census]]</f>
        <v>3.9362169770463407</v>
      </c>
      <c r="G294" s="4">
        <f>Nurse[[#This Row],[Total Direct Care Staff Hours]]/Nurse[[#This Row],[MDS Census]]</f>
        <v>3.4640158077089653</v>
      </c>
      <c r="H294" s="4">
        <f>Nurse[[#This Row],[Total RN Hours (w/ Admin, DON)]]/Nurse[[#This Row],[MDS Census]]</f>
        <v>0.6476190991771329</v>
      </c>
      <c r="I294" s="4">
        <f>Nurse[[#This Row],[RN Hours (excl. Admin, DON)]]/Nurse[[#This Row],[MDS Census]]</f>
        <v>0.37753572975313981</v>
      </c>
      <c r="J294" s="4">
        <f>SUM(Nurse[[#This Row],[RN Hours (excl. Admin, DON)]],Nurse[[#This Row],[RN Admin Hours]],Nurse[[#This Row],[RN DON Hours]],Nurse[[#This Row],[LPN Hours (excl. Admin)]],Nurse[[#This Row],[LPN Admin Hours]],Nurse[[#This Row],[CNA Hours]],Nurse[[#This Row],[NA TR Hours]],Nurse[[#This Row],[Med Aide/Tech Hours]])</f>
        <v>395.16195652173917</v>
      </c>
      <c r="K294" s="4">
        <f>SUM(Nurse[[#This Row],[RN Hours (excl. Admin, DON)]],Nurse[[#This Row],[LPN Hours (excl. Admin)]],Nurse[[#This Row],[CNA Hours]],Nurse[[#This Row],[NA TR Hours]],Nurse[[#This Row],[Med Aide/Tech Hours]])</f>
        <v>347.75706521739136</v>
      </c>
      <c r="L294" s="4">
        <f>SUM(Nurse[[#This Row],[RN Hours (excl. Admin, DON)]],Nurse[[#This Row],[RN Admin Hours]],Nurse[[#This Row],[RN DON Hours]])</f>
        <v>65.01532608695652</v>
      </c>
      <c r="M294" s="4">
        <v>37.901304347826084</v>
      </c>
      <c r="N294" s="4">
        <v>27.114021739130433</v>
      </c>
      <c r="O294" s="4">
        <v>0</v>
      </c>
      <c r="P294" s="4">
        <f>SUM(Nurse[[#This Row],[LPN Hours (excl. Admin)]],Nurse[[#This Row],[LPN Admin Hours]])</f>
        <v>124.22391304347828</v>
      </c>
      <c r="Q294" s="4">
        <v>103.93304347826088</v>
      </c>
      <c r="R294" s="4">
        <v>20.290869565217392</v>
      </c>
      <c r="S294" s="4">
        <f>SUM(Nurse[[#This Row],[CNA Hours]],Nurse[[#This Row],[NA TR Hours]],Nurse[[#This Row],[Med Aide/Tech Hours]])</f>
        <v>205.92271739130439</v>
      </c>
      <c r="T294" s="4">
        <v>205.92271739130439</v>
      </c>
      <c r="U294" s="4">
        <v>0</v>
      </c>
      <c r="V294" s="4">
        <v>0</v>
      </c>
      <c r="W29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4.2880434782608692</v>
      </c>
      <c r="X294" s="4">
        <v>8.6956521739130432E-2</v>
      </c>
      <c r="Y294" s="4">
        <v>0</v>
      </c>
      <c r="Z294" s="4">
        <v>0</v>
      </c>
      <c r="AA294" s="4">
        <v>1.7581521739130435</v>
      </c>
      <c r="AB294" s="4">
        <v>0</v>
      </c>
      <c r="AC294" s="4">
        <v>2.4429347826086958</v>
      </c>
      <c r="AD294" s="4">
        <v>0</v>
      </c>
      <c r="AE294" s="4">
        <v>0</v>
      </c>
      <c r="AF294" s="1">
        <v>225518</v>
      </c>
      <c r="AG294" s="1">
        <v>1</v>
      </c>
      <c r="AH294"/>
    </row>
    <row r="295" spans="1:34" x14ac:dyDescent="0.25">
      <c r="A295" t="s">
        <v>379</v>
      </c>
      <c r="B295" t="s">
        <v>156</v>
      </c>
      <c r="C295" t="s">
        <v>433</v>
      </c>
      <c r="D295" t="s">
        <v>414</v>
      </c>
      <c r="E295" s="4">
        <v>92.195652173913047</v>
      </c>
      <c r="F295" s="4">
        <f>Nurse[[#This Row],[Total Nurse Staff Hours]]/Nurse[[#This Row],[MDS Census]]</f>
        <v>3.9758394246639934</v>
      </c>
      <c r="G295" s="4">
        <f>Nurse[[#This Row],[Total Direct Care Staff Hours]]/Nurse[[#This Row],[MDS Census]]</f>
        <v>3.7855541145956133</v>
      </c>
      <c r="H295" s="4">
        <f>Nurse[[#This Row],[Total RN Hours (w/ Admin, DON)]]/Nurse[[#This Row],[MDS Census]]</f>
        <v>0.62387054939872666</v>
      </c>
      <c r="I295" s="4">
        <f>Nurse[[#This Row],[RN Hours (excl. Admin, DON)]]/Nurse[[#This Row],[MDS Census]]</f>
        <v>0.43358523933034665</v>
      </c>
      <c r="J295" s="4">
        <f>SUM(Nurse[[#This Row],[RN Hours (excl. Admin, DON)]],Nurse[[#This Row],[RN Admin Hours]],Nurse[[#This Row],[RN DON Hours]],Nurse[[#This Row],[LPN Hours (excl. Admin)]],Nurse[[#This Row],[LPN Admin Hours]],Nurse[[#This Row],[CNA Hours]],Nurse[[#This Row],[NA TR Hours]],Nurse[[#This Row],[Med Aide/Tech Hours]])</f>
        <v>366.55510869565211</v>
      </c>
      <c r="K295" s="4">
        <f>SUM(Nurse[[#This Row],[RN Hours (excl. Admin, DON)]],Nurse[[#This Row],[LPN Hours (excl. Admin)]],Nurse[[#This Row],[CNA Hours]],Nurse[[#This Row],[NA TR Hours]],Nurse[[#This Row],[Med Aide/Tech Hours]])</f>
        <v>349.01163043478255</v>
      </c>
      <c r="L295" s="4">
        <f>SUM(Nurse[[#This Row],[RN Hours (excl. Admin, DON)]],Nurse[[#This Row],[RN Admin Hours]],Nurse[[#This Row],[RN DON Hours]])</f>
        <v>57.518152173913045</v>
      </c>
      <c r="M295" s="4">
        <v>39.974673913043482</v>
      </c>
      <c r="N295" s="4">
        <v>13.5</v>
      </c>
      <c r="O295" s="4">
        <v>4.0434782608695654</v>
      </c>
      <c r="P295" s="4">
        <f>SUM(Nurse[[#This Row],[LPN Hours (excl. Admin)]],Nurse[[#This Row],[LPN Admin Hours]])</f>
        <v>89.362717391304344</v>
      </c>
      <c r="Q295" s="4">
        <v>89.362717391304344</v>
      </c>
      <c r="R295" s="4">
        <v>0</v>
      </c>
      <c r="S295" s="4">
        <f>SUM(Nurse[[#This Row],[CNA Hours]],Nurse[[#This Row],[NA TR Hours]],Nurse[[#This Row],[Med Aide/Tech Hours]])</f>
        <v>219.67423913043473</v>
      </c>
      <c r="T295" s="4">
        <v>219.67423913043473</v>
      </c>
      <c r="U295" s="4">
        <v>0</v>
      </c>
      <c r="V295" s="4">
        <v>0</v>
      </c>
      <c r="W29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45.142934782608705</v>
      </c>
      <c r="X295" s="4">
        <v>0.30076086956521741</v>
      </c>
      <c r="Y295" s="4">
        <v>0</v>
      </c>
      <c r="Z295" s="4">
        <v>0</v>
      </c>
      <c r="AA295" s="4">
        <v>18.020326086956526</v>
      </c>
      <c r="AB295" s="4">
        <v>0</v>
      </c>
      <c r="AC295" s="4">
        <v>26.821847826086959</v>
      </c>
      <c r="AD295" s="4">
        <v>0</v>
      </c>
      <c r="AE295" s="4">
        <v>0</v>
      </c>
      <c r="AF295" s="1">
        <v>225392</v>
      </c>
      <c r="AG295" s="1">
        <v>1</v>
      </c>
      <c r="AH295"/>
    </row>
    <row r="296" spans="1:34" x14ac:dyDescent="0.25">
      <c r="A296" t="s">
        <v>379</v>
      </c>
      <c r="B296" t="s">
        <v>235</v>
      </c>
      <c r="C296" t="s">
        <v>442</v>
      </c>
      <c r="D296" t="s">
        <v>416</v>
      </c>
      <c r="E296" s="4">
        <v>130.16304347826087</v>
      </c>
      <c r="F296" s="4">
        <f>Nurse[[#This Row],[Total Nurse Staff Hours]]/Nurse[[#This Row],[MDS Census]]</f>
        <v>3.5059599164926931</v>
      </c>
      <c r="G296" s="4">
        <f>Nurse[[#This Row],[Total Direct Care Staff Hours]]/Nurse[[#This Row],[MDS Census]]</f>
        <v>3.2304943632567849</v>
      </c>
      <c r="H296" s="4">
        <f>Nurse[[#This Row],[Total RN Hours (w/ Admin, DON)]]/Nurse[[#This Row],[MDS Census]]</f>
        <v>0.59091189979123182</v>
      </c>
      <c r="I296" s="4">
        <f>Nurse[[#This Row],[RN Hours (excl. Admin, DON)]]/Nurse[[#This Row],[MDS Census]]</f>
        <v>0.43622045929018805</v>
      </c>
      <c r="J296" s="4">
        <f>SUM(Nurse[[#This Row],[RN Hours (excl. Admin, DON)]],Nurse[[#This Row],[RN Admin Hours]],Nurse[[#This Row],[RN DON Hours]],Nurse[[#This Row],[LPN Hours (excl. Admin)]],Nurse[[#This Row],[LPN Admin Hours]],Nurse[[#This Row],[CNA Hours]],Nurse[[#This Row],[NA TR Hours]],Nurse[[#This Row],[Med Aide/Tech Hours]])</f>
        <v>456.34641304347826</v>
      </c>
      <c r="K296" s="4">
        <f>SUM(Nurse[[#This Row],[RN Hours (excl. Admin, DON)]],Nurse[[#This Row],[LPN Hours (excl. Admin)]],Nurse[[#This Row],[CNA Hours]],Nurse[[#This Row],[NA TR Hours]],Nurse[[#This Row],[Med Aide/Tech Hours]])</f>
        <v>420.49097826086955</v>
      </c>
      <c r="L296" s="4">
        <f>SUM(Nurse[[#This Row],[RN Hours (excl. Admin, DON)]],Nurse[[#This Row],[RN Admin Hours]],Nurse[[#This Row],[RN DON Hours]])</f>
        <v>76.914891304347847</v>
      </c>
      <c r="M296" s="4">
        <v>56.779782608695676</v>
      </c>
      <c r="N296" s="4">
        <v>15.162282608695653</v>
      </c>
      <c r="O296" s="4">
        <v>4.9728260869565215</v>
      </c>
      <c r="P296" s="4">
        <f>SUM(Nurse[[#This Row],[LPN Hours (excl. Admin)]],Nurse[[#This Row],[LPN Admin Hours]])</f>
        <v>67.196195652173927</v>
      </c>
      <c r="Q296" s="4">
        <v>51.475869565217401</v>
      </c>
      <c r="R296" s="4">
        <v>15.720326086956524</v>
      </c>
      <c r="S296" s="4">
        <f>SUM(Nurse[[#This Row],[CNA Hours]],Nurse[[#This Row],[NA TR Hours]],Nurse[[#This Row],[Med Aide/Tech Hours]])</f>
        <v>312.23532608695649</v>
      </c>
      <c r="T296" s="4">
        <v>297.07141304347823</v>
      </c>
      <c r="U296" s="4">
        <v>15.16391304347826</v>
      </c>
      <c r="V296" s="4">
        <v>0</v>
      </c>
      <c r="W29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4.1355434782608702</v>
      </c>
      <c r="X296" s="4">
        <v>1.0178260869565217</v>
      </c>
      <c r="Y296" s="4">
        <v>0</v>
      </c>
      <c r="Z296" s="4">
        <v>0</v>
      </c>
      <c r="AA296" s="4">
        <v>3.1177173913043483</v>
      </c>
      <c r="AB296" s="4">
        <v>0</v>
      </c>
      <c r="AC296" s="4">
        <v>0</v>
      </c>
      <c r="AD296" s="4">
        <v>0</v>
      </c>
      <c r="AE296" s="4">
        <v>0</v>
      </c>
      <c r="AF296" s="1">
        <v>225514</v>
      </c>
      <c r="AG296" s="1">
        <v>1</v>
      </c>
      <c r="AH296"/>
    </row>
    <row r="297" spans="1:34" x14ac:dyDescent="0.25">
      <c r="A297" t="s">
        <v>379</v>
      </c>
      <c r="B297" t="s">
        <v>108</v>
      </c>
      <c r="C297" t="s">
        <v>517</v>
      </c>
      <c r="D297" t="s">
        <v>420</v>
      </c>
      <c r="E297" s="4">
        <v>80.5</v>
      </c>
      <c r="F297" s="4">
        <f>Nurse[[#This Row],[Total Nurse Staff Hours]]/Nurse[[#This Row],[MDS Census]]</f>
        <v>2.7908992708614639</v>
      </c>
      <c r="G297" s="4">
        <f>Nurse[[#This Row],[Total Direct Care Staff Hours]]/Nurse[[#This Row],[MDS Census]]</f>
        <v>2.4918849581420468</v>
      </c>
      <c r="H297" s="4">
        <f>Nurse[[#This Row],[Total RN Hours (w/ Admin, DON)]]/Nurse[[#This Row],[MDS Census]]</f>
        <v>0.8238050229543612</v>
      </c>
      <c r="I297" s="4">
        <f>Nurse[[#This Row],[RN Hours (excl. Admin, DON)]]/Nurse[[#This Row],[MDS Census]]</f>
        <v>0.61640561706724273</v>
      </c>
      <c r="J297" s="4">
        <f>SUM(Nurse[[#This Row],[RN Hours (excl. Admin, DON)]],Nurse[[#This Row],[RN Admin Hours]],Nurse[[#This Row],[RN DON Hours]],Nurse[[#This Row],[LPN Hours (excl. Admin)]],Nurse[[#This Row],[LPN Admin Hours]],Nurse[[#This Row],[CNA Hours]],Nurse[[#This Row],[NA TR Hours]],Nurse[[#This Row],[Med Aide/Tech Hours]])</f>
        <v>224.66739130434783</v>
      </c>
      <c r="K297" s="4">
        <f>SUM(Nurse[[#This Row],[RN Hours (excl. Admin, DON)]],Nurse[[#This Row],[LPN Hours (excl. Admin)]],Nurse[[#This Row],[CNA Hours]],Nurse[[#This Row],[NA TR Hours]],Nurse[[#This Row],[Med Aide/Tech Hours]])</f>
        <v>200.59673913043477</v>
      </c>
      <c r="L297" s="4">
        <f>SUM(Nurse[[#This Row],[RN Hours (excl. Admin, DON)]],Nurse[[#This Row],[RN Admin Hours]],Nurse[[#This Row],[RN DON Hours]])</f>
        <v>66.316304347826076</v>
      </c>
      <c r="M297" s="4">
        <v>49.620652173913037</v>
      </c>
      <c r="N297" s="4">
        <v>12</v>
      </c>
      <c r="O297" s="4">
        <v>4.6956521739130439</v>
      </c>
      <c r="P297" s="4">
        <f>SUM(Nurse[[#This Row],[LPN Hours (excl. Admin)]],Nurse[[#This Row],[LPN Admin Hours]])</f>
        <v>55.522826086956513</v>
      </c>
      <c r="Q297" s="4">
        <v>48.147826086956513</v>
      </c>
      <c r="R297" s="4">
        <v>7.3749999999999991</v>
      </c>
      <c r="S297" s="4">
        <f>SUM(Nurse[[#This Row],[CNA Hours]],Nurse[[#This Row],[NA TR Hours]],Nurse[[#This Row],[Med Aide/Tech Hours]])</f>
        <v>102.82826086956524</v>
      </c>
      <c r="T297" s="4">
        <v>84.603260869565233</v>
      </c>
      <c r="U297" s="4">
        <v>18.225000000000005</v>
      </c>
      <c r="V297" s="4">
        <v>0</v>
      </c>
      <c r="W29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53.733695652173914</v>
      </c>
      <c r="X297" s="4">
        <v>25.306521739130432</v>
      </c>
      <c r="Y297" s="4">
        <v>0</v>
      </c>
      <c r="Z297" s="4">
        <v>0</v>
      </c>
      <c r="AA297" s="4">
        <v>19.689130434782609</v>
      </c>
      <c r="AB297" s="4">
        <v>0</v>
      </c>
      <c r="AC297" s="4">
        <v>8.7380434782608685</v>
      </c>
      <c r="AD297" s="4">
        <v>0</v>
      </c>
      <c r="AE297" s="4">
        <v>0</v>
      </c>
      <c r="AF297" s="1">
        <v>225320</v>
      </c>
      <c r="AG297" s="1">
        <v>1</v>
      </c>
      <c r="AH297"/>
    </row>
    <row r="298" spans="1:34" x14ac:dyDescent="0.25">
      <c r="A298" t="s">
        <v>379</v>
      </c>
      <c r="B298" t="s">
        <v>89</v>
      </c>
      <c r="C298" t="s">
        <v>509</v>
      </c>
      <c r="D298" t="s">
        <v>412</v>
      </c>
      <c r="E298" s="4">
        <v>134.60869565217391</v>
      </c>
      <c r="F298" s="4">
        <f>Nurse[[#This Row],[Total Nurse Staff Hours]]/Nurse[[#This Row],[MDS Census]]</f>
        <v>3.1331960594315249</v>
      </c>
      <c r="G298" s="4">
        <f>Nurse[[#This Row],[Total Direct Care Staff Hours]]/Nurse[[#This Row],[MDS Census]]</f>
        <v>2.7133397932816541</v>
      </c>
      <c r="H298" s="4">
        <f>Nurse[[#This Row],[Total RN Hours (w/ Admin, DON)]]/Nurse[[#This Row],[MDS Census]]</f>
        <v>0.34035852713178294</v>
      </c>
      <c r="I298" s="4">
        <f>Nurse[[#This Row],[RN Hours (excl. Admin, DON)]]/Nurse[[#This Row],[MDS Census]]</f>
        <v>4.9701227390180881E-2</v>
      </c>
      <c r="J298" s="4">
        <f>SUM(Nurse[[#This Row],[RN Hours (excl. Admin, DON)]],Nurse[[#This Row],[RN Admin Hours]],Nurse[[#This Row],[RN DON Hours]],Nurse[[#This Row],[LPN Hours (excl. Admin)]],Nurse[[#This Row],[LPN Admin Hours]],Nurse[[#This Row],[CNA Hours]],Nurse[[#This Row],[NA TR Hours]],Nurse[[#This Row],[Med Aide/Tech Hours]])</f>
        <v>421.75543478260875</v>
      </c>
      <c r="K298" s="4">
        <f>SUM(Nurse[[#This Row],[RN Hours (excl. Admin, DON)]],Nurse[[#This Row],[LPN Hours (excl. Admin)]],Nurse[[#This Row],[CNA Hours]],Nurse[[#This Row],[NA TR Hours]],Nurse[[#This Row],[Med Aide/Tech Hours]])</f>
        <v>365.23913043478262</v>
      </c>
      <c r="L298" s="4">
        <f>SUM(Nurse[[#This Row],[RN Hours (excl. Admin, DON)]],Nurse[[#This Row],[RN Admin Hours]],Nurse[[#This Row],[RN DON Hours]])</f>
        <v>45.815217391304344</v>
      </c>
      <c r="M298" s="4">
        <v>6.6902173913043477</v>
      </c>
      <c r="N298" s="4">
        <v>35.782608695652172</v>
      </c>
      <c r="O298" s="4">
        <v>3.3423913043478262</v>
      </c>
      <c r="P298" s="4">
        <f>SUM(Nurse[[#This Row],[LPN Hours (excl. Admin)]],Nurse[[#This Row],[LPN Admin Hours]])</f>
        <v>118.54347826086956</v>
      </c>
      <c r="Q298" s="4">
        <v>101.15217391304348</v>
      </c>
      <c r="R298" s="4">
        <v>17.391304347826086</v>
      </c>
      <c r="S298" s="4">
        <f>SUM(Nurse[[#This Row],[CNA Hours]],Nurse[[#This Row],[NA TR Hours]],Nurse[[#This Row],[Med Aide/Tech Hours]])</f>
        <v>257.39673913043481</v>
      </c>
      <c r="T298" s="4">
        <v>257.39673913043481</v>
      </c>
      <c r="U298" s="4">
        <v>0</v>
      </c>
      <c r="V298" s="4">
        <v>0</v>
      </c>
      <c r="W29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98" s="4">
        <v>0</v>
      </c>
      <c r="Y298" s="4">
        <v>0</v>
      </c>
      <c r="Z298" s="4">
        <v>0</v>
      </c>
      <c r="AA298" s="4">
        <v>0</v>
      </c>
      <c r="AB298" s="4">
        <v>0</v>
      </c>
      <c r="AC298" s="4">
        <v>0</v>
      </c>
      <c r="AD298" s="4">
        <v>0</v>
      </c>
      <c r="AE298" s="4">
        <v>0</v>
      </c>
      <c r="AF298" s="1">
        <v>225293</v>
      </c>
      <c r="AG298" s="1">
        <v>1</v>
      </c>
      <c r="AH298"/>
    </row>
    <row r="299" spans="1:34" x14ac:dyDescent="0.25">
      <c r="A299" t="s">
        <v>379</v>
      </c>
      <c r="B299" t="s">
        <v>50</v>
      </c>
      <c r="C299" t="s">
        <v>490</v>
      </c>
      <c r="D299" t="s">
        <v>417</v>
      </c>
      <c r="E299" s="4">
        <v>150.29347826086956</v>
      </c>
      <c r="F299" s="4">
        <f>Nurse[[#This Row],[Total Nurse Staff Hours]]/Nurse[[#This Row],[MDS Census]]</f>
        <v>3.3699826426556738</v>
      </c>
      <c r="G299" s="4">
        <f>Nurse[[#This Row],[Total Direct Care Staff Hours]]/Nurse[[#This Row],[MDS Census]]</f>
        <v>2.9522853836696319</v>
      </c>
      <c r="H299" s="4">
        <f>Nurse[[#This Row],[Total RN Hours (w/ Admin, DON)]]/Nurse[[#This Row],[MDS Census]]</f>
        <v>0.5109206624719751</v>
      </c>
      <c r="I299" s="4">
        <f>Nurse[[#This Row],[RN Hours (excl. Admin, DON)]]/Nurse[[#This Row],[MDS Census]]</f>
        <v>0.22613365155131263</v>
      </c>
      <c r="J299" s="4">
        <f>SUM(Nurse[[#This Row],[RN Hours (excl. Admin, DON)]],Nurse[[#This Row],[RN Admin Hours]],Nurse[[#This Row],[RN DON Hours]],Nurse[[#This Row],[LPN Hours (excl. Admin)]],Nurse[[#This Row],[LPN Admin Hours]],Nurse[[#This Row],[CNA Hours]],Nurse[[#This Row],[NA TR Hours]],Nurse[[#This Row],[Med Aide/Tech Hours]])</f>
        <v>506.48641304347825</v>
      </c>
      <c r="K299" s="4">
        <f>SUM(Nurse[[#This Row],[RN Hours (excl. Admin, DON)]],Nurse[[#This Row],[LPN Hours (excl. Admin)]],Nurse[[#This Row],[CNA Hours]],Nurse[[#This Row],[NA TR Hours]],Nurse[[#This Row],[Med Aide/Tech Hours]])</f>
        <v>443.70923913043481</v>
      </c>
      <c r="L299" s="4">
        <f>SUM(Nurse[[#This Row],[RN Hours (excl. Admin, DON)]],Nurse[[#This Row],[RN Admin Hours]],Nurse[[#This Row],[RN DON Hours]])</f>
        <v>76.78804347826086</v>
      </c>
      <c r="M299" s="4">
        <v>33.986413043478258</v>
      </c>
      <c r="N299" s="4">
        <v>38.519021739130437</v>
      </c>
      <c r="O299" s="4">
        <v>4.2826086956521738</v>
      </c>
      <c r="P299" s="4">
        <f>SUM(Nurse[[#This Row],[LPN Hours (excl. Admin)]],Nurse[[#This Row],[LPN Admin Hours]])</f>
        <v>129.17119565217391</v>
      </c>
      <c r="Q299" s="4">
        <v>109.19565217391305</v>
      </c>
      <c r="R299" s="4">
        <v>19.975543478260871</v>
      </c>
      <c r="S299" s="4">
        <f>SUM(Nurse[[#This Row],[CNA Hours]],Nurse[[#This Row],[NA TR Hours]],Nurse[[#This Row],[Med Aide/Tech Hours]])</f>
        <v>300.5271739130435</v>
      </c>
      <c r="T299" s="4">
        <v>300.5271739130435</v>
      </c>
      <c r="U299" s="4">
        <v>0</v>
      </c>
      <c r="V299" s="4">
        <v>0</v>
      </c>
      <c r="W29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99" s="4">
        <v>0</v>
      </c>
      <c r="Y299" s="4">
        <v>0</v>
      </c>
      <c r="Z299" s="4">
        <v>0</v>
      </c>
      <c r="AA299" s="4">
        <v>0</v>
      </c>
      <c r="AB299" s="4">
        <v>0</v>
      </c>
      <c r="AC299" s="4">
        <v>0</v>
      </c>
      <c r="AD299" s="4">
        <v>0</v>
      </c>
      <c r="AE299" s="4">
        <v>0</v>
      </c>
      <c r="AF299" s="1">
        <v>225225</v>
      </c>
      <c r="AG299" s="1">
        <v>1</v>
      </c>
      <c r="AH299"/>
    </row>
    <row r="300" spans="1:34" x14ac:dyDescent="0.25">
      <c r="A300" t="s">
        <v>379</v>
      </c>
      <c r="B300" t="s">
        <v>278</v>
      </c>
      <c r="C300" t="s">
        <v>483</v>
      </c>
      <c r="D300" t="s">
        <v>417</v>
      </c>
      <c r="E300" s="4">
        <v>99.608695652173907</v>
      </c>
      <c r="F300" s="4">
        <f>Nurse[[#This Row],[Total Nurse Staff Hours]]/Nurse[[#This Row],[MDS Census]]</f>
        <v>3.0943168921868178</v>
      </c>
      <c r="G300" s="4">
        <f>Nurse[[#This Row],[Total Direct Care Staff Hours]]/Nurse[[#This Row],[MDS Census]]</f>
        <v>2.738358795285901</v>
      </c>
      <c r="H300" s="4">
        <f>Nurse[[#This Row],[Total RN Hours (w/ Admin, DON)]]/Nurse[[#This Row],[MDS Census]]</f>
        <v>0.30570711479703189</v>
      </c>
      <c r="I300" s="4">
        <f>Nurse[[#This Row],[RN Hours (excl. Admin, DON)]]/Nurse[[#This Row],[MDS Census]]</f>
        <v>0.10235704932343954</v>
      </c>
      <c r="J300" s="4">
        <f>SUM(Nurse[[#This Row],[RN Hours (excl. Admin, DON)]],Nurse[[#This Row],[RN Admin Hours]],Nurse[[#This Row],[RN DON Hours]],Nurse[[#This Row],[LPN Hours (excl. Admin)]],Nurse[[#This Row],[LPN Admin Hours]],Nurse[[#This Row],[CNA Hours]],Nurse[[#This Row],[NA TR Hours]],Nurse[[#This Row],[Med Aide/Tech Hours]])</f>
        <v>308.22086956521736</v>
      </c>
      <c r="K300" s="4">
        <f>SUM(Nurse[[#This Row],[RN Hours (excl. Admin, DON)]],Nurse[[#This Row],[LPN Hours (excl. Admin)]],Nurse[[#This Row],[CNA Hours]],Nurse[[#This Row],[NA TR Hours]],Nurse[[#This Row],[Med Aide/Tech Hours]])</f>
        <v>272.76434782608692</v>
      </c>
      <c r="L300" s="4">
        <f>SUM(Nurse[[#This Row],[RN Hours (excl. Admin, DON)]],Nurse[[#This Row],[RN Admin Hours]],Nurse[[#This Row],[RN DON Hours]])</f>
        <v>30.451086956521738</v>
      </c>
      <c r="M300" s="4">
        <v>10.195652173913043</v>
      </c>
      <c r="N300" s="4">
        <v>15.211956521739131</v>
      </c>
      <c r="O300" s="4">
        <v>5.0434782608695654</v>
      </c>
      <c r="P300" s="4">
        <f>SUM(Nurse[[#This Row],[LPN Hours (excl. Admin)]],Nurse[[#This Row],[LPN Admin Hours]])</f>
        <v>97.330760869565211</v>
      </c>
      <c r="Q300" s="4">
        <v>82.129673913043476</v>
      </c>
      <c r="R300" s="4">
        <v>15.201086956521738</v>
      </c>
      <c r="S300" s="4">
        <f>SUM(Nurse[[#This Row],[CNA Hours]],Nurse[[#This Row],[NA TR Hours]],Nurse[[#This Row],[Med Aide/Tech Hours]])</f>
        <v>180.43902173913042</v>
      </c>
      <c r="T300" s="4">
        <v>180.43902173913042</v>
      </c>
      <c r="U300" s="4">
        <v>0</v>
      </c>
      <c r="V300" s="4">
        <v>0</v>
      </c>
      <c r="W30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24.881413043478254</v>
      </c>
      <c r="X300" s="4">
        <v>1.3695652173913044</v>
      </c>
      <c r="Y300" s="4">
        <v>0</v>
      </c>
      <c r="Z300" s="4">
        <v>0</v>
      </c>
      <c r="AA300" s="4">
        <v>9.0372826086956515</v>
      </c>
      <c r="AB300" s="4">
        <v>0</v>
      </c>
      <c r="AC300" s="4">
        <v>14.4745652173913</v>
      </c>
      <c r="AD300" s="4">
        <v>0</v>
      </c>
      <c r="AE300" s="4">
        <v>0</v>
      </c>
      <c r="AF300" s="1">
        <v>225603</v>
      </c>
      <c r="AG300" s="1">
        <v>1</v>
      </c>
      <c r="AH300"/>
    </row>
    <row r="301" spans="1:34" x14ac:dyDescent="0.25">
      <c r="A301" t="s">
        <v>379</v>
      </c>
      <c r="B301" t="s">
        <v>42</v>
      </c>
      <c r="C301" t="s">
        <v>481</v>
      </c>
      <c r="D301" t="s">
        <v>411</v>
      </c>
      <c r="E301" s="4">
        <v>83.869565217391298</v>
      </c>
      <c r="F301" s="4">
        <f>Nurse[[#This Row],[Total Nurse Staff Hours]]/Nurse[[#This Row],[MDS Census]]</f>
        <v>2.8865992742353552</v>
      </c>
      <c r="G301" s="4">
        <f>Nurse[[#This Row],[Total Direct Care Staff Hours]]/Nurse[[#This Row],[MDS Census]]</f>
        <v>2.5130248833592539</v>
      </c>
      <c r="H301" s="4">
        <f>Nurse[[#This Row],[Total RN Hours (w/ Admin, DON)]]/Nurse[[#This Row],[MDS Census]]</f>
        <v>0.42074909279419398</v>
      </c>
      <c r="I301" s="4">
        <f>Nurse[[#This Row],[RN Hours (excl. Admin, DON)]]/Nurse[[#This Row],[MDS Census]]</f>
        <v>0.17577112493519961</v>
      </c>
      <c r="J301" s="4">
        <f>SUM(Nurse[[#This Row],[RN Hours (excl. Admin, DON)]],Nurse[[#This Row],[RN Admin Hours]],Nurse[[#This Row],[RN DON Hours]],Nurse[[#This Row],[LPN Hours (excl. Admin)]],Nurse[[#This Row],[LPN Admin Hours]],Nurse[[#This Row],[CNA Hours]],Nurse[[#This Row],[NA TR Hours]],Nurse[[#This Row],[Med Aide/Tech Hours]])</f>
        <v>242.0978260869565</v>
      </c>
      <c r="K301" s="4">
        <f>SUM(Nurse[[#This Row],[RN Hours (excl. Admin, DON)]],Nurse[[#This Row],[LPN Hours (excl. Admin)]],Nurse[[#This Row],[CNA Hours]],Nurse[[#This Row],[NA TR Hours]],Nurse[[#This Row],[Med Aide/Tech Hours]])</f>
        <v>210.76630434782609</v>
      </c>
      <c r="L301" s="4">
        <f>SUM(Nurse[[#This Row],[RN Hours (excl. Admin, DON)]],Nurse[[#This Row],[RN Admin Hours]],Nurse[[#This Row],[RN DON Hours]])</f>
        <v>35.288043478260875</v>
      </c>
      <c r="M301" s="4">
        <v>14.741847826086957</v>
      </c>
      <c r="N301" s="4">
        <v>19.983695652173914</v>
      </c>
      <c r="O301" s="4">
        <v>0.5625</v>
      </c>
      <c r="P301" s="4">
        <f>SUM(Nurse[[#This Row],[LPN Hours (excl. Admin)]],Nurse[[#This Row],[LPN Admin Hours]])</f>
        <v>38.559782608695649</v>
      </c>
      <c r="Q301" s="4">
        <v>27.774456521739129</v>
      </c>
      <c r="R301" s="4">
        <v>10.785326086956522</v>
      </c>
      <c r="S301" s="4">
        <f>SUM(Nurse[[#This Row],[CNA Hours]],Nurse[[#This Row],[NA TR Hours]],Nurse[[#This Row],[Med Aide/Tech Hours]])</f>
        <v>168.25</v>
      </c>
      <c r="T301" s="4">
        <v>168.25</v>
      </c>
      <c r="U301" s="4">
        <v>0</v>
      </c>
      <c r="V301" s="4">
        <v>0</v>
      </c>
      <c r="W30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01" s="4">
        <v>0</v>
      </c>
      <c r="Y301" s="4">
        <v>0</v>
      </c>
      <c r="Z301" s="4">
        <v>0</v>
      </c>
      <c r="AA301" s="4">
        <v>0</v>
      </c>
      <c r="AB301" s="4">
        <v>0</v>
      </c>
      <c r="AC301" s="4">
        <v>0</v>
      </c>
      <c r="AD301" s="4">
        <v>0</v>
      </c>
      <c r="AE301" s="4">
        <v>0</v>
      </c>
      <c r="AF301" s="1">
        <v>225215</v>
      </c>
      <c r="AG301" s="1">
        <v>1</v>
      </c>
      <c r="AH301"/>
    </row>
    <row r="302" spans="1:34" x14ac:dyDescent="0.25">
      <c r="A302" t="s">
        <v>379</v>
      </c>
      <c r="B302" t="s">
        <v>276</v>
      </c>
      <c r="C302" t="s">
        <v>557</v>
      </c>
      <c r="D302" t="s">
        <v>411</v>
      </c>
      <c r="E302" s="4">
        <v>118.3695652173913</v>
      </c>
      <c r="F302" s="4">
        <f>Nurse[[#This Row],[Total Nurse Staff Hours]]/Nurse[[#This Row],[MDS Census]]</f>
        <v>3.1079237832874198</v>
      </c>
      <c r="G302" s="4">
        <f>Nurse[[#This Row],[Total Direct Care Staff Hours]]/Nurse[[#This Row],[MDS Census]]</f>
        <v>2.836206611570248</v>
      </c>
      <c r="H302" s="4">
        <f>Nurse[[#This Row],[Total RN Hours (w/ Admin, DON)]]/Nurse[[#This Row],[MDS Census]]</f>
        <v>0.56951239669421494</v>
      </c>
      <c r="I302" s="4">
        <f>Nurse[[#This Row],[RN Hours (excl. Admin, DON)]]/Nurse[[#This Row],[MDS Census]]</f>
        <v>0.29779522497704319</v>
      </c>
      <c r="J302" s="4">
        <f>SUM(Nurse[[#This Row],[RN Hours (excl. Admin, DON)]],Nurse[[#This Row],[RN Admin Hours]],Nurse[[#This Row],[RN DON Hours]],Nurse[[#This Row],[LPN Hours (excl. Admin)]],Nurse[[#This Row],[LPN Admin Hours]],Nurse[[#This Row],[CNA Hours]],Nurse[[#This Row],[NA TR Hours]],Nurse[[#This Row],[Med Aide/Tech Hours]])</f>
        <v>367.88358695652175</v>
      </c>
      <c r="K302" s="4">
        <f>SUM(Nurse[[#This Row],[RN Hours (excl. Admin, DON)]],Nurse[[#This Row],[LPN Hours (excl. Admin)]],Nurse[[#This Row],[CNA Hours]],Nurse[[#This Row],[NA TR Hours]],Nurse[[#This Row],[Med Aide/Tech Hours]])</f>
        <v>335.72054347826088</v>
      </c>
      <c r="L302" s="4">
        <f>SUM(Nurse[[#This Row],[RN Hours (excl. Admin, DON)]],Nurse[[#This Row],[RN Admin Hours]],Nurse[[#This Row],[RN DON Hours]])</f>
        <v>67.412934782608701</v>
      </c>
      <c r="M302" s="4">
        <v>35.249891304347827</v>
      </c>
      <c r="N302" s="4">
        <v>27.467391304347824</v>
      </c>
      <c r="O302" s="4">
        <v>4.6956521739130439</v>
      </c>
      <c r="P302" s="4">
        <f>SUM(Nurse[[#This Row],[LPN Hours (excl. Admin)]],Nurse[[#This Row],[LPN Admin Hours]])</f>
        <v>76.413152173913062</v>
      </c>
      <c r="Q302" s="4">
        <v>76.413152173913062</v>
      </c>
      <c r="R302" s="4">
        <v>0</v>
      </c>
      <c r="S302" s="4">
        <f>SUM(Nurse[[#This Row],[CNA Hours]],Nurse[[#This Row],[NA TR Hours]],Nurse[[#This Row],[Med Aide/Tech Hours]])</f>
        <v>224.0575</v>
      </c>
      <c r="T302" s="4">
        <v>174.03163043478261</v>
      </c>
      <c r="U302" s="4">
        <v>50.025869565217391</v>
      </c>
      <c r="V302" s="4">
        <v>0</v>
      </c>
      <c r="W30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02" s="4">
        <v>0</v>
      </c>
      <c r="Y302" s="4">
        <v>0</v>
      </c>
      <c r="Z302" s="4">
        <v>0</v>
      </c>
      <c r="AA302" s="4">
        <v>0</v>
      </c>
      <c r="AB302" s="4">
        <v>0</v>
      </c>
      <c r="AC302" s="4">
        <v>0</v>
      </c>
      <c r="AD302" s="4">
        <v>0</v>
      </c>
      <c r="AE302" s="4">
        <v>0</v>
      </c>
      <c r="AF302" s="1">
        <v>225597</v>
      </c>
      <c r="AG302" s="1">
        <v>1</v>
      </c>
      <c r="AH302"/>
    </row>
    <row r="303" spans="1:34" x14ac:dyDescent="0.25">
      <c r="A303" t="s">
        <v>379</v>
      </c>
      <c r="B303" t="s">
        <v>9</v>
      </c>
      <c r="C303" t="s">
        <v>469</v>
      </c>
      <c r="D303" t="s">
        <v>413</v>
      </c>
      <c r="E303" s="4">
        <v>72.184782608695656</v>
      </c>
      <c r="F303" s="4">
        <f>Nurse[[#This Row],[Total Nurse Staff Hours]]/Nurse[[#This Row],[MDS Census]]</f>
        <v>8.0778436982382154</v>
      </c>
      <c r="G303" s="4">
        <f>Nurse[[#This Row],[Total Direct Care Staff Hours]]/Nurse[[#This Row],[MDS Census]]</f>
        <v>7.1337238367715701</v>
      </c>
      <c r="H303" s="4">
        <f>Nurse[[#This Row],[Total RN Hours (w/ Admin, DON)]]/Nurse[[#This Row],[MDS Census]]</f>
        <v>3.8529664207197705</v>
      </c>
      <c r="I303" s="4">
        <f>Nurse[[#This Row],[RN Hours (excl. Admin, DON)]]/Nurse[[#This Row],[MDS Census]]</f>
        <v>2.9088465592531243</v>
      </c>
      <c r="J303" s="4">
        <f>SUM(Nurse[[#This Row],[RN Hours (excl. Admin, DON)]],Nurse[[#This Row],[RN Admin Hours]],Nurse[[#This Row],[RN DON Hours]],Nurse[[#This Row],[LPN Hours (excl. Admin)]],Nurse[[#This Row],[LPN Admin Hours]],Nurse[[#This Row],[CNA Hours]],Nurse[[#This Row],[NA TR Hours]],Nurse[[#This Row],[Med Aide/Tech Hours]])</f>
        <v>583.09739130434775</v>
      </c>
      <c r="K303" s="4">
        <f>SUM(Nurse[[#This Row],[RN Hours (excl. Admin, DON)]],Nurse[[#This Row],[LPN Hours (excl. Admin)]],Nurse[[#This Row],[CNA Hours]],Nurse[[#This Row],[NA TR Hours]],Nurse[[#This Row],[Med Aide/Tech Hours]])</f>
        <v>514.94630434782607</v>
      </c>
      <c r="L303" s="4">
        <f>SUM(Nurse[[#This Row],[RN Hours (excl. Admin, DON)]],Nurse[[#This Row],[RN Admin Hours]],Nurse[[#This Row],[RN DON Hours]])</f>
        <v>278.12554347826085</v>
      </c>
      <c r="M303" s="4">
        <v>209.97445652173911</v>
      </c>
      <c r="N303" s="4">
        <v>47.107608695652189</v>
      </c>
      <c r="O303" s="4">
        <v>21.043478260869566</v>
      </c>
      <c r="P303" s="4">
        <f>SUM(Nurse[[#This Row],[LPN Hours (excl. Admin)]],Nurse[[#This Row],[LPN Admin Hours]])</f>
        <v>48.566195652173903</v>
      </c>
      <c r="Q303" s="4">
        <v>48.566195652173903</v>
      </c>
      <c r="R303" s="4">
        <v>0</v>
      </c>
      <c r="S303" s="4">
        <f>SUM(Nurse[[#This Row],[CNA Hours]],Nurse[[#This Row],[NA TR Hours]],Nurse[[#This Row],[Med Aide/Tech Hours]])</f>
        <v>256.40565217391298</v>
      </c>
      <c r="T303" s="4">
        <v>256.40565217391298</v>
      </c>
      <c r="U303" s="4">
        <v>0</v>
      </c>
      <c r="V303" s="4">
        <v>0</v>
      </c>
      <c r="W30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2.9157608695652173</v>
      </c>
      <c r="X303" s="4">
        <v>2.9157608695652173</v>
      </c>
      <c r="Y303" s="4">
        <v>0</v>
      </c>
      <c r="Z303" s="4">
        <v>0</v>
      </c>
      <c r="AA303" s="4">
        <v>0</v>
      </c>
      <c r="AB303" s="4">
        <v>0</v>
      </c>
      <c r="AC303" s="4">
        <v>0</v>
      </c>
      <c r="AD303" s="4">
        <v>0</v>
      </c>
      <c r="AE303" s="4">
        <v>0</v>
      </c>
      <c r="AF303" s="1">
        <v>225014</v>
      </c>
      <c r="AG303" s="1">
        <v>1</v>
      </c>
      <c r="AH303"/>
    </row>
    <row r="304" spans="1:34" x14ac:dyDescent="0.25">
      <c r="A304" t="s">
        <v>379</v>
      </c>
      <c r="B304" t="s">
        <v>151</v>
      </c>
      <c r="C304" t="s">
        <v>452</v>
      </c>
      <c r="D304" t="s">
        <v>418</v>
      </c>
      <c r="E304" s="4">
        <v>89.347826086956516</v>
      </c>
      <c r="F304" s="4">
        <f>Nurse[[#This Row],[Total Nurse Staff Hours]]/Nurse[[#This Row],[MDS Census]]</f>
        <v>2.7676824817518244</v>
      </c>
      <c r="G304" s="4">
        <f>Nurse[[#This Row],[Total Direct Care Staff Hours]]/Nurse[[#This Row],[MDS Census]]</f>
        <v>2.4700133819951335</v>
      </c>
      <c r="H304" s="4">
        <f>Nurse[[#This Row],[Total RN Hours (w/ Admin, DON)]]/Nurse[[#This Row],[MDS Census]]</f>
        <v>0.28001581508515822</v>
      </c>
      <c r="I304" s="4">
        <f>Nurse[[#This Row],[RN Hours (excl. Admin, DON)]]/Nurse[[#This Row],[MDS Census]]</f>
        <v>0.1074489051094891</v>
      </c>
      <c r="J304" s="4">
        <f>SUM(Nurse[[#This Row],[RN Hours (excl. Admin, DON)]],Nurse[[#This Row],[RN Admin Hours]],Nurse[[#This Row],[RN DON Hours]],Nurse[[#This Row],[LPN Hours (excl. Admin)]],Nurse[[#This Row],[LPN Admin Hours]],Nurse[[#This Row],[CNA Hours]],Nurse[[#This Row],[NA TR Hours]],Nurse[[#This Row],[Med Aide/Tech Hours]])</f>
        <v>247.28641304347821</v>
      </c>
      <c r="K304" s="4">
        <f>SUM(Nurse[[#This Row],[RN Hours (excl. Admin, DON)]],Nurse[[#This Row],[LPN Hours (excl. Admin)]],Nurse[[#This Row],[CNA Hours]],Nurse[[#This Row],[NA TR Hours]],Nurse[[#This Row],[Med Aide/Tech Hours]])</f>
        <v>220.69032608695647</v>
      </c>
      <c r="L304" s="4">
        <f>SUM(Nurse[[#This Row],[RN Hours (excl. Admin, DON)]],Nurse[[#This Row],[RN Admin Hours]],Nurse[[#This Row],[RN DON Hours]])</f>
        <v>25.018804347826091</v>
      </c>
      <c r="M304" s="4">
        <v>9.6003260869565246</v>
      </c>
      <c r="N304" s="4">
        <v>10.304347826086957</v>
      </c>
      <c r="O304" s="4">
        <v>5.1141304347826084</v>
      </c>
      <c r="P304" s="4">
        <f>SUM(Nurse[[#This Row],[LPN Hours (excl. Admin)]],Nurse[[#This Row],[LPN Admin Hours]])</f>
        <v>90.234999999999985</v>
      </c>
      <c r="Q304" s="4">
        <v>79.057391304347817</v>
      </c>
      <c r="R304" s="4">
        <v>11.177608695652173</v>
      </c>
      <c r="S304" s="4">
        <f>SUM(Nurse[[#This Row],[CNA Hours]],Nurse[[#This Row],[NA TR Hours]],Nurse[[#This Row],[Med Aide/Tech Hours]])</f>
        <v>132.03260869565213</v>
      </c>
      <c r="T304" s="4">
        <v>130.34184782608691</v>
      </c>
      <c r="U304" s="4">
        <v>1.6907608695652172</v>
      </c>
      <c r="V304" s="4">
        <v>0</v>
      </c>
      <c r="W30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20.058043478260871</v>
      </c>
      <c r="X304" s="4">
        <v>0</v>
      </c>
      <c r="Y304" s="4">
        <v>0</v>
      </c>
      <c r="Z304" s="4">
        <v>0</v>
      </c>
      <c r="AA304" s="4">
        <v>8.755108695652174</v>
      </c>
      <c r="AB304" s="4">
        <v>0</v>
      </c>
      <c r="AC304" s="4">
        <v>11.302934782608695</v>
      </c>
      <c r="AD304" s="4">
        <v>0</v>
      </c>
      <c r="AE304" s="4">
        <v>0</v>
      </c>
      <c r="AF304" s="1">
        <v>225386</v>
      </c>
      <c r="AG304" s="1">
        <v>1</v>
      </c>
      <c r="AH304"/>
    </row>
    <row r="305" spans="1:34" x14ac:dyDescent="0.25">
      <c r="A305" t="s">
        <v>379</v>
      </c>
      <c r="B305" t="s">
        <v>188</v>
      </c>
      <c r="C305" t="s">
        <v>468</v>
      </c>
      <c r="D305" t="s">
        <v>412</v>
      </c>
      <c r="E305" s="4">
        <v>123.80434782608695</v>
      </c>
      <c r="F305" s="4">
        <f>Nurse[[#This Row],[Total Nurse Staff Hours]]/Nurse[[#This Row],[MDS Census]]</f>
        <v>3.6253107989464439</v>
      </c>
      <c r="G305" s="4">
        <f>Nurse[[#This Row],[Total Direct Care Staff Hours]]/Nurse[[#This Row],[MDS Census]]</f>
        <v>3.4131949078138719</v>
      </c>
      <c r="H305" s="4">
        <f>Nurse[[#This Row],[Total RN Hours (w/ Admin, DON)]]/Nurse[[#This Row],[MDS Census]]</f>
        <v>0.71230640913081666</v>
      </c>
      <c r="I305" s="4">
        <f>Nurse[[#This Row],[RN Hours (excl. Admin, DON)]]/Nurse[[#This Row],[MDS Census]]</f>
        <v>0.54163037752414411</v>
      </c>
      <c r="J305" s="4">
        <f>SUM(Nurse[[#This Row],[RN Hours (excl. Admin, DON)]],Nurse[[#This Row],[RN Admin Hours]],Nurse[[#This Row],[RN DON Hours]],Nurse[[#This Row],[LPN Hours (excl. Admin)]],Nurse[[#This Row],[LPN Admin Hours]],Nurse[[#This Row],[CNA Hours]],Nurse[[#This Row],[NA TR Hours]],Nurse[[#This Row],[Med Aide/Tech Hours]])</f>
        <v>448.82923913043476</v>
      </c>
      <c r="K305" s="4">
        <f>SUM(Nurse[[#This Row],[RN Hours (excl. Admin, DON)]],Nurse[[#This Row],[LPN Hours (excl. Admin)]],Nurse[[#This Row],[CNA Hours]],Nurse[[#This Row],[NA TR Hours]],Nurse[[#This Row],[Med Aide/Tech Hours]])</f>
        <v>422.56836956521738</v>
      </c>
      <c r="L305" s="4">
        <f>SUM(Nurse[[#This Row],[RN Hours (excl. Admin, DON)]],Nurse[[#This Row],[RN Admin Hours]],Nurse[[#This Row],[RN DON Hours]])</f>
        <v>88.186630434782629</v>
      </c>
      <c r="M305" s="4">
        <v>67.056195652173926</v>
      </c>
      <c r="N305" s="4">
        <v>15.739130434782609</v>
      </c>
      <c r="O305" s="4">
        <v>5.3913043478260869</v>
      </c>
      <c r="P305" s="4">
        <f>SUM(Nurse[[#This Row],[LPN Hours (excl. Admin)]],Nurse[[#This Row],[LPN Admin Hours]])</f>
        <v>127.91249999999999</v>
      </c>
      <c r="Q305" s="4">
        <v>122.78206521739131</v>
      </c>
      <c r="R305" s="4">
        <v>5.1304347826086953</v>
      </c>
      <c r="S305" s="4">
        <f>SUM(Nurse[[#This Row],[CNA Hours]],Nurse[[#This Row],[NA TR Hours]],Nurse[[#This Row],[Med Aide/Tech Hours]])</f>
        <v>232.73010869565215</v>
      </c>
      <c r="T305" s="4">
        <v>232.73010869565215</v>
      </c>
      <c r="U305" s="4">
        <v>0</v>
      </c>
      <c r="V305" s="4">
        <v>0</v>
      </c>
      <c r="W30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23.099130434782616</v>
      </c>
      <c r="X305" s="4">
        <v>9.1214130434782632</v>
      </c>
      <c r="Y305" s="4">
        <v>0</v>
      </c>
      <c r="Z305" s="4">
        <v>0</v>
      </c>
      <c r="AA305" s="4">
        <v>13.977717391304351</v>
      </c>
      <c r="AB305" s="4">
        <v>0</v>
      </c>
      <c r="AC305" s="4">
        <v>0</v>
      </c>
      <c r="AD305" s="4">
        <v>0</v>
      </c>
      <c r="AE305" s="4">
        <v>0</v>
      </c>
      <c r="AF305" s="1">
        <v>225438</v>
      </c>
      <c r="AG305" s="1">
        <v>1</v>
      </c>
      <c r="AH305"/>
    </row>
    <row r="306" spans="1:34" x14ac:dyDescent="0.25">
      <c r="A306" t="s">
        <v>379</v>
      </c>
      <c r="B306" t="s">
        <v>170</v>
      </c>
      <c r="C306" t="s">
        <v>488</v>
      </c>
      <c r="D306" t="s">
        <v>411</v>
      </c>
      <c r="E306" s="4">
        <v>83.858695652173907</v>
      </c>
      <c r="F306" s="4">
        <f>Nurse[[#This Row],[Total Nurse Staff Hours]]/Nurse[[#This Row],[MDS Census]]</f>
        <v>3.8035865197666889</v>
      </c>
      <c r="G306" s="4">
        <f>Nurse[[#This Row],[Total Direct Care Staff Hours]]/Nurse[[#This Row],[MDS Census]]</f>
        <v>3.5163538561244327</v>
      </c>
      <c r="H306" s="4">
        <f>Nurse[[#This Row],[Total RN Hours (w/ Admin, DON)]]/Nurse[[#This Row],[MDS Census]]</f>
        <v>0.8049902786779003</v>
      </c>
      <c r="I306" s="4">
        <f>Nurse[[#This Row],[RN Hours (excl. Admin, DON)]]/Nurse[[#This Row],[MDS Census]]</f>
        <v>0.6224886584575503</v>
      </c>
      <c r="J306" s="4">
        <f>SUM(Nurse[[#This Row],[RN Hours (excl. Admin, DON)]],Nurse[[#This Row],[RN Admin Hours]],Nurse[[#This Row],[RN DON Hours]],Nurse[[#This Row],[LPN Hours (excl. Admin)]],Nurse[[#This Row],[LPN Admin Hours]],Nurse[[#This Row],[CNA Hours]],Nurse[[#This Row],[NA TR Hours]],Nurse[[#This Row],[Med Aide/Tech Hours]])</f>
        <v>318.96380434782611</v>
      </c>
      <c r="K306" s="4">
        <f>SUM(Nurse[[#This Row],[RN Hours (excl. Admin, DON)]],Nurse[[#This Row],[LPN Hours (excl. Admin)]],Nurse[[#This Row],[CNA Hours]],Nurse[[#This Row],[NA TR Hours]],Nurse[[#This Row],[Med Aide/Tech Hours]])</f>
        <v>294.87684782608693</v>
      </c>
      <c r="L306" s="4">
        <f>SUM(Nurse[[#This Row],[RN Hours (excl. Admin, DON)]],Nurse[[#This Row],[RN Admin Hours]],Nurse[[#This Row],[RN DON Hours]])</f>
        <v>67.505434782608702</v>
      </c>
      <c r="M306" s="4">
        <v>52.201086956521742</v>
      </c>
      <c r="N306" s="4">
        <v>10.086956521739131</v>
      </c>
      <c r="O306" s="4">
        <v>5.2173913043478262</v>
      </c>
      <c r="P306" s="4">
        <f>SUM(Nurse[[#This Row],[LPN Hours (excl. Admin)]],Nurse[[#This Row],[LPN Admin Hours]])</f>
        <v>63.969891304347819</v>
      </c>
      <c r="Q306" s="4">
        <v>55.187282608695647</v>
      </c>
      <c r="R306" s="4">
        <v>8.7826086956521738</v>
      </c>
      <c r="S306" s="4">
        <f>SUM(Nurse[[#This Row],[CNA Hours]],Nurse[[#This Row],[NA TR Hours]],Nurse[[#This Row],[Med Aide/Tech Hours]])</f>
        <v>187.48847826086956</v>
      </c>
      <c r="T306" s="4">
        <v>187.48847826086956</v>
      </c>
      <c r="U306" s="4">
        <v>0</v>
      </c>
      <c r="V306" s="4">
        <v>0</v>
      </c>
      <c r="W30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58.241847826086953</v>
      </c>
      <c r="X306" s="4">
        <v>4.5760869565217392</v>
      </c>
      <c r="Y306" s="4">
        <v>0</v>
      </c>
      <c r="Z306" s="4">
        <v>0</v>
      </c>
      <c r="AA306" s="4">
        <v>9.6983695652173907</v>
      </c>
      <c r="AB306" s="4">
        <v>0</v>
      </c>
      <c r="AC306" s="4">
        <v>43.967391304347828</v>
      </c>
      <c r="AD306" s="4">
        <v>0</v>
      </c>
      <c r="AE306" s="4">
        <v>0</v>
      </c>
      <c r="AF306" s="1">
        <v>225414</v>
      </c>
      <c r="AG306" s="1">
        <v>1</v>
      </c>
      <c r="AH306"/>
    </row>
    <row r="307" spans="1:34" x14ac:dyDescent="0.25">
      <c r="A307" t="s">
        <v>379</v>
      </c>
      <c r="B307" t="s">
        <v>223</v>
      </c>
      <c r="C307" t="s">
        <v>548</v>
      </c>
      <c r="D307" t="s">
        <v>413</v>
      </c>
      <c r="E307" s="4">
        <v>112.98913043478261</v>
      </c>
      <c r="F307" s="4">
        <f>Nurse[[#This Row],[Total Nurse Staff Hours]]/Nurse[[#This Row],[MDS Census]]</f>
        <v>3.6964656084656107</v>
      </c>
      <c r="G307" s="4">
        <f>Nurse[[#This Row],[Total Direct Care Staff Hours]]/Nurse[[#This Row],[MDS Census]]</f>
        <v>3.4894430014430031</v>
      </c>
      <c r="H307" s="4">
        <f>Nurse[[#This Row],[Total RN Hours (w/ Admin, DON)]]/Nurse[[#This Row],[MDS Census]]</f>
        <v>0.89293121693121702</v>
      </c>
      <c r="I307" s="4">
        <f>Nurse[[#This Row],[RN Hours (excl. Admin, DON)]]/Nurse[[#This Row],[MDS Census]]</f>
        <v>0.68590860990860991</v>
      </c>
      <c r="J307" s="4">
        <f>SUM(Nurse[[#This Row],[RN Hours (excl. Admin, DON)]],Nurse[[#This Row],[RN Admin Hours]],Nurse[[#This Row],[RN DON Hours]],Nurse[[#This Row],[LPN Hours (excl. Admin)]],Nurse[[#This Row],[LPN Admin Hours]],Nurse[[#This Row],[CNA Hours]],Nurse[[#This Row],[NA TR Hours]],Nurse[[#This Row],[Med Aide/Tech Hours]])</f>
        <v>417.66043478260895</v>
      </c>
      <c r="K307" s="4">
        <f>SUM(Nurse[[#This Row],[RN Hours (excl. Admin, DON)]],Nurse[[#This Row],[LPN Hours (excl. Admin)]],Nurse[[#This Row],[CNA Hours]],Nurse[[#This Row],[NA TR Hours]],Nurse[[#This Row],[Med Aide/Tech Hours]])</f>
        <v>394.26913043478282</v>
      </c>
      <c r="L307" s="4">
        <f>SUM(Nurse[[#This Row],[RN Hours (excl. Admin, DON)]],Nurse[[#This Row],[RN Admin Hours]],Nurse[[#This Row],[RN DON Hours]])</f>
        <v>100.89152173913044</v>
      </c>
      <c r="M307" s="4">
        <v>77.500217391304346</v>
      </c>
      <c r="N307" s="4">
        <v>18</v>
      </c>
      <c r="O307" s="4">
        <v>5.3913043478260869</v>
      </c>
      <c r="P307" s="4">
        <f>SUM(Nurse[[#This Row],[LPN Hours (excl. Admin)]],Nurse[[#This Row],[LPN Admin Hours]])</f>
        <v>83.354782608695643</v>
      </c>
      <c r="Q307" s="4">
        <v>83.354782608695643</v>
      </c>
      <c r="R307" s="4">
        <v>0</v>
      </c>
      <c r="S307" s="4">
        <f>SUM(Nurse[[#This Row],[CNA Hours]],Nurse[[#This Row],[NA TR Hours]],Nurse[[#This Row],[Med Aide/Tech Hours]])</f>
        <v>233.41413043478283</v>
      </c>
      <c r="T307" s="4">
        <v>233.41413043478283</v>
      </c>
      <c r="U307" s="4">
        <v>0</v>
      </c>
      <c r="V307" s="4">
        <v>0</v>
      </c>
      <c r="W30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07" s="4">
        <v>0</v>
      </c>
      <c r="Y307" s="4">
        <v>0</v>
      </c>
      <c r="Z307" s="4">
        <v>0</v>
      </c>
      <c r="AA307" s="4">
        <v>0</v>
      </c>
      <c r="AB307" s="4">
        <v>0</v>
      </c>
      <c r="AC307" s="4">
        <v>0</v>
      </c>
      <c r="AD307" s="4">
        <v>0</v>
      </c>
      <c r="AE307" s="4">
        <v>0</v>
      </c>
      <c r="AF307" s="1">
        <v>225493</v>
      </c>
      <c r="AG307" s="1">
        <v>1</v>
      </c>
      <c r="AH307"/>
    </row>
    <row r="308" spans="1:34" x14ac:dyDescent="0.25">
      <c r="A308" t="s">
        <v>379</v>
      </c>
      <c r="B308" t="s">
        <v>99</v>
      </c>
      <c r="C308" t="s">
        <v>468</v>
      </c>
      <c r="D308" t="s">
        <v>412</v>
      </c>
      <c r="E308" s="4">
        <v>100.98913043478261</v>
      </c>
      <c r="F308" s="4">
        <f>Nurse[[#This Row],[Total Nurse Staff Hours]]/Nurse[[#This Row],[MDS Census]]</f>
        <v>3.3689958023894087</v>
      </c>
      <c r="G308" s="4">
        <f>Nurse[[#This Row],[Total Direct Care Staff Hours]]/Nurse[[#This Row],[MDS Census]]</f>
        <v>3.0615746421267893</v>
      </c>
      <c r="H308" s="4">
        <f>Nurse[[#This Row],[Total RN Hours (w/ Admin, DON)]]/Nurse[[#This Row],[MDS Census]]</f>
        <v>0.51278118609406942</v>
      </c>
      <c r="I308" s="4">
        <f>Nurse[[#This Row],[RN Hours (excl. Admin, DON)]]/Nurse[[#This Row],[MDS Census]]</f>
        <v>0.29060381013884407</v>
      </c>
      <c r="J308" s="4">
        <f>SUM(Nurse[[#This Row],[RN Hours (excl. Admin, DON)]],Nurse[[#This Row],[RN Admin Hours]],Nurse[[#This Row],[RN DON Hours]],Nurse[[#This Row],[LPN Hours (excl. Admin)]],Nurse[[#This Row],[LPN Admin Hours]],Nurse[[#This Row],[CNA Hours]],Nurse[[#This Row],[NA TR Hours]],Nurse[[#This Row],[Med Aide/Tech Hours]])</f>
        <v>340.23195652173911</v>
      </c>
      <c r="K308" s="4">
        <f>SUM(Nurse[[#This Row],[RN Hours (excl. Admin, DON)]],Nurse[[#This Row],[LPN Hours (excl. Admin)]],Nurse[[#This Row],[CNA Hours]],Nurse[[#This Row],[NA TR Hours]],Nurse[[#This Row],[Med Aide/Tech Hours]])</f>
        <v>309.18576086956523</v>
      </c>
      <c r="L308" s="4">
        <f>SUM(Nurse[[#This Row],[RN Hours (excl. Admin, DON)]],Nurse[[#This Row],[RN Admin Hours]],Nurse[[#This Row],[RN DON Hours]])</f>
        <v>51.785326086956516</v>
      </c>
      <c r="M308" s="4">
        <v>29.347826086956523</v>
      </c>
      <c r="N308" s="4">
        <v>16.872282608695652</v>
      </c>
      <c r="O308" s="4">
        <v>5.5652173913043477</v>
      </c>
      <c r="P308" s="4">
        <f>SUM(Nurse[[#This Row],[LPN Hours (excl. Admin)]],Nurse[[#This Row],[LPN Admin Hours]])</f>
        <v>92.372282608695642</v>
      </c>
      <c r="Q308" s="4">
        <v>83.763586956521735</v>
      </c>
      <c r="R308" s="4">
        <v>8.6086956521739122</v>
      </c>
      <c r="S308" s="4">
        <f>SUM(Nurse[[#This Row],[CNA Hours]],Nurse[[#This Row],[NA TR Hours]],Nurse[[#This Row],[Med Aide/Tech Hours]])</f>
        <v>196.07434782608695</v>
      </c>
      <c r="T308" s="4">
        <v>196.07434782608695</v>
      </c>
      <c r="U308" s="4">
        <v>0</v>
      </c>
      <c r="V308" s="4">
        <v>0</v>
      </c>
      <c r="W30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3.3858695652173911</v>
      </c>
      <c r="X308" s="4">
        <v>3.3858695652173911</v>
      </c>
      <c r="Y308" s="4">
        <v>0</v>
      </c>
      <c r="Z308" s="4">
        <v>0</v>
      </c>
      <c r="AA308" s="4">
        <v>0</v>
      </c>
      <c r="AB308" s="4">
        <v>0</v>
      </c>
      <c r="AC308" s="4">
        <v>0</v>
      </c>
      <c r="AD308" s="4">
        <v>0</v>
      </c>
      <c r="AE308" s="4">
        <v>0</v>
      </c>
      <c r="AF308" s="1">
        <v>225305</v>
      </c>
      <c r="AG308" s="1">
        <v>1</v>
      </c>
      <c r="AH308"/>
    </row>
    <row r="309" spans="1:34" x14ac:dyDescent="0.25">
      <c r="A309" t="s">
        <v>379</v>
      </c>
      <c r="B309" t="s">
        <v>180</v>
      </c>
      <c r="C309" t="s">
        <v>480</v>
      </c>
      <c r="D309" t="s">
        <v>410</v>
      </c>
      <c r="E309" s="4">
        <v>220.32608695652175</v>
      </c>
      <c r="F309" s="4">
        <f>Nurse[[#This Row],[Total Nurse Staff Hours]]/Nurse[[#This Row],[MDS Census]]</f>
        <v>3.5166625555007398</v>
      </c>
      <c r="G309" s="4">
        <f>Nurse[[#This Row],[Total Direct Care Staff Hours]]/Nurse[[#This Row],[MDS Census]]</f>
        <v>3.3242229896398614</v>
      </c>
      <c r="H309" s="4">
        <f>Nurse[[#This Row],[Total RN Hours (w/ Admin, DON)]]/Nurse[[#This Row],[MDS Census]]</f>
        <v>0.6139491859891465</v>
      </c>
      <c r="I309" s="4">
        <f>Nurse[[#This Row],[RN Hours (excl. Admin, DON)]]/Nurse[[#This Row],[MDS Census]]</f>
        <v>0.48749383325111001</v>
      </c>
      <c r="J309" s="4">
        <f>SUM(Nurse[[#This Row],[RN Hours (excl. Admin, DON)]],Nurse[[#This Row],[RN Admin Hours]],Nurse[[#This Row],[RN DON Hours]],Nurse[[#This Row],[LPN Hours (excl. Admin)]],Nurse[[#This Row],[LPN Admin Hours]],Nurse[[#This Row],[CNA Hours]],Nurse[[#This Row],[NA TR Hours]],Nurse[[#This Row],[Med Aide/Tech Hours]])</f>
        <v>774.8125</v>
      </c>
      <c r="K309" s="4">
        <f>SUM(Nurse[[#This Row],[RN Hours (excl. Admin, DON)]],Nurse[[#This Row],[LPN Hours (excl. Admin)]],Nurse[[#This Row],[CNA Hours]],Nurse[[#This Row],[NA TR Hours]],Nurse[[#This Row],[Med Aide/Tech Hours]])</f>
        <v>732.41304347826076</v>
      </c>
      <c r="L309" s="4">
        <f>SUM(Nurse[[#This Row],[RN Hours (excl. Admin, DON)]],Nurse[[#This Row],[RN Admin Hours]],Nurse[[#This Row],[RN DON Hours]])</f>
        <v>135.26902173913044</v>
      </c>
      <c r="M309" s="4">
        <v>107.40760869565217</v>
      </c>
      <c r="N309" s="4">
        <v>23.600543478260871</v>
      </c>
      <c r="O309" s="4">
        <v>4.2608695652173916</v>
      </c>
      <c r="P309" s="4">
        <f>SUM(Nurse[[#This Row],[LPN Hours (excl. Admin)]],Nurse[[#This Row],[LPN Admin Hours]])</f>
        <v>196.37771739130434</v>
      </c>
      <c r="Q309" s="4">
        <v>181.83967391304347</v>
      </c>
      <c r="R309" s="4">
        <v>14.538043478260869</v>
      </c>
      <c r="S309" s="4">
        <f>SUM(Nurse[[#This Row],[CNA Hours]],Nurse[[#This Row],[NA TR Hours]],Nurse[[#This Row],[Med Aide/Tech Hours]])</f>
        <v>443.16576086956519</v>
      </c>
      <c r="T309" s="4">
        <v>384.12228260869563</v>
      </c>
      <c r="U309" s="4">
        <v>59.043478260869563</v>
      </c>
      <c r="V309" s="4">
        <v>0</v>
      </c>
      <c r="W30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184.60054347826087</v>
      </c>
      <c r="X309" s="4">
        <v>20.701086956521738</v>
      </c>
      <c r="Y309" s="4">
        <v>0</v>
      </c>
      <c r="Z309" s="4">
        <v>0</v>
      </c>
      <c r="AA309" s="4">
        <v>69.130434782608702</v>
      </c>
      <c r="AB309" s="4">
        <v>0</v>
      </c>
      <c r="AC309" s="4">
        <v>62.798913043478258</v>
      </c>
      <c r="AD309" s="4">
        <v>31.970108695652176</v>
      </c>
      <c r="AE309" s="4">
        <v>0</v>
      </c>
      <c r="AF309" s="1">
        <v>225430</v>
      </c>
      <c r="AG309" s="1">
        <v>1</v>
      </c>
      <c r="AH309"/>
    </row>
    <row r="310" spans="1:34" x14ac:dyDescent="0.25">
      <c r="A310" t="s">
        <v>379</v>
      </c>
      <c r="B310" t="s">
        <v>4</v>
      </c>
      <c r="C310" t="s">
        <v>429</v>
      </c>
      <c r="D310" t="s">
        <v>412</v>
      </c>
      <c r="E310" s="4">
        <v>138.2608695652174</v>
      </c>
      <c r="F310" s="4">
        <f>Nurse[[#This Row],[Total Nurse Staff Hours]]/Nurse[[#This Row],[MDS Census]]</f>
        <v>3.5876768867924524</v>
      </c>
      <c r="G310" s="4">
        <f>Nurse[[#This Row],[Total Direct Care Staff Hours]]/Nurse[[#This Row],[MDS Census]]</f>
        <v>3.1377358490566034</v>
      </c>
      <c r="H310" s="4">
        <f>Nurse[[#This Row],[Total RN Hours (w/ Admin, DON)]]/Nurse[[#This Row],[MDS Census]]</f>
        <v>0.55340015723270441</v>
      </c>
      <c r="I310" s="4">
        <f>Nurse[[#This Row],[RN Hours (excl. Admin, DON)]]/Nurse[[#This Row],[MDS Census]]</f>
        <v>0.35650550314465407</v>
      </c>
      <c r="J310" s="4">
        <f>SUM(Nurse[[#This Row],[RN Hours (excl. Admin, DON)]],Nurse[[#This Row],[RN Admin Hours]],Nurse[[#This Row],[RN DON Hours]],Nurse[[#This Row],[LPN Hours (excl. Admin)]],Nurse[[#This Row],[LPN Admin Hours]],Nurse[[#This Row],[CNA Hours]],Nurse[[#This Row],[NA TR Hours]],Nurse[[#This Row],[Med Aide/Tech Hours]])</f>
        <v>496.0353260869565</v>
      </c>
      <c r="K310" s="4">
        <f>SUM(Nurse[[#This Row],[RN Hours (excl. Admin, DON)]],Nurse[[#This Row],[LPN Hours (excl. Admin)]],Nurse[[#This Row],[CNA Hours]],Nurse[[#This Row],[NA TR Hours]],Nurse[[#This Row],[Med Aide/Tech Hours]])</f>
        <v>433.82608695652175</v>
      </c>
      <c r="L310" s="4">
        <f>SUM(Nurse[[#This Row],[RN Hours (excl. Admin, DON)]],Nurse[[#This Row],[RN Admin Hours]],Nurse[[#This Row],[RN DON Hours]])</f>
        <v>76.513586956521749</v>
      </c>
      <c r="M310" s="4">
        <v>49.290760869565219</v>
      </c>
      <c r="N310" s="4">
        <v>22.092391304347824</v>
      </c>
      <c r="O310" s="4">
        <v>5.1304347826086953</v>
      </c>
      <c r="P310" s="4">
        <f>SUM(Nurse[[#This Row],[LPN Hours (excl. Admin)]],Nurse[[#This Row],[LPN Admin Hours]])</f>
        <v>138.03532608695653</v>
      </c>
      <c r="Q310" s="4">
        <v>103.04891304347827</v>
      </c>
      <c r="R310" s="4">
        <v>34.986413043478258</v>
      </c>
      <c r="S310" s="4">
        <f>SUM(Nurse[[#This Row],[CNA Hours]],Nurse[[#This Row],[NA TR Hours]],Nurse[[#This Row],[Med Aide/Tech Hours]])</f>
        <v>281.48641304347825</v>
      </c>
      <c r="T310" s="4">
        <v>281.48641304347825</v>
      </c>
      <c r="U310" s="4">
        <v>0</v>
      </c>
      <c r="V310" s="4">
        <v>0</v>
      </c>
      <c r="W3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0.51630434782608692</v>
      </c>
      <c r="X310" s="4">
        <v>0</v>
      </c>
      <c r="Y310" s="4">
        <v>0</v>
      </c>
      <c r="Z310" s="4">
        <v>0</v>
      </c>
      <c r="AA310" s="4">
        <v>0.51630434782608692</v>
      </c>
      <c r="AB310" s="4">
        <v>0</v>
      </c>
      <c r="AC310" s="4">
        <v>0</v>
      </c>
      <c r="AD310" s="4">
        <v>0</v>
      </c>
      <c r="AE310" s="4">
        <v>0</v>
      </c>
      <c r="AF310" s="1">
        <v>225452</v>
      </c>
      <c r="AG310" s="1">
        <v>1</v>
      </c>
      <c r="AH310"/>
    </row>
    <row r="311" spans="1:34" x14ac:dyDescent="0.25">
      <c r="A311" t="s">
        <v>379</v>
      </c>
      <c r="B311" t="s">
        <v>309</v>
      </c>
      <c r="C311" t="s">
        <v>589</v>
      </c>
      <c r="D311" t="s">
        <v>410</v>
      </c>
      <c r="E311" s="4">
        <v>73.206521739130437</v>
      </c>
      <c r="F311" s="4">
        <f>Nurse[[#This Row],[Total Nurse Staff Hours]]/Nurse[[#This Row],[MDS Census]]</f>
        <v>4.0810764662212327</v>
      </c>
      <c r="G311" s="4">
        <f>Nurse[[#This Row],[Total Direct Care Staff Hours]]/Nurse[[#This Row],[MDS Census]]</f>
        <v>3.7463118040089087</v>
      </c>
      <c r="H311" s="4">
        <f>Nurse[[#This Row],[Total RN Hours (w/ Admin, DON)]]/Nurse[[#This Row],[MDS Census]]</f>
        <v>0.52982479584261322</v>
      </c>
      <c r="I311" s="4">
        <f>Nurse[[#This Row],[RN Hours (excl. Admin, DON)]]/Nurse[[#This Row],[MDS Census]]</f>
        <v>0.27226874536005929</v>
      </c>
      <c r="J311" s="4">
        <f>SUM(Nurse[[#This Row],[RN Hours (excl. Admin, DON)]],Nurse[[#This Row],[RN Admin Hours]],Nurse[[#This Row],[RN DON Hours]],Nurse[[#This Row],[LPN Hours (excl. Admin)]],Nurse[[#This Row],[LPN Admin Hours]],Nurse[[#This Row],[CNA Hours]],Nurse[[#This Row],[NA TR Hours]],Nurse[[#This Row],[Med Aide/Tech Hours]])</f>
        <v>298.76141304347829</v>
      </c>
      <c r="K311" s="4">
        <f>SUM(Nurse[[#This Row],[RN Hours (excl. Admin, DON)]],Nurse[[#This Row],[LPN Hours (excl. Admin)]],Nurse[[#This Row],[CNA Hours]],Nurse[[#This Row],[NA TR Hours]],Nurse[[#This Row],[Med Aide/Tech Hours]])</f>
        <v>274.25445652173914</v>
      </c>
      <c r="L311" s="4">
        <f>SUM(Nurse[[#This Row],[RN Hours (excl. Admin, DON)]],Nurse[[#This Row],[RN Admin Hours]],Nurse[[#This Row],[RN DON Hours]])</f>
        <v>38.786630434782609</v>
      </c>
      <c r="M311" s="4">
        <v>19.931847826086951</v>
      </c>
      <c r="N311" s="4">
        <v>15.985217391304351</v>
      </c>
      <c r="O311" s="4">
        <v>2.8695652173913042</v>
      </c>
      <c r="P311" s="4">
        <f>SUM(Nurse[[#This Row],[LPN Hours (excl. Admin)]],Nurse[[#This Row],[LPN Admin Hours]])</f>
        <v>72.325000000000003</v>
      </c>
      <c r="Q311" s="4">
        <v>66.672826086956519</v>
      </c>
      <c r="R311" s="4">
        <v>5.6521739130434785</v>
      </c>
      <c r="S311" s="4">
        <f>SUM(Nurse[[#This Row],[CNA Hours]],Nurse[[#This Row],[NA TR Hours]],Nurse[[#This Row],[Med Aide/Tech Hours]])</f>
        <v>187.64978260869569</v>
      </c>
      <c r="T311" s="4">
        <v>187.64978260869569</v>
      </c>
      <c r="U311" s="4">
        <v>0</v>
      </c>
      <c r="V311" s="4">
        <v>0</v>
      </c>
      <c r="W3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71.486413043478265</v>
      </c>
      <c r="X311" s="4">
        <v>7.8831521739130439</v>
      </c>
      <c r="Y311" s="4">
        <v>0</v>
      </c>
      <c r="Z311" s="4">
        <v>0</v>
      </c>
      <c r="AA311" s="4">
        <v>5.4048913043478262</v>
      </c>
      <c r="AB311" s="4">
        <v>0</v>
      </c>
      <c r="AC311" s="4">
        <v>58.198369565217391</v>
      </c>
      <c r="AD311" s="4">
        <v>0</v>
      </c>
      <c r="AE311" s="4">
        <v>0</v>
      </c>
      <c r="AF311" s="1">
        <v>225683</v>
      </c>
      <c r="AG311" s="1">
        <v>1</v>
      </c>
      <c r="AH311"/>
    </row>
    <row r="312" spans="1:34" x14ac:dyDescent="0.25">
      <c r="A312" t="s">
        <v>379</v>
      </c>
      <c r="B312" t="s">
        <v>179</v>
      </c>
      <c r="C312" t="s">
        <v>545</v>
      </c>
      <c r="D312" t="s">
        <v>413</v>
      </c>
      <c r="E312" s="4">
        <v>61.260869565217391</v>
      </c>
      <c r="F312" s="4">
        <f>Nurse[[#This Row],[Total Nurse Staff Hours]]/Nurse[[#This Row],[MDS Census]]</f>
        <v>3.7448101490418733</v>
      </c>
      <c r="G312" s="4">
        <f>Nurse[[#This Row],[Total Direct Care Staff Hours]]/Nurse[[#This Row],[MDS Census]]</f>
        <v>3.3890613910574872</v>
      </c>
      <c r="H312" s="4">
        <f>Nurse[[#This Row],[Total RN Hours (w/ Admin, DON)]]/Nurse[[#This Row],[MDS Census]]</f>
        <v>0.39633605393896376</v>
      </c>
      <c r="I312" s="4">
        <f>Nurse[[#This Row],[RN Hours (excl. Admin, DON)]]/Nurse[[#This Row],[MDS Census]]</f>
        <v>0.13489176721078777</v>
      </c>
      <c r="J312" s="4">
        <f>SUM(Nurse[[#This Row],[RN Hours (excl. Admin, DON)]],Nurse[[#This Row],[RN Admin Hours]],Nurse[[#This Row],[RN DON Hours]],Nurse[[#This Row],[LPN Hours (excl. Admin)]],Nurse[[#This Row],[LPN Admin Hours]],Nurse[[#This Row],[CNA Hours]],Nurse[[#This Row],[NA TR Hours]],Nurse[[#This Row],[Med Aide/Tech Hours]])</f>
        <v>229.4103260869565</v>
      </c>
      <c r="K312" s="4">
        <f>SUM(Nurse[[#This Row],[RN Hours (excl. Admin, DON)]],Nurse[[#This Row],[LPN Hours (excl. Admin)]],Nurse[[#This Row],[CNA Hours]],Nurse[[#This Row],[NA TR Hours]],Nurse[[#This Row],[Med Aide/Tech Hours]])</f>
        <v>207.61684782608694</v>
      </c>
      <c r="L312" s="4">
        <f>SUM(Nurse[[#This Row],[RN Hours (excl. Admin, DON)]],Nurse[[#This Row],[RN Admin Hours]],Nurse[[#This Row],[RN DON Hours]])</f>
        <v>24.279891304347824</v>
      </c>
      <c r="M312" s="4">
        <v>8.2635869565217384</v>
      </c>
      <c r="N312" s="4">
        <v>12.997282608695652</v>
      </c>
      <c r="O312" s="4">
        <v>3.0190217391304346</v>
      </c>
      <c r="P312" s="4">
        <f>SUM(Nurse[[#This Row],[LPN Hours (excl. Admin)]],Nurse[[#This Row],[LPN Admin Hours]])</f>
        <v>55.709239130434781</v>
      </c>
      <c r="Q312" s="4">
        <v>49.932065217391305</v>
      </c>
      <c r="R312" s="4">
        <v>5.7771739130434785</v>
      </c>
      <c r="S312" s="4">
        <f>SUM(Nurse[[#This Row],[CNA Hours]],Nurse[[#This Row],[NA TR Hours]],Nurse[[#This Row],[Med Aide/Tech Hours]])</f>
        <v>149.42119565217391</v>
      </c>
      <c r="T312" s="4">
        <v>149.42119565217391</v>
      </c>
      <c r="U312" s="4">
        <v>0</v>
      </c>
      <c r="V312" s="4">
        <v>0</v>
      </c>
      <c r="W3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12" s="4">
        <v>0</v>
      </c>
      <c r="Y312" s="4">
        <v>0</v>
      </c>
      <c r="Z312" s="4">
        <v>0</v>
      </c>
      <c r="AA312" s="4">
        <v>0</v>
      </c>
      <c r="AB312" s="4">
        <v>0</v>
      </c>
      <c r="AC312" s="4">
        <v>0</v>
      </c>
      <c r="AD312" s="4">
        <v>0</v>
      </c>
      <c r="AE312" s="4">
        <v>0</v>
      </c>
      <c r="AF312" s="1">
        <v>225429</v>
      </c>
      <c r="AG312" s="1">
        <v>1</v>
      </c>
      <c r="AH312"/>
    </row>
    <row r="313" spans="1:34" x14ac:dyDescent="0.25">
      <c r="A313" t="s">
        <v>379</v>
      </c>
      <c r="B313" t="s">
        <v>245</v>
      </c>
      <c r="C313" t="s">
        <v>567</v>
      </c>
      <c r="D313" t="s">
        <v>410</v>
      </c>
      <c r="E313" s="4">
        <v>84.163043478260875</v>
      </c>
      <c r="F313" s="4">
        <f>Nurse[[#This Row],[Total Nurse Staff Hours]]/Nurse[[#This Row],[MDS Census]]</f>
        <v>3.4781208833785349</v>
      </c>
      <c r="G313" s="4">
        <f>Nurse[[#This Row],[Total Direct Care Staff Hours]]/Nurse[[#This Row],[MDS Census]]</f>
        <v>3.2866227560377106</v>
      </c>
      <c r="H313" s="4">
        <f>Nurse[[#This Row],[Total RN Hours (w/ Admin, DON)]]/Nurse[[#This Row],[MDS Census]]</f>
        <v>0.28376339919927679</v>
      </c>
      <c r="I313" s="4">
        <f>Nurse[[#This Row],[RN Hours (excl. Admin, DON)]]/Nurse[[#This Row],[MDS Census]]</f>
        <v>0.16178483791811962</v>
      </c>
      <c r="J313" s="4">
        <f>SUM(Nurse[[#This Row],[RN Hours (excl. Admin, DON)]],Nurse[[#This Row],[RN Admin Hours]],Nurse[[#This Row],[RN DON Hours]],Nurse[[#This Row],[LPN Hours (excl. Admin)]],Nurse[[#This Row],[LPN Admin Hours]],Nurse[[#This Row],[CNA Hours]],Nurse[[#This Row],[NA TR Hours]],Nurse[[#This Row],[Med Aide/Tech Hours]])</f>
        <v>292.72923913043473</v>
      </c>
      <c r="K313" s="4">
        <f>SUM(Nurse[[#This Row],[RN Hours (excl. Admin, DON)]],Nurse[[#This Row],[LPN Hours (excl. Admin)]],Nurse[[#This Row],[CNA Hours]],Nurse[[#This Row],[NA TR Hours]],Nurse[[#This Row],[Med Aide/Tech Hours]])</f>
        <v>276.61217391304342</v>
      </c>
      <c r="L313" s="4">
        <f>SUM(Nurse[[#This Row],[RN Hours (excl. Admin, DON)]],Nurse[[#This Row],[RN Admin Hours]],Nurse[[#This Row],[RN DON Hours]])</f>
        <v>23.882391304347831</v>
      </c>
      <c r="M313" s="4">
        <v>13.616304347826089</v>
      </c>
      <c r="N313" s="4">
        <v>2.9510869565217392</v>
      </c>
      <c r="O313" s="4">
        <v>7.3150000000000013</v>
      </c>
      <c r="P313" s="4">
        <f>SUM(Nurse[[#This Row],[LPN Hours (excl. Admin)]],Nurse[[#This Row],[LPN Admin Hours]])</f>
        <v>75.090108695652148</v>
      </c>
      <c r="Q313" s="4">
        <v>69.239130434782581</v>
      </c>
      <c r="R313" s="4">
        <v>5.8509782608695646</v>
      </c>
      <c r="S313" s="4">
        <f>SUM(Nurse[[#This Row],[CNA Hours]],Nurse[[#This Row],[NA TR Hours]],Nurse[[#This Row],[Med Aide/Tech Hours]])</f>
        <v>193.75673913043477</v>
      </c>
      <c r="T313" s="4">
        <v>193.75673913043477</v>
      </c>
      <c r="U313" s="4">
        <v>0</v>
      </c>
      <c r="V313" s="4">
        <v>0</v>
      </c>
      <c r="W3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2.9510869565217392</v>
      </c>
      <c r="X313" s="4">
        <v>0</v>
      </c>
      <c r="Y313" s="4">
        <v>2.9510869565217392</v>
      </c>
      <c r="Z313" s="4">
        <v>0</v>
      </c>
      <c r="AA313" s="4">
        <v>0</v>
      </c>
      <c r="AB313" s="4">
        <v>0</v>
      </c>
      <c r="AC313" s="4">
        <v>0</v>
      </c>
      <c r="AD313" s="4">
        <v>0</v>
      </c>
      <c r="AE313" s="4">
        <v>0</v>
      </c>
      <c r="AF313" s="1">
        <v>225531</v>
      </c>
      <c r="AG313" s="1">
        <v>1</v>
      </c>
      <c r="AH313"/>
    </row>
    <row r="314" spans="1:34" x14ac:dyDescent="0.25">
      <c r="A314" t="s">
        <v>379</v>
      </c>
      <c r="B314" t="s">
        <v>2</v>
      </c>
      <c r="C314" t="s">
        <v>560</v>
      </c>
      <c r="D314" t="s">
        <v>410</v>
      </c>
      <c r="E314" s="4">
        <v>73.119565217391298</v>
      </c>
      <c r="F314" s="4">
        <f>Nurse[[#This Row],[Total Nurse Staff Hours]]/Nurse[[#This Row],[MDS Census]]</f>
        <v>4.2485877805856997</v>
      </c>
      <c r="G314" s="4">
        <f>Nurse[[#This Row],[Total Direct Care Staff Hours]]/Nurse[[#This Row],[MDS Census]]</f>
        <v>3.8552103463653933</v>
      </c>
      <c r="H314" s="4">
        <f>Nurse[[#This Row],[Total RN Hours (w/ Admin, DON)]]/Nurse[[#This Row],[MDS Census]]</f>
        <v>0.32696595807938161</v>
      </c>
      <c r="I314" s="4">
        <f>Nurse[[#This Row],[RN Hours (excl. Admin, DON)]]/Nurse[[#This Row],[MDS Census]]</f>
        <v>0.14820871116396614</v>
      </c>
      <c r="J314" s="4">
        <f>SUM(Nurse[[#This Row],[RN Hours (excl. Admin, DON)]],Nurse[[#This Row],[RN Admin Hours]],Nurse[[#This Row],[RN DON Hours]],Nurse[[#This Row],[LPN Hours (excl. Admin)]],Nurse[[#This Row],[LPN Admin Hours]],Nurse[[#This Row],[CNA Hours]],Nurse[[#This Row],[NA TR Hours]],Nurse[[#This Row],[Med Aide/Tech Hours]])</f>
        <v>310.65489130434781</v>
      </c>
      <c r="K314" s="4">
        <f>SUM(Nurse[[#This Row],[RN Hours (excl. Admin, DON)]],Nurse[[#This Row],[LPN Hours (excl. Admin)]],Nurse[[#This Row],[CNA Hours]],Nurse[[#This Row],[NA TR Hours]],Nurse[[#This Row],[Med Aide/Tech Hours]])</f>
        <v>281.89130434782606</v>
      </c>
      <c r="L314" s="4">
        <f>SUM(Nurse[[#This Row],[RN Hours (excl. Admin, DON)]],Nurse[[#This Row],[RN Admin Hours]],Nurse[[#This Row],[RN DON Hours]])</f>
        <v>23.907608695652172</v>
      </c>
      <c r="M314" s="4">
        <v>10.836956521739131</v>
      </c>
      <c r="N314" s="4">
        <v>8.0489130434782616</v>
      </c>
      <c r="O314" s="4">
        <v>5.0217391304347823</v>
      </c>
      <c r="P314" s="4">
        <f>SUM(Nurse[[#This Row],[LPN Hours (excl. Admin)]],Nurse[[#This Row],[LPN Admin Hours]])</f>
        <v>90.592391304347814</v>
      </c>
      <c r="Q314" s="4">
        <v>74.899456521739125</v>
      </c>
      <c r="R314" s="4">
        <v>15.692934782608695</v>
      </c>
      <c r="S314" s="4">
        <f>SUM(Nurse[[#This Row],[CNA Hours]],Nurse[[#This Row],[NA TR Hours]],Nurse[[#This Row],[Med Aide/Tech Hours]])</f>
        <v>196.15489130434784</v>
      </c>
      <c r="T314" s="4">
        <v>179.1983695652174</v>
      </c>
      <c r="U314" s="4">
        <v>16.956521739130434</v>
      </c>
      <c r="V314" s="4">
        <v>0</v>
      </c>
      <c r="W3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57.744565217391305</v>
      </c>
      <c r="X314" s="4">
        <v>0.95652173913043481</v>
      </c>
      <c r="Y314" s="4">
        <v>0</v>
      </c>
      <c r="Z314" s="4">
        <v>0</v>
      </c>
      <c r="AA314" s="4">
        <v>19.679347826086957</v>
      </c>
      <c r="AB314" s="4">
        <v>0</v>
      </c>
      <c r="AC314" s="4">
        <v>37.108695652173914</v>
      </c>
      <c r="AD314" s="4">
        <v>0</v>
      </c>
      <c r="AE314" s="4">
        <v>0</v>
      </c>
      <c r="AF314" s="1">
        <v>225494</v>
      </c>
      <c r="AG314" s="1">
        <v>1</v>
      </c>
      <c r="AH314"/>
    </row>
    <row r="315" spans="1:34" x14ac:dyDescent="0.25">
      <c r="A315" t="s">
        <v>379</v>
      </c>
      <c r="B315" t="s">
        <v>244</v>
      </c>
      <c r="C315" t="s">
        <v>564</v>
      </c>
      <c r="D315" t="s">
        <v>415</v>
      </c>
      <c r="E315" s="4">
        <v>112.91304347826087</v>
      </c>
      <c r="F315" s="4">
        <f>Nurse[[#This Row],[Total Nurse Staff Hours]]/Nurse[[#This Row],[MDS Census]]</f>
        <v>3.4328215248363501</v>
      </c>
      <c r="G315" s="4">
        <f>Nurse[[#This Row],[Total Direct Care Staff Hours]]/Nurse[[#This Row],[MDS Census]]</f>
        <v>3.2694070080862541</v>
      </c>
      <c r="H315" s="4">
        <f>Nurse[[#This Row],[Total RN Hours (w/ Admin, DON)]]/Nurse[[#This Row],[MDS Census]]</f>
        <v>0.57343376973430893</v>
      </c>
      <c r="I315" s="4">
        <f>Nurse[[#This Row],[RN Hours (excl. Admin, DON)]]/Nurse[[#This Row],[MDS Census]]</f>
        <v>0.53030708509819036</v>
      </c>
      <c r="J315" s="4">
        <f>SUM(Nurse[[#This Row],[RN Hours (excl. Admin, DON)]],Nurse[[#This Row],[RN Admin Hours]],Nurse[[#This Row],[RN DON Hours]],Nurse[[#This Row],[LPN Hours (excl. Admin)]],Nurse[[#This Row],[LPN Admin Hours]],Nurse[[#This Row],[CNA Hours]],Nurse[[#This Row],[NA TR Hours]],Nurse[[#This Row],[Med Aide/Tech Hours]])</f>
        <v>387.6103260869566</v>
      </c>
      <c r="K315" s="4">
        <f>SUM(Nurse[[#This Row],[RN Hours (excl. Admin, DON)]],Nurse[[#This Row],[LPN Hours (excl. Admin)]],Nurse[[#This Row],[CNA Hours]],Nurse[[#This Row],[NA TR Hours]],Nurse[[#This Row],[Med Aide/Tech Hours]])</f>
        <v>369.158695652174</v>
      </c>
      <c r="L315" s="4">
        <f>SUM(Nurse[[#This Row],[RN Hours (excl. Admin, DON)]],Nurse[[#This Row],[RN Admin Hours]],Nurse[[#This Row],[RN DON Hours]])</f>
        <v>64.748152173913056</v>
      </c>
      <c r="M315" s="4">
        <v>59.878586956521751</v>
      </c>
      <c r="N315" s="4">
        <v>0</v>
      </c>
      <c r="O315" s="4">
        <v>4.8695652173913047</v>
      </c>
      <c r="P315" s="4">
        <f>SUM(Nurse[[#This Row],[LPN Hours (excl. Admin)]],Nurse[[#This Row],[LPN Admin Hours]])</f>
        <v>119.61369565217389</v>
      </c>
      <c r="Q315" s="4">
        <v>106.03163043478258</v>
      </c>
      <c r="R315" s="4">
        <v>13.582065217391301</v>
      </c>
      <c r="S315" s="4">
        <f>SUM(Nurse[[#This Row],[CNA Hours]],Nurse[[#This Row],[NA TR Hours]],Nurse[[#This Row],[Med Aide/Tech Hours]])</f>
        <v>203.2484782608696</v>
      </c>
      <c r="T315" s="4">
        <v>187.09880434782613</v>
      </c>
      <c r="U315" s="4">
        <v>16.149673913043475</v>
      </c>
      <c r="V315" s="4">
        <v>0</v>
      </c>
      <c r="W3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25.572934782608698</v>
      </c>
      <c r="X315" s="4">
        <v>2.1476086956521736</v>
      </c>
      <c r="Y315" s="4">
        <v>0</v>
      </c>
      <c r="Z315" s="4">
        <v>0</v>
      </c>
      <c r="AA315" s="4">
        <v>20.956956521739134</v>
      </c>
      <c r="AB315" s="4">
        <v>0</v>
      </c>
      <c r="AC315" s="4">
        <v>2.468369565217392</v>
      </c>
      <c r="AD315" s="4">
        <v>0</v>
      </c>
      <c r="AE315" s="4">
        <v>0</v>
      </c>
      <c r="AF315" s="1">
        <v>225530</v>
      </c>
      <c r="AG315" s="1">
        <v>1</v>
      </c>
      <c r="AH315"/>
    </row>
    <row r="316" spans="1:34" x14ac:dyDescent="0.25">
      <c r="A316" t="s">
        <v>379</v>
      </c>
      <c r="B316" t="s">
        <v>290</v>
      </c>
      <c r="C316" t="s">
        <v>583</v>
      </c>
      <c r="D316" t="s">
        <v>416</v>
      </c>
      <c r="E316" s="4">
        <v>34.619565217391305</v>
      </c>
      <c r="F316" s="4">
        <f>Nurse[[#This Row],[Total Nurse Staff Hours]]/Nurse[[#This Row],[MDS Census]]</f>
        <v>4.7966248037676609</v>
      </c>
      <c r="G316" s="4">
        <f>Nurse[[#This Row],[Total Direct Care Staff Hours]]/Nurse[[#This Row],[MDS Census]]</f>
        <v>4.4626373626373628</v>
      </c>
      <c r="H316" s="4">
        <f>Nurse[[#This Row],[Total RN Hours (w/ Admin, DON)]]/Nurse[[#This Row],[MDS Census]]</f>
        <v>0.90227629513343788</v>
      </c>
      <c r="I316" s="4">
        <f>Nurse[[#This Row],[RN Hours (excl. Admin, DON)]]/Nurse[[#This Row],[MDS Census]]</f>
        <v>0.56828885400313978</v>
      </c>
      <c r="J316" s="4">
        <f>SUM(Nurse[[#This Row],[RN Hours (excl. Admin, DON)]],Nurse[[#This Row],[RN Admin Hours]],Nurse[[#This Row],[RN DON Hours]],Nurse[[#This Row],[LPN Hours (excl. Admin)]],Nurse[[#This Row],[LPN Admin Hours]],Nurse[[#This Row],[CNA Hours]],Nurse[[#This Row],[NA TR Hours]],Nurse[[#This Row],[Med Aide/Tech Hours]])</f>
        <v>166.05706521739131</v>
      </c>
      <c r="K316" s="4">
        <f>SUM(Nurse[[#This Row],[RN Hours (excl. Admin, DON)]],Nurse[[#This Row],[LPN Hours (excl. Admin)]],Nurse[[#This Row],[CNA Hours]],Nurse[[#This Row],[NA TR Hours]],Nurse[[#This Row],[Med Aide/Tech Hours]])</f>
        <v>154.49456521739131</v>
      </c>
      <c r="L316" s="4">
        <f>SUM(Nurse[[#This Row],[RN Hours (excl. Admin, DON)]],Nurse[[#This Row],[RN Admin Hours]],Nurse[[#This Row],[RN DON Hours]])</f>
        <v>31.236413043478258</v>
      </c>
      <c r="M316" s="4">
        <v>19.673913043478262</v>
      </c>
      <c r="N316" s="4">
        <v>5.0244565217391308</v>
      </c>
      <c r="O316" s="4">
        <v>6.5380434782608692</v>
      </c>
      <c r="P316" s="4">
        <f>SUM(Nurse[[#This Row],[LPN Hours (excl. Admin)]],Nurse[[#This Row],[LPN Admin Hours]])</f>
        <v>29.676630434782609</v>
      </c>
      <c r="Q316" s="4">
        <v>29.676630434782609</v>
      </c>
      <c r="R316" s="4">
        <v>0</v>
      </c>
      <c r="S316" s="4">
        <f>SUM(Nurse[[#This Row],[CNA Hours]],Nurse[[#This Row],[NA TR Hours]],Nurse[[#This Row],[Med Aide/Tech Hours]])</f>
        <v>105.14402173913044</v>
      </c>
      <c r="T316" s="4">
        <v>105.14402173913044</v>
      </c>
      <c r="U316" s="4">
        <v>0</v>
      </c>
      <c r="V316" s="4">
        <v>0</v>
      </c>
      <c r="W3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4.6467391304347823</v>
      </c>
      <c r="X316" s="4">
        <v>0</v>
      </c>
      <c r="Y316" s="4">
        <v>0</v>
      </c>
      <c r="Z316" s="4">
        <v>0</v>
      </c>
      <c r="AA316" s="4">
        <v>0.86956521739130432</v>
      </c>
      <c r="AB316" s="4">
        <v>0</v>
      </c>
      <c r="AC316" s="4">
        <v>3.777173913043478</v>
      </c>
      <c r="AD316" s="4">
        <v>0</v>
      </c>
      <c r="AE316" s="4">
        <v>0</v>
      </c>
      <c r="AF316" s="1">
        <v>225645</v>
      </c>
      <c r="AG316" s="1">
        <v>1</v>
      </c>
      <c r="AH316"/>
    </row>
    <row r="317" spans="1:34" x14ac:dyDescent="0.25">
      <c r="A317" t="s">
        <v>379</v>
      </c>
      <c r="B317" t="s">
        <v>224</v>
      </c>
      <c r="C317" t="s">
        <v>497</v>
      </c>
      <c r="D317" t="s">
        <v>418</v>
      </c>
      <c r="E317" s="4">
        <v>65.097826086956516</v>
      </c>
      <c r="F317" s="4">
        <f>Nurse[[#This Row],[Total Nurse Staff Hours]]/Nurse[[#This Row],[MDS Census]]</f>
        <v>3.5551845049256974</v>
      </c>
      <c r="G317" s="4">
        <f>Nurse[[#This Row],[Total Direct Care Staff Hours]]/Nurse[[#This Row],[MDS Census]]</f>
        <v>3.2137251627984642</v>
      </c>
      <c r="H317" s="4">
        <f>Nurse[[#This Row],[Total RN Hours (w/ Admin, DON)]]/Nurse[[#This Row],[MDS Census]]</f>
        <v>0.91041910168642504</v>
      </c>
      <c r="I317" s="4">
        <f>Nurse[[#This Row],[RN Hours (excl. Admin, DON)]]/Nurse[[#This Row],[MDS Census]]</f>
        <v>0.56895975955919187</v>
      </c>
      <c r="J317" s="4">
        <f>SUM(Nurse[[#This Row],[RN Hours (excl. Admin, DON)]],Nurse[[#This Row],[RN Admin Hours]],Nurse[[#This Row],[RN DON Hours]],Nurse[[#This Row],[LPN Hours (excl. Admin)]],Nurse[[#This Row],[LPN Admin Hours]],Nurse[[#This Row],[CNA Hours]],Nurse[[#This Row],[NA TR Hours]],Nurse[[#This Row],[Med Aide/Tech Hours]])</f>
        <v>231.43478260869566</v>
      </c>
      <c r="K317" s="4">
        <f>SUM(Nurse[[#This Row],[RN Hours (excl. Admin, DON)]],Nurse[[#This Row],[LPN Hours (excl. Admin)]],Nurse[[#This Row],[CNA Hours]],Nurse[[#This Row],[NA TR Hours]],Nurse[[#This Row],[Med Aide/Tech Hours]])</f>
        <v>209.20652173913044</v>
      </c>
      <c r="L317" s="4">
        <f>SUM(Nurse[[#This Row],[RN Hours (excl. Admin, DON)]],Nurse[[#This Row],[RN Admin Hours]],Nurse[[#This Row],[RN DON Hours]])</f>
        <v>59.266304347826079</v>
      </c>
      <c r="M317" s="4">
        <v>37.038043478260867</v>
      </c>
      <c r="N317" s="4">
        <v>17.184782608695652</v>
      </c>
      <c r="O317" s="4">
        <v>5.0434782608695654</v>
      </c>
      <c r="P317" s="4">
        <f>SUM(Nurse[[#This Row],[LPN Hours (excl. Admin)]],Nurse[[#This Row],[LPN Admin Hours]])</f>
        <v>19.546195652173914</v>
      </c>
      <c r="Q317" s="4">
        <v>19.546195652173914</v>
      </c>
      <c r="R317" s="4">
        <v>0</v>
      </c>
      <c r="S317" s="4">
        <f>SUM(Nurse[[#This Row],[CNA Hours]],Nurse[[#This Row],[NA TR Hours]],Nurse[[#This Row],[Med Aide/Tech Hours]])</f>
        <v>152.62228260869566</v>
      </c>
      <c r="T317" s="4">
        <v>152.62228260869566</v>
      </c>
      <c r="U317" s="4">
        <v>0</v>
      </c>
      <c r="V317" s="4">
        <v>0</v>
      </c>
      <c r="W3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17" s="4">
        <v>0</v>
      </c>
      <c r="Y317" s="4">
        <v>0</v>
      </c>
      <c r="Z317" s="4">
        <v>0</v>
      </c>
      <c r="AA317" s="4">
        <v>0</v>
      </c>
      <c r="AB317" s="4">
        <v>0</v>
      </c>
      <c r="AC317" s="4">
        <v>0</v>
      </c>
      <c r="AD317" s="4">
        <v>0</v>
      </c>
      <c r="AE317" s="4">
        <v>0</v>
      </c>
      <c r="AF317" s="1">
        <v>225495</v>
      </c>
      <c r="AG317" s="1">
        <v>1</v>
      </c>
      <c r="AH317"/>
    </row>
    <row r="318" spans="1:34" x14ac:dyDescent="0.25">
      <c r="A318" t="s">
        <v>379</v>
      </c>
      <c r="B318" t="s">
        <v>319</v>
      </c>
      <c r="C318" t="s">
        <v>595</v>
      </c>
      <c r="D318" t="s">
        <v>410</v>
      </c>
      <c r="E318" s="4">
        <v>24.902173913043477</v>
      </c>
      <c r="F318" s="4">
        <f>Nurse[[#This Row],[Total Nurse Staff Hours]]/Nurse[[#This Row],[MDS Census]]</f>
        <v>5.280990833697075</v>
      </c>
      <c r="G318" s="4">
        <f>Nurse[[#This Row],[Total Direct Care Staff Hours]]/Nurse[[#This Row],[MDS Census]]</f>
        <v>5.012549105194239</v>
      </c>
      <c r="H318" s="4">
        <f>Nurse[[#This Row],[Total RN Hours (w/ Admin, DON)]]/Nurse[[#This Row],[MDS Census]]</f>
        <v>0.79397642950676561</v>
      </c>
      <c r="I318" s="4">
        <f>Nurse[[#This Row],[RN Hours (excl. Admin, DON)]]/Nurse[[#This Row],[MDS Census]]</f>
        <v>0.52553470100392852</v>
      </c>
      <c r="J318" s="4">
        <f>SUM(Nurse[[#This Row],[RN Hours (excl. Admin, DON)]],Nurse[[#This Row],[RN Admin Hours]],Nurse[[#This Row],[RN DON Hours]],Nurse[[#This Row],[LPN Hours (excl. Admin)]],Nurse[[#This Row],[LPN Admin Hours]],Nurse[[#This Row],[CNA Hours]],Nurse[[#This Row],[NA TR Hours]],Nurse[[#This Row],[Med Aide/Tech Hours]])</f>
        <v>131.50815217391303</v>
      </c>
      <c r="K318" s="4">
        <f>SUM(Nurse[[#This Row],[RN Hours (excl. Admin, DON)]],Nurse[[#This Row],[LPN Hours (excl. Admin)]],Nurse[[#This Row],[CNA Hours]],Nurse[[#This Row],[NA TR Hours]],Nurse[[#This Row],[Med Aide/Tech Hours]])</f>
        <v>124.82336956521739</v>
      </c>
      <c r="L318" s="4">
        <f>SUM(Nurse[[#This Row],[RN Hours (excl. Admin, DON)]],Nurse[[#This Row],[RN Admin Hours]],Nurse[[#This Row],[RN DON Hours]])</f>
        <v>19.771739130434781</v>
      </c>
      <c r="M318" s="4">
        <v>13.086956521739131</v>
      </c>
      <c r="N318" s="4">
        <v>2.1195652173913042</v>
      </c>
      <c r="O318" s="4">
        <v>4.5652173913043477</v>
      </c>
      <c r="P318" s="4">
        <f>SUM(Nurse[[#This Row],[LPN Hours (excl. Admin)]],Nurse[[#This Row],[LPN Admin Hours]])</f>
        <v>25.307065217391305</v>
      </c>
      <c r="Q318" s="4">
        <v>25.307065217391305</v>
      </c>
      <c r="R318" s="4">
        <v>0</v>
      </c>
      <c r="S318" s="4">
        <f>SUM(Nurse[[#This Row],[CNA Hours]],Nurse[[#This Row],[NA TR Hours]],Nurse[[#This Row],[Med Aide/Tech Hours]])</f>
        <v>86.429347826086953</v>
      </c>
      <c r="T318" s="4">
        <v>86.429347826086953</v>
      </c>
      <c r="U318" s="4">
        <v>0</v>
      </c>
      <c r="V318" s="4">
        <v>0</v>
      </c>
      <c r="W3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9.3559782608695663</v>
      </c>
      <c r="X318" s="4">
        <v>0.43478260869565216</v>
      </c>
      <c r="Y318" s="4">
        <v>0</v>
      </c>
      <c r="Z318" s="4">
        <v>0</v>
      </c>
      <c r="AA318" s="4">
        <v>2.4510869565217392</v>
      </c>
      <c r="AB318" s="4">
        <v>0</v>
      </c>
      <c r="AC318" s="4">
        <v>6.4701086956521738</v>
      </c>
      <c r="AD318" s="4">
        <v>0</v>
      </c>
      <c r="AE318" s="4">
        <v>0</v>
      </c>
      <c r="AF318" s="1">
        <v>225709</v>
      </c>
      <c r="AG318" s="1">
        <v>1</v>
      </c>
      <c r="AH318"/>
    </row>
    <row r="319" spans="1:34" x14ac:dyDescent="0.25">
      <c r="A319" t="s">
        <v>379</v>
      </c>
      <c r="B319" t="s">
        <v>220</v>
      </c>
      <c r="C319" t="s">
        <v>558</v>
      </c>
      <c r="D319" t="s">
        <v>411</v>
      </c>
      <c r="E319" s="4">
        <v>91.684782608695656</v>
      </c>
      <c r="F319" s="4">
        <f>Nurse[[#This Row],[Total Nurse Staff Hours]]/Nurse[[#This Row],[MDS Census]]</f>
        <v>2.1647895672791932</v>
      </c>
      <c r="G319" s="4">
        <f>Nurse[[#This Row],[Total Direct Care Staff Hours]]/Nurse[[#This Row],[MDS Census]]</f>
        <v>2.0641375222288083</v>
      </c>
      <c r="H319" s="4">
        <f>Nurse[[#This Row],[Total RN Hours (w/ Admin, DON)]]/Nurse[[#This Row],[MDS Census]]</f>
        <v>0.11793123888559573</v>
      </c>
      <c r="I319" s="4">
        <f>Nurse[[#This Row],[RN Hours (excl. Admin, DON)]]/Nurse[[#This Row],[MDS Census]]</f>
        <v>7.5163011262596321E-2</v>
      </c>
      <c r="J319" s="4">
        <f>SUM(Nurse[[#This Row],[RN Hours (excl. Admin, DON)]],Nurse[[#This Row],[RN Admin Hours]],Nurse[[#This Row],[RN DON Hours]],Nurse[[#This Row],[LPN Hours (excl. Admin)]],Nurse[[#This Row],[LPN Admin Hours]],Nurse[[#This Row],[CNA Hours]],Nurse[[#This Row],[NA TR Hours]],Nurse[[#This Row],[Med Aide/Tech Hours]])</f>
        <v>198.47826086956519</v>
      </c>
      <c r="K319" s="4">
        <f>SUM(Nurse[[#This Row],[RN Hours (excl. Admin, DON)]],Nurse[[#This Row],[LPN Hours (excl. Admin)]],Nurse[[#This Row],[CNA Hours]],Nurse[[#This Row],[NA TR Hours]],Nurse[[#This Row],[Med Aide/Tech Hours]])</f>
        <v>189.25</v>
      </c>
      <c r="L319" s="4">
        <f>SUM(Nurse[[#This Row],[RN Hours (excl. Admin, DON)]],Nurse[[#This Row],[RN Admin Hours]],Nurse[[#This Row],[RN DON Hours]])</f>
        <v>10.8125</v>
      </c>
      <c r="M319" s="4">
        <v>6.8913043478260869</v>
      </c>
      <c r="N319" s="4">
        <v>1.0978260869565217</v>
      </c>
      <c r="O319" s="4">
        <v>2.8233695652173911</v>
      </c>
      <c r="P319" s="4">
        <f>SUM(Nurse[[#This Row],[LPN Hours (excl. Admin)]],Nurse[[#This Row],[LPN Admin Hours]])</f>
        <v>56.448369565217391</v>
      </c>
      <c r="Q319" s="4">
        <v>51.141304347826086</v>
      </c>
      <c r="R319" s="4">
        <v>5.3070652173913047</v>
      </c>
      <c r="S319" s="4">
        <f>SUM(Nurse[[#This Row],[CNA Hours]],Nurse[[#This Row],[NA TR Hours]],Nurse[[#This Row],[Med Aide/Tech Hours]])</f>
        <v>131.21739130434781</v>
      </c>
      <c r="T319" s="4">
        <v>131.21739130434781</v>
      </c>
      <c r="U319" s="4">
        <v>0</v>
      </c>
      <c r="V319" s="4">
        <v>0</v>
      </c>
      <c r="W3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19" s="4">
        <v>0</v>
      </c>
      <c r="Y319" s="4">
        <v>0</v>
      </c>
      <c r="Z319" s="4">
        <v>0</v>
      </c>
      <c r="AA319" s="4">
        <v>0</v>
      </c>
      <c r="AB319" s="4">
        <v>0</v>
      </c>
      <c r="AC319" s="4">
        <v>0</v>
      </c>
      <c r="AD319" s="4">
        <v>0</v>
      </c>
      <c r="AE319" s="4">
        <v>0</v>
      </c>
      <c r="AF319" s="1">
        <v>225488</v>
      </c>
      <c r="AG319" s="1">
        <v>1</v>
      </c>
      <c r="AH319"/>
    </row>
    <row r="320" spans="1:34" x14ac:dyDescent="0.25">
      <c r="A320" t="s">
        <v>379</v>
      </c>
      <c r="B320" t="s">
        <v>35</v>
      </c>
      <c r="C320" t="s">
        <v>484</v>
      </c>
      <c r="D320" t="s">
        <v>415</v>
      </c>
      <c r="E320" s="4">
        <v>71.956521739130437</v>
      </c>
      <c r="F320" s="4">
        <f>Nurse[[#This Row],[Total Nurse Staff Hours]]/Nurse[[#This Row],[MDS Census]]</f>
        <v>2.6907099697885193</v>
      </c>
      <c r="G320" s="4">
        <f>Nurse[[#This Row],[Total Direct Care Staff Hours]]/Nurse[[#This Row],[MDS Census]]</f>
        <v>2.5551737160120842</v>
      </c>
      <c r="H320" s="4">
        <f>Nurse[[#This Row],[Total RN Hours (w/ Admin, DON)]]/Nurse[[#This Row],[MDS Census]]</f>
        <v>0.26812688821752267</v>
      </c>
      <c r="I320" s="4">
        <f>Nurse[[#This Row],[RN Hours (excl. Admin, DON)]]/Nurse[[#This Row],[MDS Census]]</f>
        <v>0.18863293051359514</v>
      </c>
      <c r="J320" s="4">
        <f>SUM(Nurse[[#This Row],[RN Hours (excl. Admin, DON)]],Nurse[[#This Row],[RN Admin Hours]],Nurse[[#This Row],[RN DON Hours]],Nurse[[#This Row],[LPN Hours (excl. Admin)]],Nurse[[#This Row],[LPN Admin Hours]],Nurse[[#This Row],[CNA Hours]],Nurse[[#This Row],[NA TR Hours]],Nurse[[#This Row],[Med Aide/Tech Hours]])</f>
        <v>193.6141304347826</v>
      </c>
      <c r="K320" s="4">
        <f>SUM(Nurse[[#This Row],[RN Hours (excl. Admin, DON)]],Nurse[[#This Row],[LPN Hours (excl. Admin)]],Nurse[[#This Row],[CNA Hours]],Nurse[[#This Row],[NA TR Hours]],Nurse[[#This Row],[Med Aide/Tech Hours]])</f>
        <v>183.86141304347825</v>
      </c>
      <c r="L320" s="4">
        <f>SUM(Nurse[[#This Row],[RN Hours (excl. Admin, DON)]],Nurse[[#This Row],[RN Admin Hours]],Nurse[[#This Row],[RN DON Hours]])</f>
        <v>19.293478260869566</v>
      </c>
      <c r="M320" s="4">
        <v>13.573369565217391</v>
      </c>
      <c r="N320" s="4">
        <v>0.95652173913043481</v>
      </c>
      <c r="O320" s="4">
        <v>4.7635869565217392</v>
      </c>
      <c r="P320" s="4">
        <f>SUM(Nurse[[#This Row],[LPN Hours (excl. Admin)]],Nurse[[#This Row],[LPN Admin Hours]])</f>
        <v>62.013586956521735</v>
      </c>
      <c r="Q320" s="4">
        <v>57.980978260869563</v>
      </c>
      <c r="R320" s="4">
        <v>4.0326086956521738</v>
      </c>
      <c r="S320" s="4">
        <f>SUM(Nurse[[#This Row],[CNA Hours]],Nurse[[#This Row],[NA TR Hours]],Nurse[[#This Row],[Med Aide/Tech Hours]])</f>
        <v>112.30706521739131</v>
      </c>
      <c r="T320" s="4">
        <v>106.07065217391305</v>
      </c>
      <c r="U320" s="4">
        <v>6.2364130434782608</v>
      </c>
      <c r="V320" s="4">
        <v>0</v>
      </c>
      <c r="W3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25.505434782608695</v>
      </c>
      <c r="X320" s="4">
        <v>6.2880434782608692</v>
      </c>
      <c r="Y320" s="4">
        <v>0.95652173913043481</v>
      </c>
      <c r="Z320" s="4">
        <v>2.3043478260869565</v>
      </c>
      <c r="AA320" s="4">
        <v>15.956521739130435</v>
      </c>
      <c r="AB320" s="4">
        <v>0</v>
      </c>
      <c r="AC320" s="4">
        <v>0</v>
      </c>
      <c r="AD320" s="4">
        <v>0</v>
      </c>
      <c r="AE320" s="4">
        <v>0</v>
      </c>
      <c r="AF320" s="1">
        <v>225198</v>
      </c>
      <c r="AG320" s="1">
        <v>1</v>
      </c>
      <c r="AH320"/>
    </row>
    <row r="321" spans="1:34" x14ac:dyDescent="0.25">
      <c r="A321" t="s">
        <v>379</v>
      </c>
      <c r="B321" t="s">
        <v>106</v>
      </c>
      <c r="C321" t="s">
        <v>491</v>
      </c>
      <c r="D321" t="s">
        <v>415</v>
      </c>
      <c r="E321" s="4">
        <v>68.195652173913047</v>
      </c>
      <c r="F321" s="4">
        <f>Nurse[[#This Row],[Total Nurse Staff Hours]]/Nurse[[#This Row],[MDS Census]]</f>
        <v>3.4083248326426521</v>
      </c>
      <c r="G321" s="4">
        <f>Nurse[[#This Row],[Total Direct Care Staff Hours]]/Nurse[[#This Row],[MDS Census]]</f>
        <v>3.3160997768568694</v>
      </c>
      <c r="H321" s="4">
        <f>Nurse[[#This Row],[Total RN Hours (w/ Admin, DON)]]/Nurse[[#This Row],[MDS Census]]</f>
        <v>0.54599936244819891</v>
      </c>
      <c r="I321" s="4">
        <f>Nurse[[#This Row],[RN Hours (excl. Admin, DON)]]/Nurse[[#This Row],[MDS Census]]</f>
        <v>0.45751992349378384</v>
      </c>
      <c r="J321" s="4">
        <f>SUM(Nurse[[#This Row],[RN Hours (excl. Admin, DON)]],Nurse[[#This Row],[RN Admin Hours]],Nurse[[#This Row],[RN DON Hours]],Nurse[[#This Row],[LPN Hours (excl. Admin)]],Nurse[[#This Row],[LPN Admin Hours]],Nurse[[#This Row],[CNA Hours]],Nurse[[#This Row],[NA TR Hours]],Nurse[[#This Row],[Med Aide/Tech Hours]])</f>
        <v>232.4329347826087</v>
      </c>
      <c r="K321" s="4">
        <f>SUM(Nurse[[#This Row],[RN Hours (excl. Admin, DON)]],Nurse[[#This Row],[LPN Hours (excl. Admin)]],Nurse[[#This Row],[CNA Hours]],Nurse[[#This Row],[NA TR Hours]],Nurse[[#This Row],[Med Aide/Tech Hours]])</f>
        <v>226.14358695652174</v>
      </c>
      <c r="L321" s="4">
        <f>SUM(Nurse[[#This Row],[RN Hours (excl. Admin, DON)]],Nurse[[#This Row],[RN Admin Hours]],Nurse[[#This Row],[RN DON Hours]])</f>
        <v>37.234782608695653</v>
      </c>
      <c r="M321" s="4">
        <v>31.200869565217392</v>
      </c>
      <c r="N321" s="4">
        <v>0</v>
      </c>
      <c r="O321" s="4">
        <v>6.033913043478262</v>
      </c>
      <c r="P321" s="4">
        <f>SUM(Nurse[[#This Row],[LPN Hours (excl. Admin)]],Nurse[[#This Row],[LPN Admin Hours]])</f>
        <v>59.013695652173908</v>
      </c>
      <c r="Q321" s="4">
        <v>58.758260869565213</v>
      </c>
      <c r="R321" s="4">
        <v>0.25543478260869568</v>
      </c>
      <c r="S321" s="4">
        <f>SUM(Nurse[[#This Row],[CNA Hours]],Nurse[[#This Row],[NA TR Hours]],Nurse[[#This Row],[Med Aide/Tech Hours]])</f>
        <v>136.18445652173915</v>
      </c>
      <c r="T321" s="4">
        <v>136.18445652173915</v>
      </c>
      <c r="U321" s="4">
        <v>0</v>
      </c>
      <c r="V321" s="4">
        <v>0</v>
      </c>
      <c r="W3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81.094782608695652</v>
      </c>
      <c r="X321" s="4">
        <v>24.824891304347833</v>
      </c>
      <c r="Y321" s="4">
        <v>0</v>
      </c>
      <c r="Z321" s="4">
        <v>6.033913043478262</v>
      </c>
      <c r="AA321" s="4">
        <v>13.797065217391307</v>
      </c>
      <c r="AB321" s="4">
        <v>0</v>
      </c>
      <c r="AC321" s="4">
        <v>36.438913043478252</v>
      </c>
      <c r="AD321" s="4">
        <v>0</v>
      </c>
      <c r="AE321" s="4">
        <v>0</v>
      </c>
      <c r="AF321" s="1">
        <v>225318</v>
      </c>
      <c r="AG321" s="1">
        <v>1</v>
      </c>
      <c r="AH321"/>
    </row>
    <row r="322" spans="1:34" x14ac:dyDescent="0.25">
      <c r="A322" t="s">
        <v>379</v>
      </c>
      <c r="B322" t="s">
        <v>70</v>
      </c>
      <c r="C322" t="s">
        <v>502</v>
      </c>
      <c r="D322" t="s">
        <v>414</v>
      </c>
      <c r="E322" s="4">
        <v>89.521739130434781</v>
      </c>
      <c r="F322" s="4">
        <f>Nurse[[#This Row],[Total Nurse Staff Hours]]/Nurse[[#This Row],[MDS Census]]</f>
        <v>3.3705390966488591</v>
      </c>
      <c r="G322" s="4">
        <f>Nurse[[#This Row],[Total Direct Care Staff Hours]]/Nurse[[#This Row],[MDS Census]]</f>
        <v>3.1987299660029143</v>
      </c>
      <c r="H322" s="4">
        <f>Nurse[[#This Row],[Total RN Hours (w/ Admin, DON)]]/Nurse[[#This Row],[MDS Census]]</f>
        <v>0.33275497814473048</v>
      </c>
      <c r="I322" s="4">
        <f>Nurse[[#This Row],[RN Hours (excl. Admin, DON)]]/Nurse[[#This Row],[MDS Census]]</f>
        <v>0.20954832442933463</v>
      </c>
      <c r="J322" s="4">
        <f>SUM(Nurse[[#This Row],[RN Hours (excl. Admin, DON)]],Nurse[[#This Row],[RN Admin Hours]],Nurse[[#This Row],[RN DON Hours]],Nurse[[#This Row],[LPN Hours (excl. Admin)]],Nurse[[#This Row],[LPN Admin Hours]],Nurse[[#This Row],[CNA Hours]],Nurse[[#This Row],[NA TR Hours]],Nurse[[#This Row],[Med Aide/Tech Hours]])</f>
        <v>301.73652173913047</v>
      </c>
      <c r="K322" s="4">
        <f>SUM(Nurse[[#This Row],[RN Hours (excl. Admin, DON)]],Nurse[[#This Row],[LPN Hours (excl. Admin)]],Nurse[[#This Row],[CNA Hours]],Nurse[[#This Row],[NA TR Hours]],Nurse[[#This Row],[Med Aide/Tech Hours]])</f>
        <v>286.3558695652174</v>
      </c>
      <c r="L322" s="4">
        <f>SUM(Nurse[[#This Row],[RN Hours (excl. Admin, DON)]],Nurse[[#This Row],[RN Admin Hours]],Nurse[[#This Row],[RN DON Hours]])</f>
        <v>29.78880434782609</v>
      </c>
      <c r="M322" s="4">
        <v>18.759130434782609</v>
      </c>
      <c r="N322" s="4">
        <v>4.9020652173913053</v>
      </c>
      <c r="O322" s="4">
        <v>6.1276086956521736</v>
      </c>
      <c r="P322" s="4">
        <f>SUM(Nurse[[#This Row],[LPN Hours (excl. Admin)]],Nurse[[#This Row],[LPN Admin Hours]])</f>
        <v>90.667934782608683</v>
      </c>
      <c r="Q322" s="4">
        <v>86.316956521739115</v>
      </c>
      <c r="R322" s="4">
        <v>4.3509782608695655</v>
      </c>
      <c r="S322" s="4">
        <f>SUM(Nurse[[#This Row],[CNA Hours]],Nurse[[#This Row],[NA TR Hours]],Nurse[[#This Row],[Med Aide/Tech Hours]])</f>
        <v>181.27978260869571</v>
      </c>
      <c r="T322" s="4">
        <v>181.27978260869571</v>
      </c>
      <c r="U322" s="4">
        <v>0</v>
      </c>
      <c r="V322" s="4">
        <v>0</v>
      </c>
      <c r="W3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25.937282608695654</v>
      </c>
      <c r="X322" s="4">
        <v>0.98695652173913029</v>
      </c>
      <c r="Y322" s="4">
        <v>0</v>
      </c>
      <c r="Z322" s="4">
        <v>0</v>
      </c>
      <c r="AA322" s="4">
        <v>6.8047826086956533</v>
      </c>
      <c r="AB322" s="4">
        <v>0</v>
      </c>
      <c r="AC322" s="4">
        <v>18.145543478260869</v>
      </c>
      <c r="AD322" s="4">
        <v>0</v>
      </c>
      <c r="AE322" s="4">
        <v>0</v>
      </c>
      <c r="AF322" s="1">
        <v>225265</v>
      </c>
      <c r="AG322" s="1">
        <v>1</v>
      </c>
      <c r="AH322"/>
    </row>
    <row r="323" spans="1:34" x14ac:dyDescent="0.25">
      <c r="A323" t="s">
        <v>379</v>
      </c>
      <c r="B323" t="s">
        <v>182</v>
      </c>
      <c r="C323" t="s">
        <v>512</v>
      </c>
      <c r="D323" t="s">
        <v>413</v>
      </c>
      <c r="E323" s="4">
        <v>3.9347826086956523</v>
      </c>
      <c r="F323" s="4">
        <f>Nurse[[#This Row],[Total Nurse Staff Hours]]/Nurse[[#This Row],[MDS Census]]</f>
        <v>4.2819337016574588</v>
      </c>
      <c r="G323" s="4">
        <f>Nurse[[#This Row],[Total Direct Care Staff Hours]]/Nurse[[#This Row],[MDS Census]]</f>
        <v>3.9742817679558011</v>
      </c>
      <c r="H323" s="4">
        <f>Nurse[[#This Row],[Total RN Hours (w/ Admin, DON)]]/Nurse[[#This Row],[MDS Census]]</f>
        <v>0.58671270718232038</v>
      </c>
      <c r="I323" s="4">
        <f>Nurse[[#This Row],[RN Hours (excl. Admin, DON)]]/Nurse[[#This Row],[MDS Census]]</f>
        <v>0.5138397790055248</v>
      </c>
      <c r="J323" s="4">
        <f>SUM(Nurse[[#This Row],[RN Hours (excl. Admin, DON)]],Nurse[[#This Row],[RN Admin Hours]],Nurse[[#This Row],[RN DON Hours]],Nurse[[#This Row],[LPN Hours (excl. Admin)]],Nurse[[#This Row],[LPN Admin Hours]],Nurse[[#This Row],[CNA Hours]],Nurse[[#This Row],[NA TR Hours]],Nurse[[#This Row],[Med Aide/Tech Hours]])</f>
        <v>16.848478260869566</v>
      </c>
      <c r="K323" s="4">
        <f>SUM(Nurse[[#This Row],[RN Hours (excl. Admin, DON)]],Nurse[[#This Row],[LPN Hours (excl. Admin)]],Nurse[[#This Row],[CNA Hours]],Nurse[[#This Row],[NA TR Hours]],Nurse[[#This Row],[Med Aide/Tech Hours]])</f>
        <v>15.637934782608696</v>
      </c>
      <c r="L323" s="4">
        <f>SUM(Nurse[[#This Row],[RN Hours (excl. Admin, DON)]],Nurse[[#This Row],[RN Admin Hours]],Nurse[[#This Row],[RN DON Hours]])</f>
        <v>2.3085869565217392</v>
      </c>
      <c r="M323" s="4">
        <v>2.0218478260869563</v>
      </c>
      <c r="N323" s="4">
        <v>0</v>
      </c>
      <c r="O323" s="4">
        <v>0.28673913043478266</v>
      </c>
      <c r="P323" s="4">
        <f>SUM(Nurse[[#This Row],[LPN Hours (excl. Admin)]],Nurse[[#This Row],[LPN Admin Hours]])</f>
        <v>5.8242391304347825</v>
      </c>
      <c r="Q323" s="4">
        <v>4.9004347826086958</v>
      </c>
      <c r="R323" s="4">
        <v>0.92380434782608689</v>
      </c>
      <c r="S323" s="4">
        <f>SUM(Nurse[[#This Row],[CNA Hours]],Nurse[[#This Row],[NA TR Hours]],Nurse[[#This Row],[Med Aide/Tech Hours]])</f>
        <v>8.7156521739130444</v>
      </c>
      <c r="T323" s="4">
        <v>8.7156521739130444</v>
      </c>
      <c r="U323" s="4">
        <v>0</v>
      </c>
      <c r="V323" s="4">
        <v>0</v>
      </c>
      <c r="W3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1.0595652173913042</v>
      </c>
      <c r="X323" s="4">
        <v>0.35282608695652173</v>
      </c>
      <c r="Y323" s="4">
        <v>0</v>
      </c>
      <c r="Z323" s="4">
        <v>0</v>
      </c>
      <c r="AA323" s="4">
        <v>0.20282608695652174</v>
      </c>
      <c r="AB323" s="4">
        <v>0</v>
      </c>
      <c r="AC323" s="4">
        <v>0.50391304347826082</v>
      </c>
      <c r="AD323" s="4">
        <v>0</v>
      </c>
      <c r="AE323" s="4">
        <v>0</v>
      </c>
      <c r="AF323" s="1">
        <v>225432</v>
      </c>
      <c r="AG323" s="1">
        <v>1</v>
      </c>
      <c r="AH323"/>
    </row>
    <row r="324" spans="1:34" x14ac:dyDescent="0.25">
      <c r="A324" t="s">
        <v>379</v>
      </c>
      <c r="B324" t="s">
        <v>338</v>
      </c>
      <c r="C324" t="s">
        <v>599</v>
      </c>
      <c r="D324" t="s">
        <v>419</v>
      </c>
      <c r="E324" s="4">
        <v>122.16304347826087</v>
      </c>
      <c r="F324" s="4">
        <f>Nurse[[#This Row],[Total Nurse Staff Hours]]/Nurse[[#This Row],[MDS Census]]</f>
        <v>2.9978761455645513</v>
      </c>
      <c r="G324" s="4">
        <f>Nurse[[#This Row],[Total Direct Care Staff Hours]]/Nurse[[#This Row],[MDS Census]]</f>
        <v>2.8545573449595154</v>
      </c>
      <c r="H324" s="4">
        <f>Nurse[[#This Row],[Total RN Hours (w/ Admin, DON)]]/Nurse[[#This Row],[MDS Census]]</f>
        <v>0.4448794376723908</v>
      </c>
      <c r="I324" s="4">
        <f>Nurse[[#This Row],[RN Hours (excl. Admin, DON)]]/Nurse[[#This Row],[MDS Census]]</f>
        <v>0.33772933535012006</v>
      </c>
      <c r="J324" s="4">
        <f>SUM(Nurse[[#This Row],[RN Hours (excl. Admin, DON)]],Nurse[[#This Row],[RN Admin Hours]],Nurse[[#This Row],[RN DON Hours]],Nurse[[#This Row],[LPN Hours (excl. Admin)]],Nurse[[#This Row],[LPN Admin Hours]],Nurse[[#This Row],[CNA Hours]],Nurse[[#This Row],[NA TR Hours]],Nurse[[#This Row],[Med Aide/Tech Hours]])</f>
        <v>366.22967391304343</v>
      </c>
      <c r="K324" s="4">
        <f>SUM(Nurse[[#This Row],[RN Hours (excl. Admin, DON)]],Nurse[[#This Row],[LPN Hours (excl. Admin)]],Nurse[[#This Row],[CNA Hours]],Nurse[[#This Row],[NA TR Hours]],Nurse[[#This Row],[Med Aide/Tech Hours]])</f>
        <v>348.72141304347821</v>
      </c>
      <c r="L324" s="4">
        <f>SUM(Nurse[[#This Row],[RN Hours (excl. Admin, DON)]],Nurse[[#This Row],[RN Admin Hours]],Nurse[[#This Row],[RN DON Hours]])</f>
        <v>54.347826086956523</v>
      </c>
      <c r="M324" s="4">
        <v>41.258043478260866</v>
      </c>
      <c r="N324" s="4">
        <v>10.787282608695653</v>
      </c>
      <c r="O324" s="4">
        <v>2.3025000000000002</v>
      </c>
      <c r="P324" s="4">
        <f>SUM(Nurse[[#This Row],[LPN Hours (excl. Admin)]],Nurse[[#This Row],[LPN Admin Hours]])</f>
        <v>104.18749999999997</v>
      </c>
      <c r="Q324" s="4">
        <v>99.769021739130409</v>
      </c>
      <c r="R324" s="4">
        <v>4.4184782608695654</v>
      </c>
      <c r="S324" s="4">
        <f>SUM(Nurse[[#This Row],[CNA Hours]],Nurse[[#This Row],[NA TR Hours]],Nurse[[#This Row],[Med Aide/Tech Hours]])</f>
        <v>207.69434782608693</v>
      </c>
      <c r="T324" s="4">
        <v>207.69434782608693</v>
      </c>
      <c r="U324" s="4">
        <v>0</v>
      </c>
      <c r="V324" s="4">
        <v>0</v>
      </c>
      <c r="W3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88.630108695652154</v>
      </c>
      <c r="X324" s="4">
        <v>6.8654347826086957</v>
      </c>
      <c r="Y324" s="4">
        <v>0</v>
      </c>
      <c r="Z324" s="4">
        <v>0</v>
      </c>
      <c r="AA324" s="4">
        <v>19.581739130434784</v>
      </c>
      <c r="AB324" s="4">
        <v>0</v>
      </c>
      <c r="AC324" s="4">
        <v>62.182934782608676</v>
      </c>
      <c r="AD324" s="4">
        <v>0</v>
      </c>
      <c r="AE324" s="4">
        <v>0</v>
      </c>
      <c r="AF324" s="1">
        <v>225757</v>
      </c>
      <c r="AG324" s="1">
        <v>1</v>
      </c>
      <c r="AH324"/>
    </row>
    <row r="325" spans="1:34" x14ac:dyDescent="0.25">
      <c r="A325" t="s">
        <v>379</v>
      </c>
      <c r="B325" t="s">
        <v>178</v>
      </c>
      <c r="C325" t="s">
        <v>435</v>
      </c>
      <c r="D325" t="s">
        <v>410</v>
      </c>
      <c r="E325" s="4">
        <v>135.11956521739131</v>
      </c>
      <c r="F325" s="4">
        <f>Nurse[[#This Row],[Total Nurse Staff Hours]]/Nurse[[#This Row],[MDS Census]]</f>
        <v>3.0355715549835098</v>
      </c>
      <c r="G325" s="4">
        <f>Nurse[[#This Row],[Total Direct Care Staff Hours]]/Nurse[[#This Row],[MDS Census]]</f>
        <v>2.8312227495776692</v>
      </c>
      <c r="H325" s="4">
        <f>Nurse[[#This Row],[Total RN Hours (w/ Admin, DON)]]/Nurse[[#This Row],[MDS Census]]</f>
        <v>0.55291931461668409</v>
      </c>
      <c r="I325" s="4">
        <f>Nurse[[#This Row],[RN Hours (excl. Admin, DON)]]/Nurse[[#This Row],[MDS Census]]</f>
        <v>0.42197570589654898</v>
      </c>
      <c r="J325" s="4">
        <f>SUM(Nurse[[#This Row],[RN Hours (excl. Admin, DON)]],Nurse[[#This Row],[RN Admin Hours]],Nurse[[#This Row],[RN DON Hours]],Nurse[[#This Row],[LPN Hours (excl. Admin)]],Nurse[[#This Row],[LPN Admin Hours]],Nurse[[#This Row],[CNA Hours]],Nurse[[#This Row],[NA TR Hours]],Nurse[[#This Row],[Med Aide/Tech Hours]])</f>
        <v>410.16510869565229</v>
      </c>
      <c r="K325" s="4">
        <f>SUM(Nurse[[#This Row],[RN Hours (excl. Admin, DON)]],Nurse[[#This Row],[LPN Hours (excl. Admin)]],Nurse[[#This Row],[CNA Hours]],Nurse[[#This Row],[NA TR Hours]],Nurse[[#This Row],[Med Aide/Tech Hours]])</f>
        <v>382.55358695652183</v>
      </c>
      <c r="L325" s="4">
        <f>SUM(Nurse[[#This Row],[RN Hours (excl. Admin, DON)]],Nurse[[#This Row],[RN Admin Hours]],Nurse[[#This Row],[RN DON Hours]])</f>
        <v>74.710217391304354</v>
      </c>
      <c r="M325" s="4">
        <v>57.017173913043486</v>
      </c>
      <c r="N325" s="4">
        <v>14.068043478260872</v>
      </c>
      <c r="O325" s="4">
        <v>3.625</v>
      </c>
      <c r="P325" s="4">
        <f>SUM(Nurse[[#This Row],[LPN Hours (excl. Admin)]],Nurse[[#This Row],[LPN Admin Hours]])</f>
        <v>117.6609782608696</v>
      </c>
      <c r="Q325" s="4">
        <v>107.74250000000004</v>
      </c>
      <c r="R325" s="4">
        <v>9.9184782608695645</v>
      </c>
      <c r="S325" s="4">
        <f>SUM(Nurse[[#This Row],[CNA Hours]],Nurse[[#This Row],[NA TR Hours]],Nurse[[#This Row],[Med Aide/Tech Hours]])</f>
        <v>217.79391304347831</v>
      </c>
      <c r="T325" s="4">
        <v>212.28891304347832</v>
      </c>
      <c r="U325" s="4">
        <v>5.5050000000000008</v>
      </c>
      <c r="V325" s="4">
        <v>0</v>
      </c>
      <c r="W3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4.5207608695652173</v>
      </c>
      <c r="X325" s="4">
        <v>2.4998913043478264</v>
      </c>
      <c r="Y325" s="4">
        <v>0</v>
      </c>
      <c r="Z325" s="4">
        <v>0</v>
      </c>
      <c r="AA325" s="4">
        <v>2.0208695652173914</v>
      </c>
      <c r="AB325" s="4">
        <v>0</v>
      </c>
      <c r="AC325" s="4">
        <v>0</v>
      </c>
      <c r="AD325" s="4">
        <v>0</v>
      </c>
      <c r="AE325" s="4">
        <v>0</v>
      </c>
      <c r="AF325" s="1">
        <v>225425</v>
      </c>
      <c r="AG325" s="1">
        <v>1</v>
      </c>
      <c r="AH325"/>
    </row>
    <row r="326" spans="1:34" x14ac:dyDescent="0.25">
      <c r="A326" t="s">
        <v>379</v>
      </c>
      <c r="B326" t="s">
        <v>91</v>
      </c>
      <c r="C326" t="s">
        <v>510</v>
      </c>
      <c r="D326" t="s">
        <v>414</v>
      </c>
      <c r="E326" s="4">
        <v>124.01086956521739</v>
      </c>
      <c r="F326" s="4">
        <f>Nurse[[#This Row],[Total Nurse Staff Hours]]/Nurse[[#This Row],[MDS Census]]</f>
        <v>3.5887711455868185</v>
      </c>
      <c r="G326" s="4">
        <f>Nurse[[#This Row],[Total Direct Care Staff Hours]]/Nurse[[#This Row],[MDS Census]]</f>
        <v>3.2266105706021575</v>
      </c>
      <c r="H326" s="4">
        <f>Nurse[[#This Row],[Total RN Hours (w/ Admin, DON)]]/Nurse[[#This Row],[MDS Census]]</f>
        <v>0.33570251555789293</v>
      </c>
      <c r="I326" s="4">
        <f>Nurse[[#This Row],[RN Hours (excl. Admin, DON)]]/Nurse[[#This Row],[MDS Census]]</f>
        <v>0.13511000087650099</v>
      </c>
      <c r="J326" s="4">
        <f>SUM(Nurse[[#This Row],[RN Hours (excl. Admin, DON)]],Nurse[[#This Row],[RN Admin Hours]],Nurse[[#This Row],[RN DON Hours]],Nurse[[#This Row],[LPN Hours (excl. Admin)]],Nurse[[#This Row],[LPN Admin Hours]],Nurse[[#This Row],[CNA Hours]],Nurse[[#This Row],[NA TR Hours]],Nurse[[#This Row],[Med Aide/Tech Hours]])</f>
        <v>445.04663043478274</v>
      </c>
      <c r="K326" s="4">
        <f>SUM(Nurse[[#This Row],[RN Hours (excl. Admin, DON)]],Nurse[[#This Row],[LPN Hours (excl. Admin)]],Nurse[[#This Row],[CNA Hours]],Nurse[[#This Row],[NA TR Hours]],Nurse[[#This Row],[Med Aide/Tech Hours]])</f>
        <v>400.13478260869579</v>
      </c>
      <c r="L326" s="4">
        <f>SUM(Nurse[[#This Row],[RN Hours (excl. Admin, DON)]],Nurse[[#This Row],[RN Admin Hours]],Nurse[[#This Row],[RN DON Hours]])</f>
        <v>41.630760869565222</v>
      </c>
      <c r="M326" s="4">
        <v>16.755108695652172</v>
      </c>
      <c r="N326" s="4">
        <v>24.875652173913046</v>
      </c>
      <c r="O326" s="4">
        <v>0</v>
      </c>
      <c r="P326" s="4">
        <f>SUM(Nurse[[#This Row],[LPN Hours (excl. Admin)]],Nurse[[#This Row],[LPN Admin Hours]])</f>
        <v>188.59021739130438</v>
      </c>
      <c r="Q326" s="4">
        <v>168.55402173913046</v>
      </c>
      <c r="R326" s="4">
        <v>20.036195652173916</v>
      </c>
      <c r="S326" s="4">
        <f>SUM(Nurse[[#This Row],[CNA Hours]],Nurse[[#This Row],[NA TR Hours]],Nurse[[#This Row],[Med Aide/Tech Hours]])</f>
        <v>214.82565217391314</v>
      </c>
      <c r="T326" s="4">
        <v>214.82565217391314</v>
      </c>
      <c r="U326" s="4">
        <v>0</v>
      </c>
      <c r="V326" s="4">
        <v>0</v>
      </c>
      <c r="W3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116.02967391304347</v>
      </c>
      <c r="X326" s="4">
        <v>2.5940217391304348</v>
      </c>
      <c r="Y326" s="4">
        <v>0</v>
      </c>
      <c r="Z326" s="4">
        <v>0</v>
      </c>
      <c r="AA326" s="4">
        <v>22.692282608695656</v>
      </c>
      <c r="AB326" s="4">
        <v>0</v>
      </c>
      <c r="AC326" s="4">
        <v>90.743369565217378</v>
      </c>
      <c r="AD326" s="4">
        <v>0</v>
      </c>
      <c r="AE326" s="4">
        <v>0</v>
      </c>
      <c r="AF326" s="1">
        <v>225295</v>
      </c>
      <c r="AG326" s="1">
        <v>1</v>
      </c>
      <c r="AH326"/>
    </row>
    <row r="327" spans="1:34" x14ac:dyDescent="0.25">
      <c r="A327" t="s">
        <v>379</v>
      </c>
      <c r="B327" t="s">
        <v>206</v>
      </c>
      <c r="C327" t="s">
        <v>468</v>
      </c>
      <c r="D327" t="s">
        <v>412</v>
      </c>
      <c r="E327" s="4">
        <v>131.66304347826087</v>
      </c>
      <c r="F327" s="4">
        <f>Nurse[[#This Row],[Total Nurse Staff Hours]]/Nurse[[#This Row],[MDS Census]]</f>
        <v>3.2486287459753989</v>
      </c>
      <c r="G327" s="4">
        <f>Nurse[[#This Row],[Total Direct Care Staff Hours]]/Nurse[[#This Row],[MDS Census]]</f>
        <v>3.0915933294807241</v>
      </c>
      <c r="H327" s="4">
        <f>Nurse[[#This Row],[Total RN Hours (w/ Admin, DON)]]/Nurse[[#This Row],[MDS Census]]</f>
        <v>0.38796664740361603</v>
      </c>
      <c r="I327" s="4">
        <f>Nurse[[#This Row],[RN Hours (excl. Admin, DON)]]/Nurse[[#This Row],[MDS Census]]</f>
        <v>0.2327887393709239</v>
      </c>
      <c r="J327" s="4">
        <f>SUM(Nurse[[#This Row],[RN Hours (excl. Admin, DON)]],Nurse[[#This Row],[RN Admin Hours]],Nurse[[#This Row],[RN DON Hours]],Nurse[[#This Row],[LPN Hours (excl. Admin)]],Nurse[[#This Row],[LPN Admin Hours]],Nurse[[#This Row],[CNA Hours]],Nurse[[#This Row],[NA TR Hours]],Nurse[[#This Row],[Med Aide/Tech Hours]])</f>
        <v>427.72434782608707</v>
      </c>
      <c r="K327" s="4">
        <f>SUM(Nurse[[#This Row],[RN Hours (excl. Admin, DON)]],Nurse[[#This Row],[LPN Hours (excl. Admin)]],Nurse[[#This Row],[CNA Hours]],Nurse[[#This Row],[NA TR Hours]],Nurse[[#This Row],[Med Aide/Tech Hours]])</f>
        <v>407.04858695652189</v>
      </c>
      <c r="L327" s="4">
        <f>SUM(Nurse[[#This Row],[RN Hours (excl. Admin, DON)]],Nurse[[#This Row],[RN Admin Hours]],Nurse[[#This Row],[RN DON Hours]])</f>
        <v>51.080869565217405</v>
      </c>
      <c r="M327" s="4">
        <v>30.649673913043493</v>
      </c>
      <c r="N327" s="4">
        <v>15.102934782608695</v>
      </c>
      <c r="O327" s="4">
        <v>5.3282608695652174</v>
      </c>
      <c r="P327" s="4">
        <f>SUM(Nurse[[#This Row],[LPN Hours (excl. Admin)]],Nurse[[#This Row],[LPN Admin Hours]])</f>
        <v>148.09250000000006</v>
      </c>
      <c r="Q327" s="4">
        <v>147.84793478260875</v>
      </c>
      <c r="R327" s="4">
        <v>0.24456521739130435</v>
      </c>
      <c r="S327" s="4">
        <f>SUM(Nurse[[#This Row],[CNA Hours]],Nurse[[#This Row],[NA TR Hours]],Nurse[[#This Row],[Med Aide/Tech Hours]])</f>
        <v>228.55097826086961</v>
      </c>
      <c r="T327" s="4">
        <v>218.58217391304353</v>
      </c>
      <c r="U327" s="4">
        <v>9.9688043478260902</v>
      </c>
      <c r="V327" s="4">
        <v>0</v>
      </c>
      <c r="W3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14.399565217391304</v>
      </c>
      <c r="X327" s="4">
        <v>0.36956521739130432</v>
      </c>
      <c r="Y327" s="4">
        <v>0</v>
      </c>
      <c r="Z327" s="4">
        <v>0</v>
      </c>
      <c r="AA327" s="4">
        <v>1.6441304347826087</v>
      </c>
      <c r="AB327" s="4">
        <v>0</v>
      </c>
      <c r="AC327" s="4">
        <v>12.385869565217391</v>
      </c>
      <c r="AD327" s="4">
        <v>0</v>
      </c>
      <c r="AE327" s="4">
        <v>0</v>
      </c>
      <c r="AF327" s="1">
        <v>225467</v>
      </c>
      <c r="AG327" s="1">
        <v>1</v>
      </c>
      <c r="AH327"/>
    </row>
    <row r="328" spans="1:34" x14ac:dyDescent="0.25">
      <c r="A328" t="s">
        <v>379</v>
      </c>
      <c r="B328" t="s">
        <v>279</v>
      </c>
      <c r="C328" t="s">
        <v>485</v>
      </c>
      <c r="D328" t="s">
        <v>416</v>
      </c>
      <c r="E328" s="4">
        <v>21.369565217391305</v>
      </c>
      <c r="F328" s="4">
        <f>Nurse[[#This Row],[Total Nurse Staff Hours]]/Nurse[[#This Row],[MDS Census]]</f>
        <v>5.0132248219735498</v>
      </c>
      <c r="G328" s="4">
        <f>Nurse[[#This Row],[Total Direct Care Staff Hours]]/Nurse[[#This Row],[MDS Census]]</f>
        <v>4.6164801627670391</v>
      </c>
      <c r="H328" s="4">
        <f>Nurse[[#This Row],[Total RN Hours (w/ Admin, DON)]]/Nurse[[#This Row],[MDS Census]]</f>
        <v>0.93591047812817907</v>
      </c>
      <c r="I328" s="4">
        <f>Nurse[[#This Row],[RN Hours (excl. Admin, DON)]]/Nurse[[#This Row],[MDS Census]]</f>
        <v>0.58977619532044756</v>
      </c>
      <c r="J328" s="4">
        <f>SUM(Nurse[[#This Row],[RN Hours (excl. Admin, DON)]],Nurse[[#This Row],[RN Admin Hours]],Nurse[[#This Row],[RN DON Hours]],Nurse[[#This Row],[LPN Hours (excl. Admin)]],Nurse[[#This Row],[LPN Admin Hours]],Nurse[[#This Row],[CNA Hours]],Nurse[[#This Row],[NA TR Hours]],Nurse[[#This Row],[Med Aide/Tech Hours]])</f>
        <v>107.13043478260869</v>
      </c>
      <c r="K328" s="4">
        <f>SUM(Nurse[[#This Row],[RN Hours (excl. Admin, DON)]],Nurse[[#This Row],[LPN Hours (excl. Admin)]],Nurse[[#This Row],[CNA Hours]],Nurse[[#This Row],[NA TR Hours]],Nurse[[#This Row],[Med Aide/Tech Hours]])</f>
        <v>98.65217391304347</v>
      </c>
      <c r="L328" s="4">
        <f>SUM(Nurse[[#This Row],[RN Hours (excl. Admin, DON)]],Nurse[[#This Row],[RN Admin Hours]],Nurse[[#This Row],[RN DON Hours]])</f>
        <v>20</v>
      </c>
      <c r="M328" s="4">
        <v>12.603260869565217</v>
      </c>
      <c r="N328" s="4">
        <v>0</v>
      </c>
      <c r="O328" s="4">
        <v>7.3967391304347823</v>
      </c>
      <c r="P328" s="4">
        <f>SUM(Nurse[[#This Row],[LPN Hours (excl. Admin)]],Nurse[[#This Row],[LPN Admin Hours]])</f>
        <v>15.785326086956523</v>
      </c>
      <c r="Q328" s="4">
        <v>14.703804347826088</v>
      </c>
      <c r="R328" s="4">
        <v>1.0815217391304348</v>
      </c>
      <c r="S328" s="4">
        <f>SUM(Nurse[[#This Row],[CNA Hours]],Nurse[[#This Row],[NA TR Hours]],Nurse[[#This Row],[Med Aide/Tech Hours]])</f>
        <v>71.345108695652172</v>
      </c>
      <c r="T328" s="4">
        <v>71.345108695652172</v>
      </c>
      <c r="U328" s="4">
        <v>0</v>
      </c>
      <c r="V328" s="4">
        <v>0</v>
      </c>
      <c r="W3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14.027173913043478</v>
      </c>
      <c r="X328" s="4">
        <v>4.9836956521739131</v>
      </c>
      <c r="Y328" s="4">
        <v>0</v>
      </c>
      <c r="Z328" s="4">
        <v>0</v>
      </c>
      <c r="AA328" s="4">
        <v>3.4239130434782608</v>
      </c>
      <c r="AB328" s="4">
        <v>0</v>
      </c>
      <c r="AC328" s="4">
        <v>5.6195652173913047</v>
      </c>
      <c r="AD328" s="4">
        <v>0</v>
      </c>
      <c r="AE328" s="4">
        <v>0</v>
      </c>
      <c r="AF328" s="1">
        <v>225608</v>
      </c>
      <c r="AG328" s="1">
        <v>1</v>
      </c>
      <c r="AH328"/>
    </row>
    <row r="329" spans="1:34" x14ac:dyDescent="0.25">
      <c r="A329" t="s">
        <v>379</v>
      </c>
      <c r="B329" t="s">
        <v>247</v>
      </c>
      <c r="C329" t="s">
        <v>459</v>
      </c>
      <c r="D329" t="s">
        <v>412</v>
      </c>
      <c r="E329" s="4">
        <v>89.510869565217391</v>
      </c>
      <c r="F329" s="4">
        <f>Nurse[[#This Row],[Total Nurse Staff Hours]]/Nurse[[#This Row],[MDS Census]]</f>
        <v>3.4254098360655738</v>
      </c>
      <c r="G329" s="4">
        <f>Nurse[[#This Row],[Total Direct Care Staff Hours]]/Nurse[[#This Row],[MDS Census]]</f>
        <v>3.0829993928354584</v>
      </c>
      <c r="H329" s="4">
        <f>Nurse[[#This Row],[Total RN Hours (w/ Admin, DON)]]/Nurse[[#This Row],[MDS Census]]</f>
        <v>0.47310261080752886</v>
      </c>
      <c r="I329" s="4">
        <f>Nurse[[#This Row],[RN Hours (excl. Admin, DON)]]/Nurse[[#This Row],[MDS Census]]</f>
        <v>0.23931390406800243</v>
      </c>
      <c r="J329" s="4">
        <f>SUM(Nurse[[#This Row],[RN Hours (excl. Admin, DON)]],Nurse[[#This Row],[RN Admin Hours]],Nurse[[#This Row],[RN DON Hours]],Nurse[[#This Row],[LPN Hours (excl. Admin)]],Nurse[[#This Row],[LPN Admin Hours]],Nurse[[#This Row],[CNA Hours]],Nurse[[#This Row],[NA TR Hours]],Nurse[[#This Row],[Med Aide/Tech Hours]])</f>
        <v>306.61141304347825</v>
      </c>
      <c r="K329" s="4">
        <f>SUM(Nurse[[#This Row],[RN Hours (excl. Admin, DON)]],Nurse[[#This Row],[LPN Hours (excl. Admin)]],Nurse[[#This Row],[CNA Hours]],Nurse[[#This Row],[NA TR Hours]],Nurse[[#This Row],[Med Aide/Tech Hours]])</f>
        <v>275.96195652173913</v>
      </c>
      <c r="L329" s="4">
        <f>SUM(Nurse[[#This Row],[RN Hours (excl. Admin, DON)]],Nurse[[#This Row],[RN Admin Hours]],Nurse[[#This Row],[RN DON Hours]])</f>
        <v>42.347826086956523</v>
      </c>
      <c r="M329" s="4">
        <v>21.421195652173914</v>
      </c>
      <c r="N329" s="4">
        <v>16.6875</v>
      </c>
      <c r="O329" s="4">
        <v>4.2391304347826084</v>
      </c>
      <c r="P329" s="4">
        <f>SUM(Nurse[[#This Row],[LPN Hours (excl. Admin)]],Nurse[[#This Row],[LPN Admin Hours]])</f>
        <v>87.211956521739125</v>
      </c>
      <c r="Q329" s="4">
        <v>77.489130434782609</v>
      </c>
      <c r="R329" s="4">
        <v>9.7228260869565215</v>
      </c>
      <c r="S329" s="4">
        <f>SUM(Nurse[[#This Row],[CNA Hours]],Nurse[[#This Row],[NA TR Hours]],Nurse[[#This Row],[Med Aide/Tech Hours]])</f>
        <v>177.05163043478262</v>
      </c>
      <c r="T329" s="4">
        <v>168.04076086956522</v>
      </c>
      <c r="U329" s="4">
        <v>9.0108695652173907</v>
      </c>
      <c r="V329" s="4">
        <v>0</v>
      </c>
      <c r="W3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62.77717391304347</v>
      </c>
      <c r="X329" s="4">
        <v>10.029891304347826</v>
      </c>
      <c r="Y329" s="4">
        <v>0</v>
      </c>
      <c r="Z329" s="4">
        <v>0</v>
      </c>
      <c r="AA329" s="4">
        <v>29.092391304347824</v>
      </c>
      <c r="AB329" s="4">
        <v>0</v>
      </c>
      <c r="AC329" s="4">
        <v>23.654891304347824</v>
      </c>
      <c r="AD329" s="4">
        <v>0</v>
      </c>
      <c r="AE329" s="4">
        <v>0</v>
      </c>
      <c r="AF329" s="1">
        <v>225533</v>
      </c>
      <c r="AG329" s="1">
        <v>1</v>
      </c>
      <c r="AH329"/>
    </row>
    <row r="330" spans="1:34" x14ac:dyDescent="0.25">
      <c r="A330" t="s">
        <v>379</v>
      </c>
      <c r="B330" t="s">
        <v>160</v>
      </c>
      <c r="C330" t="s">
        <v>462</v>
      </c>
      <c r="D330" t="s">
        <v>410</v>
      </c>
      <c r="E330" s="4">
        <v>116.78260869565217</v>
      </c>
      <c r="F330" s="4">
        <f>Nurse[[#This Row],[Total Nurse Staff Hours]]/Nurse[[#This Row],[MDS Census]]</f>
        <v>2.9999683544303797</v>
      </c>
      <c r="G330" s="4">
        <f>Nurse[[#This Row],[Total Direct Care Staff Hours]]/Nurse[[#This Row],[MDS Census]]</f>
        <v>2.8781533879374535</v>
      </c>
      <c r="H330" s="4">
        <f>Nurse[[#This Row],[Total RN Hours (w/ Admin, DON)]]/Nurse[[#This Row],[MDS Census]]</f>
        <v>0.54955230826507839</v>
      </c>
      <c r="I330" s="4">
        <f>Nurse[[#This Row],[RN Hours (excl. Admin, DON)]]/Nurse[[#This Row],[MDS Census]]</f>
        <v>0.48397431124348494</v>
      </c>
      <c r="J330" s="4">
        <f>SUM(Nurse[[#This Row],[RN Hours (excl. Admin, DON)]],Nurse[[#This Row],[RN Admin Hours]],Nurse[[#This Row],[RN DON Hours]],Nurse[[#This Row],[LPN Hours (excl. Admin)]],Nurse[[#This Row],[LPN Admin Hours]],Nurse[[#This Row],[CNA Hours]],Nurse[[#This Row],[NA TR Hours]],Nurse[[#This Row],[Med Aide/Tech Hours]])</f>
        <v>350.34413043478258</v>
      </c>
      <c r="K330" s="4">
        <f>SUM(Nurse[[#This Row],[RN Hours (excl. Admin, DON)]],Nurse[[#This Row],[LPN Hours (excl. Admin)]],Nurse[[#This Row],[CNA Hours]],Nurse[[#This Row],[NA TR Hours]],Nurse[[#This Row],[Med Aide/Tech Hours]])</f>
        <v>336.11826086956523</v>
      </c>
      <c r="L330" s="4">
        <f>SUM(Nurse[[#This Row],[RN Hours (excl. Admin, DON)]],Nurse[[#This Row],[RN Admin Hours]],Nurse[[#This Row],[RN DON Hours]])</f>
        <v>64.178152173913062</v>
      </c>
      <c r="M330" s="4">
        <v>56.519782608695678</v>
      </c>
      <c r="N330" s="4">
        <v>2.3540217391304346</v>
      </c>
      <c r="O330" s="4">
        <v>5.3043478260869561</v>
      </c>
      <c r="P330" s="4">
        <f>SUM(Nurse[[#This Row],[LPN Hours (excl. Admin)]],Nurse[[#This Row],[LPN Admin Hours]])</f>
        <v>71.177717391304341</v>
      </c>
      <c r="Q330" s="4">
        <v>64.610217391304346</v>
      </c>
      <c r="R330" s="4">
        <v>6.5675000000000017</v>
      </c>
      <c r="S330" s="4">
        <f>SUM(Nurse[[#This Row],[CNA Hours]],Nurse[[#This Row],[NA TR Hours]],Nurse[[#This Row],[Med Aide/Tech Hours]])</f>
        <v>214.98826086956521</v>
      </c>
      <c r="T330" s="4">
        <v>202.55239130434782</v>
      </c>
      <c r="U330" s="4">
        <v>12.43586956521739</v>
      </c>
      <c r="V330" s="4">
        <v>0</v>
      </c>
      <c r="W3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4.1838043478260856</v>
      </c>
      <c r="X330" s="4">
        <v>4.1838043478260856</v>
      </c>
      <c r="Y330" s="4">
        <v>0</v>
      </c>
      <c r="Z330" s="4">
        <v>0</v>
      </c>
      <c r="AA330" s="4">
        <v>0</v>
      </c>
      <c r="AB330" s="4">
        <v>0</v>
      </c>
      <c r="AC330" s="4">
        <v>0</v>
      </c>
      <c r="AD330" s="4">
        <v>0</v>
      </c>
      <c r="AE330" s="4">
        <v>0</v>
      </c>
      <c r="AF330" s="1">
        <v>225400</v>
      </c>
      <c r="AG330" s="1">
        <v>1</v>
      </c>
      <c r="AH330"/>
    </row>
    <row r="331" spans="1:34" x14ac:dyDescent="0.25">
      <c r="A331" t="s">
        <v>379</v>
      </c>
      <c r="B331" t="s">
        <v>249</v>
      </c>
      <c r="C331" t="s">
        <v>569</v>
      </c>
      <c r="D331" t="s">
        <v>416</v>
      </c>
      <c r="E331" s="4">
        <v>58.684782608695649</v>
      </c>
      <c r="F331" s="4">
        <f>Nurse[[#This Row],[Total Nurse Staff Hours]]/Nurse[[#This Row],[MDS Census]]</f>
        <v>3.395462122615299</v>
      </c>
      <c r="G331" s="4">
        <f>Nurse[[#This Row],[Total Direct Care Staff Hours]]/Nurse[[#This Row],[MDS Census]]</f>
        <v>3.0154658270050012</v>
      </c>
      <c r="H331" s="4">
        <f>Nurse[[#This Row],[Total RN Hours (w/ Admin, DON)]]/Nurse[[#This Row],[MDS Census]]</f>
        <v>0.8628079273939615</v>
      </c>
      <c r="I331" s="4">
        <f>Nurse[[#This Row],[RN Hours (excl. Admin, DON)]]/Nurse[[#This Row],[MDS Census]]</f>
        <v>0.58034821263196867</v>
      </c>
      <c r="J331" s="4">
        <f>SUM(Nurse[[#This Row],[RN Hours (excl. Admin, DON)]],Nurse[[#This Row],[RN Admin Hours]],Nurse[[#This Row],[RN DON Hours]],Nurse[[#This Row],[LPN Hours (excl. Admin)]],Nurse[[#This Row],[LPN Admin Hours]],Nurse[[#This Row],[CNA Hours]],Nurse[[#This Row],[NA TR Hours]],Nurse[[#This Row],[Med Aide/Tech Hours]])</f>
        <v>199.26195652173911</v>
      </c>
      <c r="K331" s="4">
        <f>SUM(Nurse[[#This Row],[RN Hours (excl. Admin, DON)]],Nurse[[#This Row],[LPN Hours (excl. Admin)]],Nurse[[#This Row],[CNA Hours]],Nurse[[#This Row],[NA TR Hours]],Nurse[[#This Row],[Med Aide/Tech Hours]])</f>
        <v>176.96195652173913</v>
      </c>
      <c r="L331" s="4">
        <f>SUM(Nurse[[#This Row],[RN Hours (excl. Admin, DON)]],Nurse[[#This Row],[RN Admin Hours]],Nurse[[#This Row],[RN DON Hours]])</f>
        <v>50.633695652173891</v>
      </c>
      <c r="M331" s="4">
        <v>34.057608695652156</v>
      </c>
      <c r="N331" s="4">
        <v>11.27173913043478</v>
      </c>
      <c r="O331" s="4">
        <v>5.3043478260869561</v>
      </c>
      <c r="P331" s="4">
        <f>SUM(Nurse[[#This Row],[LPN Hours (excl. Admin)]],Nurse[[#This Row],[LPN Admin Hours]])</f>
        <v>44.148913043478231</v>
      </c>
      <c r="Q331" s="4">
        <v>38.424999999999976</v>
      </c>
      <c r="R331" s="4">
        <v>5.7239130434782588</v>
      </c>
      <c r="S331" s="4">
        <f>SUM(Nurse[[#This Row],[CNA Hours]],Nurse[[#This Row],[NA TR Hours]],Nurse[[#This Row],[Med Aide/Tech Hours]])</f>
        <v>104.47934782608698</v>
      </c>
      <c r="T331" s="4">
        <v>104.47934782608698</v>
      </c>
      <c r="U331" s="4">
        <v>0</v>
      </c>
      <c r="V331" s="4">
        <v>0</v>
      </c>
      <c r="W3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11.971739130434782</v>
      </c>
      <c r="X331" s="4">
        <v>6.8793478260869563</v>
      </c>
      <c r="Y331" s="4">
        <v>0</v>
      </c>
      <c r="Z331" s="4">
        <v>0</v>
      </c>
      <c r="AA331" s="4">
        <v>5.0923913043478262</v>
      </c>
      <c r="AB331" s="4">
        <v>0</v>
      </c>
      <c r="AC331" s="4">
        <v>0</v>
      </c>
      <c r="AD331" s="4">
        <v>0</v>
      </c>
      <c r="AE331" s="4">
        <v>0</v>
      </c>
      <c r="AF331" s="1">
        <v>225536</v>
      </c>
      <c r="AG331" s="1">
        <v>1</v>
      </c>
      <c r="AH331"/>
    </row>
    <row r="332" spans="1:34" x14ac:dyDescent="0.25">
      <c r="A332" t="s">
        <v>379</v>
      </c>
      <c r="B332" t="s">
        <v>277</v>
      </c>
      <c r="C332" t="s">
        <v>424</v>
      </c>
      <c r="D332" t="s">
        <v>410</v>
      </c>
      <c r="E332" s="4">
        <v>90.293478260869563</v>
      </c>
      <c r="F332" s="4">
        <f>Nurse[[#This Row],[Total Nurse Staff Hours]]/Nurse[[#This Row],[MDS Census]]</f>
        <v>1.4068255687973998</v>
      </c>
      <c r="G332" s="4">
        <f>Nurse[[#This Row],[Total Direct Care Staff Hours]]/Nurse[[#This Row],[MDS Census]]</f>
        <v>1.3634886240520043</v>
      </c>
      <c r="H332" s="4">
        <f>Nurse[[#This Row],[Total RN Hours (w/ Admin, DON)]]/Nurse[[#This Row],[MDS Census]]</f>
        <v>0.30284699650896835</v>
      </c>
      <c r="I332" s="4">
        <f>Nurse[[#This Row],[RN Hours (excl. Admin, DON)]]/Nurse[[#This Row],[MDS Census]]</f>
        <v>0.25951005176357289</v>
      </c>
      <c r="J332" s="4">
        <f>SUM(Nurse[[#This Row],[RN Hours (excl. Admin, DON)]],Nurse[[#This Row],[RN Admin Hours]],Nurse[[#This Row],[RN DON Hours]],Nurse[[#This Row],[LPN Hours (excl. Admin)]],Nurse[[#This Row],[LPN Admin Hours]],Nurse[[#This Row],[CNA Hours]],Nurse[[#This Row],[NA TR Hours]],Nurse[[#This Row],[Med Aide/Tech Hours]])</f>
        <v>127.02717391304348</v>
      </c>
      <c r="K332" s="4">
        <f>SUM(Nurse[[#This Row],[RN Hours (excl. Admin, DON)]],Nurse[[#This Row],[LPN Hours (excl. Admin)]],Nurse[[#This Row],[CNA Hours]],Nurse[[#This Row],[NA TR Hours]],Nurse[[#This Row],[Med Aide/Tech Hours]])</f>
        <v>123.11413043478261</v>
      </c>
      <c r="L332" s="4">
        <f>SUM(Nurse[[#This Row],[RN Hours (excl. Admin, DON)]],Nurse[[#This Row],[RN Admin Hours]],Nurse[[#This Row],[RN DON Hours]])</f>
        <v>27.345108695652176</v>
      </c>
      <c r="M332" s="4">
        <v>23.432065217391305</v>
      </c>
      <c r="N332" s="4">
        <v>2.347826086956522</v>
      </c>
      <c r="O332" s="4">
        <v>1.5652173913043479</v>
      </c>
      <c r="P332" s="4">
        <f>SUM(Nurse[[#This Row],[LPN Hours (excl. Admin)]],Nurse[[#This Row],[LPN Admin Hours]])</f>
        <v>25.410326086956523</v>
      </c>
      <c r="Q332" s="4">
        <v>25.410326086956523</v>
      </c>
      <c r="R332" s="4">
        <v>0</v>
      </c>
      <c r="S332" s="4">
        <f>SUM(Nurse[[#This Row],[CNA Hours]],Nurse[[#This Row],[NA TR Hours]],Nurse[[#This Row],[Med Aide/Tech Hours]])</f>
        <v>74.271739130434781</v>
      </c>
      <c r="T332" s="4">
        <v>74.271739130434781</v>
      </c>
      <c r="U332" s="4">
        <v>0</v>
      </c>
      <c r="V332" s="4">
        <v>0</v>
      </c>
      <c r="W3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32" s="4">
        <v>0</v>
      </c>
      <c r="Y332" s="4">
        <v>0</v>
      </c>
      <c r="Z332" s="4">
        <v>0</v>
      </c>
      <c r="AA332" s="4">
        <v>0</v>
      </c>
      <c r="AB332" s="4">
        <v>0</v>
      </c>
      <c r="AC332" s="4">
        <v>0</v>
      </c>
      <c r="AD332" s="4">
        <v>0</v>
      </c>
      <c r="AE332" s="4">
        <v>0</v>
      </c>
      <c r="AF332" s="1">
        <v>225598</v>
      </c>
      <c r="AG332" s="1">
        <v>1</v>
      </c>
      <c r="AH332"/>
    </row>
    <row r="333" spans="1:34" x14ac:dyDescent="0.25">
      <c r="A333" t="s">
        <v>379</v>
      </c>
      <c r="B333" t="s">
        <v>83</v>
      </c>
      <c r="C333" t="s">
        <v>508</v>
      </c>
      <c r="D333" t="s">
        <v>412</v>
      </c>
      <c r="E333" s="4">
        <v>129.53260869565219</v>
      </c>
      <c r="F333" s="4">
        <f>Nurse[[#This Row],[Total Nurse Staff Hours]]/Nurse[[#This Row],[MDS Census]]</f>
        <v>3.0322228748846185</v>
      </c>
      <c r="G333" s="4">
        <f>Nurse[[#This Row],[Total Direct Care Staff Hours]]/Nurse[[#This Row],[MDS Census]]</f>
        <v>2.579298481161366</v>
      </c>
      <c r="H333" s="4">
        <f>Nurse[[#This Row],[Total RN Hours (w/ Admin, DON)]]/Nurse[[#This Row],[MDS Census]]</f>
        <v>0.61733238231098431</v>
      </c>
      <c r="I333" s="4">
        <f>Nurse[[#This Row],[RN Hours (excl. Admin, DON)]]/Nurse[[#This Row],[MDS Census]]</f>
        <v>0.31207518670806406</v>
      </c>
      <c r="J333" s="4">
        <f>SUM(Nurse[[#This Row],[RN Hours (excl. Admin, DON)]],Nurse[[#This Row],[RN Admin Hours]],Nurse[[#This Row],[RN DON Hours]],Nurse[[#This Row],[LPN Hours (excl. Admin)]],Nurse[[#This Row],[LPN Admin Hours]],Nurse[[#This Row],[CNA Hours]],Nurse[[#This Row],[NA TR Hours]],Nurse[[#This Row],[Med Aide/Tech Hours]])</f>
        <v>392.77173913043481</v>
      </c>
      <c r="K333" s="4">
        <f>SUM(Nurse[[#This Row],[RN Hours (excl. Admin, DON)]],Nurse[[#This Row],[LPN Hours (excl. Admin)]],Nurse[[#This Row],[CNA Hours]],Nurse[[#This Row],[NA TR Hours]],Nurse[[#This Row],[Med Aide/Tech Hours]])</f>
        <v>334.10326086956525</v>
      </c>
      <c r="L333" s="4">
        <f>SUM(Nurse[[#This Row],[RN Hours (excl. Admin, DON)]],Nurse[[#This Row],[RN Admin Hours]],Nurse[[#This Row],[RN DON Hours]])</f>
        <v>79.964673913043484</v>
      </c>
      <c r="M333" s="4">
        <v>40.423913043478258</v>
      </c>
      <c r="N333" s="4">
        <v>32.649456521739133</v>
      </c>
      <c r="O333" s="4">
        <v>6.8913043478260869</v>
      </c>
      <c r="P333" s="4">
        <f>SUM(Nurse[[#This Row],[LPN Hours (excl. Admin)]],Nurse[[#This Row],[LPN Admin Hours]])</f>
        <v>92.084239130434781</v>
      </c>
      <c r="Q333" s="4">
        <v>72.956521739130437</v>
      </c>
      <c r="R333" s="4">
        <v>19.127717391304348</v>
      </c>
      <c r="S333" s="4">
        <f>SUM(Nurse[[#This Row],[CNA Hours]],Nurse[[#This Row],[NA TR Hours]],Nurse[[#This Row],[Med Aide/Tech Hours]])</f>
        <v>220.72282608695653</v>
      </c>
      <c r="T333" s="4">
        <v>220.72282608695653</v>
      </c>
      <c r="U333" s="4">
        <v>0</v>
      </c>
      <c r="V333" s="4">
        <v>0</v>
      </c>
      <c r="W3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13.125</v>
      </c>
      <c r="X333" s="4">
        <v>0</v>
      </c>
      <c r="Y333" s="4">
        <v>0</v>
      </c>
      <c r="Z333" s="4">
        <v>0</v>
      </c>
      <c r="AA333" s="4">
        <v>6.5489130434782608</v>
      </c>
      <c r="AB333" s="4">
        <v>0</v>
      </c>
      <c r="AC333" s="4">
        <v>6.5760869565217392</v>
      </c>
      <c r="AD333" s="4">
        <v>0</v>
      </c>
      <c r="AE333" s="4">
        <v>0</v>
      </c>
      <c r="AF333" s="1">
        <v>225283</v>
      </c>
      <c r="AG333" s="1">
        <v>1</v>
      </c>
      <c r="AH333"/>
    </row>
    <row r="334" spans="1:34" x14ac:dyDescent="0.25">
      <c r="A334" t="s">
        <v>379</v>
      </c>
      <c r="B334" t="s">
        <v>30</v>
      </c>
      <c r="C334" t="s">
        <v>481</v>
      </c>
      <c r="D334" t="s">
        <v>411</v>
      </c>
      <c r="E334" s="4">
        <v>101.58695652173913</v>
      </c>
      <c r="F334" s="4">
        <f>Nurse[[#This Row],[Total Nurse Staff Hours]]/Nurse[[#This Row],[MDS Census]]</f>
        <v>3.7172319708966404</v>
      </c>
      <c r="G334" s="4">
        <f>Nurse[[#This Row],[Total Direct Care Staff Hours]]/Nurse[[#This Row],[MDS Census]]</f>
        <v>3.3427669591268994</v>
      </c>
      <c r="H334" s="4">
        <f>Nurse[[#This Row],[Total RN Hours (w/ Admin, DON)]]/Nurse[[#This Row],[MDS Census]]</f>
        <v>0.83375240744703616</v>
      </c>
      <c r="I334" s="4">
        <f>Nurse[[#This Row],[RN Hours (excl. Admin, DON)]]/Nurse[[#This Row],[MDS Census]]</f>
        <v>0.53357051144874812</v>
      </c>
      <c r="J334" s="4">
        <f>SUM(Nurse[[#This Row],[RN Hours (excl. Admin, DON)]],Nurse[[#This Row],[RN Admin Hours]],Nurse[[#This Row],[RN DON Hours]],Nurse[[#This Row],[LPN Hours (excl. Admin)]],Nurse[[#This Row],[LPN Admin Hours]],Nurse[[#This Row],[CNA Hours]],Nurse[[#This Row],[NA TR Hours]],Nurse[[#This Row],[Med Aide/Tech Hours]])</f>
        <v>377.62228260869563</v>
      </c>
      <c r="K334" s="4">
        <f>SUM(Nurse[[#This Row],[RN Hours (excl. Admin, DON)]],Nurse[[#This Row],[LPN Hours (excl. Admin)]],Nurse[[#This Row],[CNA Hours]],Nurse[[#This Row],[NA TR Hours]],Nurse[[#This Row],[Med Aide/Tech Hours]])</f>
        <v>339.58152173913044</v>
      </c>
      <c r="L334" s="4">
        <f>SUM(Nurse[[#This Row],[RN Hours (excl. Admin, DON)]],Nurse[[#This Row],[RN Admin Hours]],Nurse[[#This Row],[RN DON Hours]])</f>
        <v>84.698369565217391</v>
      </c>
      <c r="M334" s="4">
        <v>54.203804347826086</v>
      </c>
      <c r="N334" s="4">
        <v>25.451086956521738</v>
      </c>
      <c r="O334" s="4">
        <v>5.0434782608695654</v>
      </c>
      <c r="P334" s="4">
        <f>SUM(Nurse[[#This Row],[LPN Hours (excl. Admin)]],Nurse[[#This Row],[LPN Admin Hours]])</f>
        <v>80.190217391304344</v>
      </c>
      <c r="Q334" s="4">
        <v>72.644021739130437</v>
      </c>
      <c r="R334" s="4">
        <v>7.5461956521739131</v>
      </c>
      <c r="S334" s="4">
        <f>SUM(Nurse[[#This Row],[CNA Hours]],Nurse[[#This Row],[NA TR Hours]],Nurse[[#This Row],[Med Aide/Tech Hours]])</f>
        <v>212.73369565217391</v>
      </c>
      <c r="T334" s="4">
        <v>212.73369565217391</v>
      </c>
      <c r="U334" s="4">
        <v>0</v>
      </c>
      <c r="V334" s="4">
        <v>0</v>
      </c>
      <c r="W3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4.3478260869565224</v>
      </c>
      <c r="X334" s="4">
        <v>1.2608695652173914</v>
      </c>
      <c r="Y334" s="4">
        <v>0</v>
      </c>
      <c r="Z334" s="4">
        <v>0</v>
      </c>
      <c r="AA334" s="4">
        <v>3</v>
      </c>
      <c r="AB334" s="4">
        <v>0</v>
      </c>
      <c r="AC334" s="4">
        <v>8.6956521739130432E-2</v>
      </c>
      <c r="AD334" s="4">
        <v>0</v>
      </c>
      <c r="AE334" s="4">
        <v>0</v>
      </c>
      <c r="AF334" s="1">
        <v>225184</v>
      </c>
      <c r="AG334" s="1">
        <v>1</v>
      </c>
      <c r="AH334"/>
    </row>
    <row r="335" spans="1:34" x14ac:dyDescent="0.25">
      <c r="A335" t="s">
        <v>379</v>
      </c>
      <c r="B335" t="s">
        <v>18</v>
      </c>
      <c r="C335" t="s">
        <v>473</v>
      </c>
      <c r="D335" t="s">
        <v>417</v>
      </c>
      <c r="E335" s="4">
        <v>66.923913043478265</v>
      </c>
      <c r="F335" s="4">
        <f>Nurse[[#This Row],[Total Nurse Staff Hours]]/Nurse[[#This Row],[MDS Census]]</f>
        <v>3.0583401006983917</v>
      </c>
      <c r="G335" s="4">
        <f>Nurse[[#This Row],[Total Direct Care Staff Hours]]/Nurse[[#This Row],[MDS Census]]</f>
        <v>2.7353743706350486</v>
      </c>
      <c r="H335" s="4">
        <f>Nurse[[#This Row],[Total RN Hours (w/ Admin, DON)]]/Nurse[[#This Row],[MDS Census]]</f>
        <v>0.62743219100211156</v>
      </c>
      <c r="I335" s="4">
        <f>Nurse[[#This Row],[RN Hours (excl. Admin, DON)]]/Nurse[[#This Row],[MDS Census]]</f>
        <v>0.42709111580315101</v>
      </c>
      <c r="J335" s="4">
        <f>SUM(Nurse[[#This Row],[RN Hours (excl. Admin, DON)]],Nurse[[#This Row],[RN Admin Hours]],Nurse[[#This Row],[RN DON Hours]],Nurse[[#This Row],[LPN Hours (excl. Admin)]],Nurse[[#This Row],[LPN Admin Hours]],Nurse[[#This Row],[CNA Hours]],Nurse[[#This Row],[NA TR Hours]],Nurse[[#This Row],[Med Aide/Tech Hours]])</f>
        <v>204.67608695652171</v>
      </c>
      <c r="K335" s="4">
        <f>SUM(Nurse[[#This Row],[RN Hours (excl. Admin, DON)]],Nurse[[#This Row],[LPN Hours (excl. Admin)]],Nurse[[#This Row],[CNA Hours]],Nurse[[#This Row],[NA TR Hours]],Nurse[[#This Row],[Med Aide/Tech Hours]])</f>
        <v>183.06195652173909</v>
      </c>
      <c r="L335" s="4">
        <f>SUM(Nurse[[#This Row],[RN Hours (excl. Admin, DON)]],Nurse[[#This Row],[RN Admin Hours]],Nurse[[#This Row],[RN DON Hours]])</f>
        <v>41.990217391304363</v>
      </c>
      <c r="M335" s="4">
        <v>28.582608695652183</v>
      </c>
      <c r="N335" s="4">
        <v>8.4510869565217401</v>
      </c>
      <c r="O335" s="4">
        <v>4.9565217391304346</v>
      </c>
      <c r="P335" s="4">
        <f>SUM(Nurse[[#This Row],[LPN Hours (excl. Admin)]],Nurse[[#This Row],[LPN Admin Hours]])</f>
        <v>48.770652173913049</v>
      </c>
      <c r="Q335" s="4">
        <v>40.564130434782612</v>
      </c>
      <c r="R335" s="4">
        <v>8.2065217391304355</v>
      </c>
      <c r="S335" s="4">
        <f>SUM(Nurse[[#This Row],[CNA Hours]],Nurse[[#This Row],[NA TR Hours]],Nurse[[#This Row],[Med Aide/Tech Hours]])</f>
        <v>113.91521739130431</v>
      </c>
      <c r="T335" s="4">
        <v>108.56304347826082</v>
      </c>
      <c r="U335" s="4">
        <v>5.3521739130434796</v>
      </c>
      <c r="V335" s="4">
        <v>0</v>
      </c>
      <c r="W3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48.535869565217396</v>
      </c>
      <c r="X335" s="4">
        <v>15.533695652173904</v>
      </c>
      <c r="Y335" s="4">
        <v>0</v>
      </c>
      <c r="Z335" s="4">
        <v>0</v>
      </c>
      <c r="AA335" s="4">
        <v>7.5836956521739163</v>
      </c>
      <c r="AB335" s="4">
        <v>0</v>
      </c>
      <c r="AC335" s="4">
        <v>25.418478260869573</v>
      </c>
      <c r="AD335" s="4">
        <v>0</v>
      </c>
      <c r="AE335" s="4">
        <v>0</v>
      </c>
      <c r="AF335" s="1">
        <v>225067</v>
      </c>
      <c r="AG335" s="1">
        <v>1</v>
      </c>
      <c r="AH335"/>
    </row>
    <row r="336" spans="1:34" x14ac:dyDescent="0.25">
      <c r="A336" t="s">
        <v>379</v>
      </c>
      <c r="B336" t="s">
        <v>112</v>
      </c>
      <c r="C336" t="s">
        <v>516</v>
      </c>
      <c r="D336" t="s">
        <v>410</v>
      </c>
      <c r="E336" s="4">
        <v>61.445652173913047</v>
      </c>
      <c r="F336" s="4">
        <f>Nurse[[#This Row],[Total Nurse Staff Hours]]/Nurse[[#This Row],[MDS Census]]</f>
        <v>3.1865027419069518</v>
      </c>
      <c r="G336" s="4">
        <f>Nurse[[#This Row],[Total Direct Care Staff Hours]]/Nurse[[#This Row],[MDS Census]]</f>
        <v>2.9096762780824337</v>
      </c>
      <c r="H336" s="4">
        <f>Nurse[[#This Row],[Total RN Hours (w/ Admin, DON)]]/Nurse[[#This Row],[MDS Census]]</f>
        <v>0.54728462763134611</v>
      </c>
      <c r="I336" s="4">
        <f>Nurse[[#This Row],[RN Hours (excl. Admin, DON)]]/Nurse[[#This Row],[MDS Census]]</f>
        <v>0.2724924818680346</v>
      </c>
      <c r="J336" s="4">
        <f>SUM(Nurse[[#This Row],[RN Hours (excl. Admin, DON)]],Nurse[[#This Row],[RN Admin Hours]],Nurse[[#This Row],[RN DON Hours]],Nurse[[#This Row],[LPN Hours (excl. Admin)]],Nurse[[#This Row],[LPN Admin Hours]],Nurse[[#This Row],[CNA Hours]],Nurse[[#This Row],[NA TR Hours]],Nurse[[#This Row],[Med Aide/Tech Hours]])</f>
        <v>195.79673913043479</v>
      </c>
      <c r="K336" s="4">
        <f>SUM(Nurse[[#This Row],[RN Hours (excl. Admin, DON)]],Nurse[[#This Row],[LPN Hours (excl. Admin)]],Nurse[[#This Row],[CNA Hours]],Nurse[[#This Row],[NA TR Hours]],Nurse[[#This Row],[Med Aide/Tech Hours]])</f>
        <v>178.78695652173911</v>
      </c>
      <c r="L336" s="4">
        <f>SUM(Nurse[[#This Row],[RN Hours (excl. Admin, DON)]],Nurse[[#This Row],[RN Admin Hours]],Nurse[[#This Row],[RN DON Hours]])</f>
        <v>33.628260869565217</v>
      </c>
      <c r="M336" s="4">
        <v>16.743478260869562</v>
      </c>
      <c r="N336" s="4">
        <v>11.406521739130437</v>
      </c>
      <c r="O336" s="4">
        <v>5.4782608695652177</v>
      </c>
      <c r="P336" s="4">
        <f>SUM(Nurse[[#This Row],[LPN Hours (excl. Admin)]],Nurse[[#This Row],[LPN Admin Hours]])</f>
        <v>65.028260869565216</v>
      </c>
      <c r="Q336" s="4">
        <v>64.903260869565216</v>
      </c>
      <c r="R336" s="4">
        <v>0.125</v>
      </c>
      <c r="S336" s="4">
        <f>SUM(Nurse[[#This Row],[CNA Hours]],Nurse[[#This Row],[NA TR Hours]],Nurse[[#This Row],[Med Aide/Tech Hours]])</f>
        <v>97.140217391304347</v>
      </c>
      <c r="T336" s="4">
        <v>97.140217391304347</v>
      </c>
      <c r="U336" s="4">
        <v>0</v>
      </c>
      <c r="V336" s="4">
        <v>0</v>
      </c>
      <c r="W3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9.820652173913043</v>
      </c>
      <c r="X336" s="4">
        <v>6.6065217391304341</v>
      </c>
      <c r="Y336" s="4">
        <v>0</v>
      </c>
      <c r="Z336" s="4">
        <v>0</v>
      </c>
      <c r="AA336" s="4">
        <v>2.4521739130434788</v>
      </c>
      <c r="AB336" s="4">
        <v>0</v>
      </c>
      <c r="AC336" s="4">
        <v>0.76195652173913042</v>
      </c>
      <c r="AD336" s="4">
        <v>0</v>
      </c>
      <c r="AE336" s="4">
        <v>0</v>
      </c>
      <c r="AF336" s="1">
        <v>225324</v>
      </c>
      <c r="AG336" s="1">
        <v>1</v>
      </c>
      <c r="AH336"/>
    </row>
    <row r="337" spans="1:34" x14ac:dyDescent="0.25">
      <c r="A337" t="s">
        <v>379</v>
      </c>
      <c r="B337" t="s">
        <v>225</v>
      </c>
      <c r="C337" t="s">
        <v>561</v>
      </c>
      <c r="D337" t="s">
        <v>413</v>
      </c>
      <c r="E337" s="4">
        <v>58.891304347826086</v>
      </c>
      <c r="F337" s="4">
        <f>Nurse[[#This Row],[Total Nurse Staff Hours]]/Nurse[[#This Row],[MDS Census]]</f>
        <v>3.2160852713178296</v>
      </c>
      <c r="G337" s="4">
        <f>Nurse[[#This Row],[Total Direct Care Staff Hours]]/Nurse[[#This Row],[MDS Census]]</f>
        <v>2.9393687707641196</v>
      </c>
      <c r="H337" s="4">
        <f>Nurse[[#This Row],[Total RN Hours (w/ Admin, DON)]]/Nurse[[#This Row],[MDS Census]]</f>
        <v>0.87504614248800294</v>
      </c>
      <c r="I337" s="4">
        <f>Nurse[[#This Row],[RN Hours (excl. Admin, DON)]]/Nurse[[#This Row],[MDS Census]]</f>
        <v>0.69841269841269837</v>
      </c>
      <c r="J337" s="4">
        <f>SUM(Nurse[[#This Row],[RN Hours (excl. Admin, DON)]],Nurse[[#This Row],[RN Admin Hours]],Nurse[[#This Row],[RN DON Hours]],Nurse[[#This Row],[LPN Hours (excl. Admin)]],Nurse[[#This Row],[LPN Admin Hours]],Nurse[[#This Row],[CNA Hours]],Nurse[[#This Row],[NA TR Hours]],Nurse[[#This Row],[Med Aide/Tech Hours]])</f>
        <v>189.39945652173913</v>
      </c>
      <c r="K337" s="4">
        <f>SUM(Nurse[[#This Row],[RN Hours (excl. Admin, DON)]],Nurse[[#This Row],[LPN Hours (excl. Admin)]],Nurse[[#This Row],[CNA Hours]],Nurse[[#This Row],[NA TR Hours]],Nurse[[#This Row],[Med Aide/Tech Hours]])</f>
        <v>173.10326086956522</v>
      </c>
      <c r="L337" s="4">
        <f>SUM(Nurse[[#This Row],[RN Hours (excl. Admin, DON)]],Nurse[[#This Row],[RN Admin Hours]],Nurse[[#This Row],[RN DON Hours]])</f>
        <v>51.532608695652172</v>
      </c>
      <c r="M337" s="4">
        <v>41.130434782608695</v>
      </c>
      <c r="N337" s="4">
        <v>2.3586956521739131</v>
      </c>
      <c r="O337" s="4">
        <v>8.0434782608695645</v>
      </c>
      <c r="P337" s="4">
        <f>SUM(Nurse[[#This Row],[LPN Hours (excl. Admin)]],Nurse[[#This Row],[LPN Admin Hours]])</f>
        <v>32.111413043478258</v>
      </c>
      <c r="Q337" s="4">
        <v>26.217391304347824</v>
      </c>
      <c r="R337" s="4">
        <v>5.8940217391304346</v>
      </c>
      <c r="S337" s="4">
        <f>SUM(Nurse[[#This Row],[CNA Hours]],Nurse[[#This Row],[NA TR Hours]],Nurse[[#This Row],[Med Aide/Tech Hours]])</f>
        <v>105.7554347826087</v>
      </c>
      <c r="T337" s="4">
        <v>105.7554347826087</v>
      </c>
      <c r="U337" s="4">
        <v>0</v>
      </c>
      <c r="V337" s="4">
        <v>0</v>
      </c>
      <c r="W3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37" s="4">
        <v>0</v>
      </c>
      <c r="Y337" s="4">
        <v>0</v>
      </c>
      <c r="Z337" s="4">
        <v>0</v>
      </c>
      <c r="AA337" s="4">
        <v>0</v>
      </c>
      <c r="AB337" s="4">
        <v>0</v>
      </c>
      <c r="AC337" s="4">
        <v>0</v>
      </c>
      <c r="AD337" s="4">
        <v>0</v>
      </c>
      <c r="AE337" s="4">
        <v>0</v>
      </c>
      <c r="AF337" s="1">
        <v>225499</v>
      </c>
      <c r="AG337" s="1">
        <v>1</v>
      </c>
      <c r="AH337"/>
    </row>
    <row r="338" spans="1:34" x14ac:dyDescent="0.25">
      <c r="A338" t="s">
        <v>379</v>
      </c>
      <c r="B338" t="s">
        <v>226</v>
      </c>
      <c r="C338" t="s">
        <v>468</v>
      </c>
      <c r="D338" t="s">
        <v>412</v>
      </c>
      <c r="E338" s="4">
        <v>45.549295774647888</v>
      </c>
      <c r="F338" s="4">
        <f>Nurse[[#This Row],[Total Nurse Staff Hours]]/Nurse[[#This Row],[MDS Census]]</f>
        <v>3.9442517006802733</v>
      </c>
      <c r="G338" s="4">
        <f>Nurse[[#This Row],[Total Direct Care Staff Hours]]/Nurse[[#This Row],[MDS Census]]</f>
        <v>3.805643166357453</v>
      </c>
      <c r="H338" s="4">
        <f>Nurse[[#This Row],[Total RN Hours (w/ Admin, DON)]]/Nurse[[#This Row],[MDS Census]]</f>
        <v>0.41759740259740269</v>
      </c>
      <c r="I338" s="4">
        <f>Nurse[[#This Row],[RN Hours (excl. Admin, DON)]]/Nurse[[#This Row],[MDS Census]]</f>
        <v>0.27898886827458258</v>
      </c>
      <c r="J338" s="4">
        <f>SUM(Nurse[[#This Row],[RN Hours (excl. Admin, DON)]],Nurse[[#This Row],[RN Admin Hours]],Nurse[[#This Row],[RN DON Hours]],Nurse[[#This Row],[LPN Hours (excl. Admin)]],Nurse[[#This Row],[LPN Admin Hours]],Nurse[[#This Row],[CNA Hours]],Nurse[[#This Row],[NA TR Hours]],Nurse[[#This Row],[Med Aide/Tech Hours]])</f>
        <v>179.65788732394373</v>
      </c>
      <c r="K338" s="4">
        <f>SUM(Nurse[[#This Row],[RN Hours (excl. Admin, DON)]],Nurse[[#This Row],[LPN Hours (excl. Admin)]],Nurse[[#This Row],[CNA Hours]],Nurse[[#This Row],[NA TR Hours]],Nurse[[#This Row],[Med Aide/Tech Hours]])</f>
        <v>173.34436619718315</v>
      </c>
      <c r="L338" s="4">
        <f>SUM(Nurse[[#This Row],[RN Hours (excl. Admin, DON)]],Nurse[[#This Row],[RN Admin Hours]],Nurse[[#This Row],[RN DON Hours]])</f>
        <v>19.021267605633806</v>
      </c>
      <c r="M338" s="4">
        <v>12.70774647887324</v>
      </c>
      <c r="N338" s="4">
        <v>5.1938028169014085</v>
      </c>
      <c r="O338" s="4">
        <v>1.119718309859155</v>
      </c>
      <c r="P338" s="4">
        <f>SUM(Nurse[[#This Row],[LPN Hours (excl. Admin)]],Nurse[[#This Row],[LPN Admin Hours]])</f>
        <v>33.641267605633821</v>
      </c>
      <c r="Q338" s="4">
        <v>33.641267605633821</v>
      </c>
      <c r="R338" s="4">
        <v>0</v>
      </c>
      <c r="S338" s="4">
        <f>SUM(Nurse[[#This Row],[CNA Hours]],Nurse[[#This Row],[NA TR Hours]],Nurse[[#This Row],[Med Aide/Tech Hours]])</f>
        <v>126.9953521126761</v>
      </c>
      <c r="T338" s="4">
        <v>126.9953521126761</v>
      </c>
      <c r="U338" s="4">
        <v>0</v>
      </c>
      <c r="V338" s="4">
        <v>0</v>
      </c>
      <c r="W3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2.0083098591549295</v>
      </c>
      <c r="X338" s="4">
        <v>0.47084507042253521</v>
      </c>
      <c r="Y338" s="4">
        <v>0</v>
      </c>
      <c r="Z338" s="4">
        <v>0</v>
      </c>
      <c r="AA338" s="4">
        <v>0.76605633802816897</v>
      </c>
      <c r="AB338" s="4">
        <v>0</v>
      </c>
      <c r="AC338" s="4">
        <v>0.77140845070422537</v>
      </c>
      <c r="AD338" s="4">
        <v>0</v>
      </c>
      <c r="AE338" s="4">
        <v>0</v>
      </c>
      <c r="AF338" s="1">
        <v>225500</v>
      </c>
      <c r="AG338" s="1">
        <v>1</v>
      </c>
      <c r="AH338"/>
    </row>
    <row r="339" spans="1:34" x14ac:dyDescent="0.25">
      <c r="A339" t="s">
        <v>379</v>
      </c>
      <c r="B339" t="s">
        <v>57</v>
      </c>
      <c r="C339" t="s">
        <v>494</v>
      </c>
      <c r="D339" t="s">
        <v>412</v>
      </c>
      <c r="E339" s="4">
        <v>88.369565217391298</v>
      </c>
      <c r="F339" s="4">
        <f>Nurse[[#This Row],[Total Nurse Staff Hours]]/Nurse[[#This Row],[MDS Census]]</f>
        <v>3.0952398523985241</v>
      </c>
      <c r="G339" s="4">
        <f>Nurse[[#This Row],[Total Direct Care Staff Hours]]/Nurse[[#This Row],[MDS Census]]</f>
        <v>2.8339729397293976</v>
      </c>
      <c r="H339" s="4">
        <f>Nurse[[#This Row],[Total RN Hours (w/ Admin, DON)]]/Nurse[[#This Row],[MDS Census]]</f>
        <v>0.3141820418204182</v>
      </c>
      <c r="I339" s="4">
        <f>Nurse[[#This Row],[RN Hours (excl. Admin, DON)]]/Nurse[[#This Row],[MDS Census]]</f>
        <v>0.18822878228782289</v>
      </c>
      <c r="J339" s="4">
        <f>SUM(Nurse[[#This Row],[RN Hours (excl. Admin, DON)]],Nurse[[#This Row],[RN Admin Hours]],Nurse[[#This Row],[RN DON Hours]],Nurse[[#This Row],[LPN Hours (excl. Admin)]],Nurse[[#This Row],[LPN Admin Hours]],Nurse[[#This Row],[CNA Hours]],Nurse[[#This Row],[NA TR Hours]],Nurse[[#This Row],[Med Aide/Tech Hours]])</f>
        <v>273.52499999999998</v>
      </c>
      <c r="K339" s="4">
        <f>SUM(Nurse[[#This Row],[RN Hours (excl. Admin, DON)]],Nurse[[#This Row],[LPN Hours (excl. Admin)]],Nurse[[#This Row],[CNA Hours]],Nurse[[#This Row],[NA TR Hours]],Nurse[[#This Row],[Med Aide/Tech Hours]])</f>
        <v>250.43695652173912</v>
      </c>
      <c r="L339" s="4">
        <f>SUM(Nurse[[#This Row],[RN Hours (excl. Admin, DON)]],Nurse[[#This Row],[RN Admin Hours]],Nurse[[#This Row],[RN DON Hours]])</f>
        <v>27.764130434782608</v>
      </c>
      <c r="M339" s="4">
        <v>16.633695652173913</v>
      </c>
      <c r="N339" s="4">
        <v>5.6521739130434785</v>
      </c>
      <c r="O339" s="4">
        <v>5.4782608695652177</v>
      </c>
      <c r="P339" s="4">
        <f>SUM(Nurse[[#This Row],[LPN Hours (excl. Admin)]],Nurse[[#This Row],[LPN Admin Hours]])</f>
        <v>121.19999999999999</v>
      </c>
      <c r="Q339" s="4">
        <v>109.24239130434782</v>
      </c>
      <c r="R339" s="4">
        <v>11.957608695652173</v>
      </c>
      <c r="S339" s="4">
        <f>SUM(Nurse[[#This Row],[CNA Hours]],Nurse[[#This Row],[NA TR Hours]],Nurse[[#This Row],[Med Aide/Tech Hours]])</f>
        <v>124.56086956521739</v>
      </c>
      <c r="T339" s="4">
        <v>117.425</v>
      </c>
      <c r="U339" s="4">
        <v>7.1358695652173951</v>
      </c>
      <c r="V339" s="4">
        <v>0</v>
      </c>
      <c r="W3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28.020652173913042</v>
      </c>
      <c r="X339" s="4">
        <v>0.9010869565217392</v>
      </c>
      <c r="Y339" s="4">
        <v>0</v>
      </c>
      <c r="Z339" s="4">
        <v>0</v>
      </c>
      <c r="AA339" s="4">
        <v>9.5836956521739118</v>
      </c>
      <c r="AB339" s="4">
        <v>0</v>
      </c>
      <c r="AC339" s="4">
        <v>17.535869565217389</v>
      </c>
      <c r="AD339" s="4">
        <v>0</v>
      </c>
      <c r="AE339" s="4">
        <v>0</v>
      </c>
      <c r="AF339" s="1">
        <v>225242</v>
      </c>
      <c r="AG339" s="1">
        <v>1</v>
      </c>
      <c r="AH339"/>
    </row>
    <row r="340" spans="1:34" x14ac:dyDescent="0.25">
      <c r="A340" t="s">
        <v>379</v>
      </c>
      <c r="B340" t="s">
        <v>147</v>
      </c>
      <c r="C340" t="s">
        <v>456</v>
      </c>
      <c r="D340" t="s">
        <v>414</v>
      </c>
      <c r="E340" s="4">
        <v>58.989130434782609</v>
      </c>
      <c r="F340" s="4">
        <f>Nurse[[#This Row],[Total Nurse Staff Hours]]/Nurse[[#This Row],[MDS Census]]</f>
        <v>3.4384227013082742</v>
      </c>
      <c r="G340" s="4">
        <f>Nurse[[#This Row],[Total Direct Care Staff Hours]]/Nurse[[#This Row],[MDS Census]]</f>
        <v>3.1475363921135067</v>
      </c>
      <c r="H340" s="4">
        <f>Nurse[[#This Row],[Total RN Hours (w/ Admin, DON)]]/Nurse[[#This Row],[MDS Census]]</f>
        <v>0.80416620600700195</v>
      </c>
      <c r="I340" s="4">
        <f>Nurse[[#This Row],[RN Hours (excl. Admin, DON)]]/Nurse[[#This Row],[MDS Census]]</f>
        <v>0.60359498802284861</v>
      </c>
      <c r="J340" s="4">
        <f>SUM(Nurse[[#This Row],[RN Hours (excl. Admin, DON)]],Nurse[[#This Row],[RN Admin Hours]],Nurse[[#This Row],[RN DON Hours]],Nurse[[#This Row],[LPN Hours (excl. Admin)]],Nurse[[#This Row],[LPN Admin Hours]],Nurse[[#This Row],[CNA Hours]],Nurse[[#This Row],[NA TR Hours]],Nurse[[#This Row],[Med Aide/Tech Hours]])</f>
        <v>202.82956521739135</v>
      </c>
      <c r="K340" s="4">
        <f>SUM(Nurse[[#This Row],[RN Hours (excl. Admin, DON)]],Nurse[[#This Row],[LPN Hours (excl. Admin)]],Nurse[[#This Row],[CNA Hours]],Nurse[[#This Row],[NA TR Hours]],Nurse[[#This Row],[Med Aide/Tech Hours]])</f>
        <v>185.67043478260871</v>
      </c>
      <c r="L340" s="4">
        <f>SUM(Nurse[[#This Row],[RN Hours (excl. Admin, DON)]],Nurse[[#This Row],[RN Admin Hours]],Nurse[[#This Row],[RN DON Hours]])</f>
        <v>47.4370652173913</v>
      </c>
      <c r="M340" s="4">
        <v>35.605543478260863</v>
      </c>
      <c r="N340" s="4">
        <v>7.4673913043478262</v>
      </c>
      <c r="O340" s="4">
        <v>4.3641304347826084</v>
      </c>
      <c r="P340" s="4">
        <f>SUM(Nurse[[#This Row],[LPN Hours (excl. Admin)]],Nurse[[#This Row],[LPN Admin Hours]])</f>
        <v>40.425000000000004</v>
      </c>
      <c r="Q340" s="4">
        <v>35.09739130434783</v>
      </c>
      <c r="R340" s="4">
        <v>5.3276086956521747</v>
      </c>
      <c r="S340" s="4">
        <f>SUM(Nurse[[#This Row],[CNA Hours]],Nurse[[#This Row],[NA TR Hours]],Nurse[[#This Row],[Med Aide/Tech Hours]])</f>
        <v>114.96750000000002</v>
      </c>
      <c r="T340" s="4">
        <v>114.44108695652176</v>
      </c>
      <c r="U340" s="4">
        <v>0.5264130434782609</v>
      </c>
      <c r="V340" s="4">
        <v>0</v>
      </c>
      <c r="W3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2.2040217391304351</v>
      </c>
      <c r="X340" s="4">
        <v>0</v>
      </c>
      <c r="Y340" s="4">
        <v>0</v>
      </c>
      <c r="Z340" s="4">
        <v>0</v>
      </c>
      <c r="AA340" s="4">
        <v>0</v>
      </c>
      <c r="AB340" s="4">
        <v>0</v>
      </c>
      <c r="AC340" s="4">
        <v>2.2040217391304351</v>
      </c>
      <c r="AD340" s="4">
        <v>0</v>
      </c>
      <c r="AE340" s="4">
        <v>0</v>
      </c>
      <c r="AF340" s="1">
        <v>225380</v>
      </c>
      <c r="AG340" s="1">
        <v>1</v>
      </c>
      <c r="AH340"/>
    </row>
    <row r="341" spans="1:34" x14ac:dyDescent="0.25">
      <c r="A341" t="s">
        <v>379</v>
      </c>
      <c r="B341" t="s">
        <v>149</v>
      </c>
      <c r="C341" t="s">
        <v>456</v>
      </c>
      <c r="D341" t="s">
        <v>414</v>
      </c>
      <c r="E341" s="4">
        <v>46.956521739130437</v>
      </c>
      <c r="F341" s="4">
        <f>Nurse[[#This Row],[Total Nurse Staff Hours]]/Nurse[[#This Row],[MDS Census]]</f>
        <v>3.3552083333333336</v>
      </c>
      <c r="G341" s="4">
        <f>Nurse[[#This Row],[Total Direct Care Staff Hours]]/Nurse[[#This Row],[MDS Census]]</f>
        <v>3.1125578703703698</v>
      </c>
      <c r="H341" s="4">
        <f>Nurse[[#This Row],[Total RN Hours (w/ Admin, DON)]]/Nurse[[#This Row],[MDS Census]]</f>
        <v>0.50376157407407407</v>
      </c>
      <c r="I341" s="4">
        <f>Nurse[[#This Row],[RN Hours (excl. Admin, DON)]]/Nurse[[#This Row],[MDS Census]]</f>
        <v>0.37216435185185187</v>
      </c>
      <c r="J341" s="4">
        <f>SUM(Nurse[[#This Row],[RN Hours (excl. Admin, DON)]],Nurse[[#This Row],[RN Admin Hours]],Nurse[[#This Row],[RN DON Hours]],Nurse[[#This Row],[LPN Hours (excl. Admin)]],Nurse[[#This Row],[LPN Admin Hours]],Nurse[[#This Row],[CNA Hours]],Nurse[[#This Row],[NA TR Hours]],Nurse[[#This Row],[Med Aide/Tech Hours]])</f>
        <v>157.54891304347828</v>
      </c>
      <c r="K341" s="4">
        <f>SUM(Nurse[[#This Row],[RN Hours (excl. Admin, DON)]],Nurse[[#This Row],[LPN Hours (excl. Admin)]],Nurse[[#This Row],[CNA Hours]],Nurse[[#This Row],[NA TR Hours]],Nurse[[#This Row],[Med Aide/Tech Hours]])</f>
        <v>146.15489130434781</v>
      </c>
      <c r="L341" s="4">
        <f>SUM(Nurse[[#This Row],[RN Hours (excl. Admin, DON)]],Nurse[[#This Row],[RN Admin Hours]],Nurse[[#This Row],[RN DON Hours]])</f>
        <v>23.654891304347828</v>
      </c>
      <c r="M341" s="4">
        <v>17.475543478260871</v>
      </c>
      <c r="N341" s="4">
        <v>1.0434782608695652</v>
      </c>
      <c r="O341" s="4">
        <v>5.1358695652173916</v>
      </c>
      <c r="P341" s="4">
        <f>SUM(Nurse[[#This Row],[LPN Hours (excl. Admin)]],Nurse[[#This Row],[LPN Admin Hours]])</f>
        <v>49.364130434782609</v>
      </c>
      <c r="Q341" s="4">
        <v>44.149456521739133</v>
      </c>
      <c r="R341" s="4">
        <v>5.2146739130434785</v>
      </c>
      <c r="S341" s="4">
        <f>SUM(Nurse[[#This Row],[CNA Hours]],Nurse[[#This Row],[NA TR Hours]],Nurse[[#This Row],[Med Aide/Tech Hours]])</f>
        <v>84.529891304347828</v>
      </c>
      <c r="T341" s="4">
        <v>84.529891304347828</v>
      </c>
      <c r="U341" s="4">
        <v>0</v>
      </c>
      <c r="V341" s="4">
        <v>0</v>
      </c>
      <c r="W3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114.16847826086956</v>
      </c>
      <c r="X341" s="4">
        <v>6.9755434782608692</v>
      </c>
      <c r="Y341" s="4">
        <v>0.33152173913043476</v>
      </c>
      <c r="Z341" s="4">
        <v>0</v>
      </c>
      <c r="AA341" s="4">
        <v>36.334239130434781</v>
      </c>
      <c r="AB341" s="4">
        <v>0.11141304347826086</v>
      </c>
      <c r="AC341" s="4">
        <v>70.415760869565219</v>
      </c>
      <c r="AD341" s="4">
        <v>0</v>
      </c>
      <c r="AE341" s="4">
        <v>0</v>
      </c>
      <c r="AF341" s="1">
        <v>225383</v>
      </c>
      <c r="AG341" s="1">
        <v>1</v>
      </c>
      <c r="AH341"/>
    </row>
    <row r="342" spans="1:34" x14ac:dyDescent="0.25">
      <c r="A342" t="s">
        <v>379</v>
      </c>
      <c r="B342" t="s">
        <v>273</v>
      </c>
      <c r="C342" t="s">
        <v>575</v>
      </c>
      <c r="D342" t="s">
        <v>410</v>
      </c>
      <c r="E342" s="4">
        <v>98.826086956521735</v>
      </c>
      <c r="F342" s="4">
        <f>Nurse[[#This Row],[Total Nurse Staff Hours]]/Nurse[[#This Row],[MDS Census]]</f>
        <v>3.5933457985041795</v>
      </c>
      <c r="G342" s="4">
        <f>Nurse[[#This Row],[Total Direct Care Staff Hours]]/Nurse[[#This Row],[MDS Census]]</f>
        <v>3.4159370875494939</v>
      </c>
      <c r="H342" s="4">
        <f>Nurse[[#This Row],[Total RN Hours (w/ Admin, DON)]]/Nurse[[#This Row],[MDS Census]]</f>
        <v>0.53956775186977568</v>
      </c>
      <c r="I342" s="4">
        <f>Nurse[[#This Row],[RN Hours (excl. Admin, DON)]]/Nurse[[#This Row],[MDS Census]]</f>
        <v>0.40114936207655083</v>
      </c>
      <c r="J342" s="4">
        <f>SUM(Nurse[[#This Row],[RN Hours (excl. Admin, DON)]],Nurse[[#This Row],[RN Admin Hours]],Nurse[[#This Row],[RN DON Hours]],Nurse[[#This Row],[LPN Hours (excl. Admin)]],Nurse[[#This Row],[LPN Admin Hours]],Nurse[[#This Row],[CNA Hours]],Nurse[[#This Row],[NA TR Hours]],Nurse[[#This Row],[Med Aide/Tech Hours]])</f>
        <v>355.11630434782609</v>
      </c>
      <c r="K342" s="4">
        <f>SUM(Nurse[[#This Row],[RN Hours (excl. Admin, DON)]],Nurse[[#This Row],[LPN Hours (excl. Admin)]],Nurse[[#This Row],[CNA Hours]],Nurse[[#This Row],[NA TR Hours]],Nurse[[#This Row],[Med Aide/Tech Hours]])</f>
        <v>337.5836956521739</v>
      </c>
      <c r="L342" s="4">
        <f>SUM(Nurse[[#This Row],[RN Hours (excl. Admin, DON)]],Nurse[[#This Row],[RN Admin Hours]],Nurse[[#This Row],[RN DON Hours]])</f>
        <v>53.323369565217398</v>
      </c>
      <c r="M342" s="4">
        <v>39.644021739130437</v>
      </c>
      <c r="N342" s="4">
        <v>9.070652173913043</v>
      </c>
      <c r="O342" s="4">
        <v>4.6086956521739131</v>
      </c>
      <c r="P342" s="4">
        <f>SUM(Nurse[[#This Row],[LPN Hours (excl. Admin)]],Nurse[[#This Row],[LPN Admin Hours]])</f>
        <v>108.51358695652173</v>
      </c>
      <c r="Q342" s="4">
        <v>104.66032608695652</v>
      </c>
      <c r="R342" s="4">
        <v>3.8532608695652173</v>
      </c>
      <c r="S342" s="4">
        <f>SUM(Nurse[[#This Row],[CNA Hours]],Nurse[[#This Row],[NA TR Hours]],Nurse[[#This Row],[Med Aide/Tech Hours]])</f>
        <v>193.27934782608696</v>
      </c>
      <c r="T342" s="4">
        <v>193.27934782608696</v>
      </c>
      <c r="U342" s="4">
        <v>0</v>
      </c>
      <c r="V342" s="4">
        <v>0</v>
      </c>
      <c r="W3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52.638043478260869</v>
      </c>
      <c r="X342" s="4">
        <v>0.34782608695652173</v>
      </c>
      <c r="Y342" s="4">
        <v>0</v>
      </c>
      <c r="Z342" s="4">
        <v>0</v>
      </c>
      <c r="AA342" s="4">
        <v>5.5543478260869561</v>
      </c>
      <c r="AB342" s="4">
        <v>0</v>
      </c>
      <c r="AC342" s="4">
        <v>46.735869565217392</v>
      </c>
      <c r="AD342" s="4">
        <v>0</v>
      </c>
      <c r="AE342" s="4">
        <v>0</v>
      </c>
      <c r="AF342" s="1">
        <v>225586</v>
      </c>
      <c r="AG342" s="1">
        <v>1</v>
      </c>
      <c r="AH342"/>
    </row>
    <row r="343" spans="1:34" x14ac:dyDescent="0.25">
      <c r="A343" t="s">
        <v>379</v>
      </c>
      <c r="B343" t="s">
        <v>355</v>
      </c>
      <c r="C343" t="s">
        <v>602</v>
      </c>
      <c r="D343" t="s">
        <v>415</v>
      </c>
      <c r="E343" s="4">
        <v>20.532608695652176</v>
      </c>
      <c r="F343" s="4">
        <f>Nurse[[#This Row],[Total Nurse Staff Hours]]/Nurse[[#This Row],[MDS Census]]</f>
        <v>6.1018634197988346</v>
      </c>
      <c r="G343" s="4">
        <f>Nurse[[#This Row],[Total Direct Care Staff Hours]]/Nurse[[#This Row],[MDS Census]]</f>
        <v>4.7691476971942821</v>
      </c>
      <c r="H343" s="4">
        <f>Nurse[[#This Row],[Total RN Hours (w/ Admin, DON)]]/Nurse[[#This Row],[MDS Census]]</f>
        <v>3.0857596611964002</v>
      </c>
      <c r="I343" s="4">
        <f>Nurse[[#This Row],[RN Hours (excl. Admin, DON)]]/Nurse[[#This Row],[MDS Census]]</f>
        <v>2.2726310217046053</v>
      </c>
      <c r="J343" s="4">
        <f>SUM(Nurse[[#This Row],[RN Hours (excl. Admin, DON)]],Nurse[[#This Row],[RN Admin Hours]],Nurse[[#This Row],[RN DON Hours]],Nurse[[#This Row],[LPN Hours (excl. Admin)]],Nurse[[#This Row],[LPN Admin Hours]],Nurse[[#This Row],[CNA Hours]],Nurse[[#This Row],[NA TR Hours]],Nurse[[#This Row],[Med Aide/Tech Hours]])</f>
        <v>125.28717391304347</v>
      </c>
      <c r="K343" s="4">
        <f>SUM(Nurse[[#This Row],[RN Hours (excl. Admin, DON)]],Nurse[[#This Row],[LPN Hours (excl. Admin)]],Nurse[[#This Row],[CNA Hours]],Nurse[[#This Row],[NA TR Hours]],Nurse[[#This Row],[Med Aide/Tech Hours]])</f>
        <v>97.923043478260865</v>
      </c>
      <c r="L343" s="4">
        <f>SUM(Nurse[[#This Row],[RN Hours (excl. Admin, DON)]],Nurse[[#This Row],[RN Admin Hours]],Nurse[[#This Row],[RN DON Hours]])</f>
        <v>63.358695652173914</v>
      </c>
      <c r="M343" s="4">
        <v>46.663043478260867</v>
      </c>
      <c r="N343" s="4">
        <v>11.551630434782609</v>
      </c>
      <c r="O343" s="4">
        <v>5.1440217391304346</v>
      </c>
      <c r="P343" s="4">
        <f>SUM(Nurse[[#This Row],[LPN Hours (excl. Admin)]],Nurse[[#This Row],[LPN Admin Hours]])</f>
        <v>27.538043478260867</v>
      </c>
      <c r="Q343" s="4">
        <v>16.869565217391305</v>
      </c>
      <c r="R343" s="4">
        <v>10.668478260869565</v>
      </c>
      <c r="S343" s="4">
        <f>SUM(Nurse[[#This Row],[CNA Hours]],Nurse[[#This Row],[NA TR Hours]],Nurse[[#This Row],[Med Aide/Tech Hours]])</f>
        <v>34.390434782608693</v>
      </c>
      <c r="T343" s="4">
        <v>34.390434782608693</v>
      </c>
      <c r="U343" s="4">
        <v>0</v>
      </c>
      <c r="V343" s="4">
        <v>0</v>
      </c>
      <c r="W3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18.567934782608692</v>
      </c>
      <c r="X343" s="4">
        <v>12.192934782608695</v>
      </c>
      <c r="Y343" s="4">
        <v>0</v>
      </c>
      <c r="Z343" s="4">
        <v>0</v>
      </c>
      <c r="AA343" s="4">
        <v>5.4755434782608692</v>
      </c>
      <c r="AB343" s="4">
        <v>0</v>
      </c>
      <c r="AC343" s="4">
        <v>0.89945652173913049</v>
      </c>
      <c r="AD343" s="4">
        <v>0</v>
      </c>
      <c r="AE343" s="4">
        <v>0</v>
      </c>
      <c r="AF343" s="1">
        <v>225783</v>
      </c>
      <c r="AG343" s="1">
        <v>1</v>
      </c>
      <c r="AH343"/>
    </row>
    <row r="344" spans="1:34" x14ac:dyDescent="0.25">
      <c r="A344" t="s">
        <v>379</v>
      </c>
      <c r="B344" t="s">
        <v>353</v>
      </c>
      <c r="C344" t="s">
        <v>494</v>
      </c>
      <c r="D344" t="s">
        <v>412</v>
      </c>
      <c r="E344" s="4">
        <v>21.478260869565219</v>
      </c>
      <c r="F344" s="4">
        <f>Nurse[[#This Row],[Total Nurse Staff Hours]]/Nurse[[#This Row],[MDS Census]]</f>
        <v>5.2604149797570843</v>
      </c>
      <c r="G344" s="4">
        <f>Nurse[[#This Row],[Total Direct Care Staff Hours]]/Nurse[[#This Row],[MDS Census]]</f>
        <v>4.308618421052631</v>
      </c>
      <c r="H344" s="4">
        <f>Nurse[[#This Row],[Total RN Hours (w/ Admin, DON)]]/Nurse[[#This Row],[MDS Census]]</f>
        <v>2.2136892712550607</v>
      </c>
      <c r="I344" s="4">
        <f>Nurse[[#This Row],[RN Hours (excl. Admin, DON)]]/Nurse[[#This Row],[MDS Census]]</f>
        <v>1.4919028340080969</v>
      </c>
      <c r="J344" s="4">
        <f>SUM(Nurse[[#This Row],[RN Hours (excl. Admin, DON)]],Nurse[[#This Row],[RN Admin Hours]],Nurse[[#This Row],[RN DON Hours]],Nurse[[#This Row],[LPN Hours (excl. Admin)]],Nurse[[#This Row],[LPN Admin Hours]],Nurse[[#This Row],[CNA Hours]],Nurse[[#This Row],[NA TR Hours]],Nurse[[#This Row],[Med Aide/Tech Hours]])</f>
        <v>112.98456521739129</v>
      </c>
      <c r="K344" s="4">
        <f>SUM(Nurse[[#This Row],[RN Hours (excl. Admin, DON)]],Nurse[[#This Row],[LPN Hours (excl. Admin)]],Nurse[[#This Row],[CNA Hours]],Nurse[[#This Row],[NA TR Hours]],Nurse[[#This Row],[Med Aide/Tech Hours]])</f>
        <v>92.541630434782604</v>
      </c>
      <c r="L344" s="4">
        <f>SUM(Nurse[[#This Row],[RN Hours (excl. Admin, DON)]],Nurse[[#This Row],[RN Admin Hours]],Nurse[[#This Row],[RN DON Hours]])</f>
        <v>47.546195652173914</v>
      </c>
      <c r="M344" s="4">
        <v>32.043478260869563</v>
      </c>
      <c r="N344" s="4">
        <v>10.608695652173912</v>
      </c>
      <c r="O344" s="4">
        <v>4.8940217391304346</v>
      </c>
      <c r="P344" s="4">
        <f>SUM(Nurse[[#This Row],[LPN Hours (excl. Admin)]],Nurse[[#This Row],[LPN Admin Hours]])</f>
        <v>23.970108695652172</v>
      </c>
      <c r="Q344" s="4">
        <v>19.029891304347824</v>
      </c>
      <c r="R344" s="4">
        <v>4.9402173913043477</v>
      </c>
      <c r="S344" s="4">
        <f>SUM(Nurse[[#This Row],[CNA Hours]],Nurse[[#This Row],[NA TR Hours]],Nurse[[#This Row],[Med Aide/Tech Hours]])</f>
        <v>41.468260869565214</v>
      </c>
      <c r="T344" s="4">
        <v>41.468260869565214</v>
      </c>
      <c r="U344" s="4">
        <v>0</v>
      </c>
      <c r="V344" s="4">
        <v>0</v>
      </c>
      <c r="W3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0.42119565217391303</v>
      </c>
      <c r="X344" s="4">
        <v>0</v>
      </c>
      <c r="Y344" s="4">
        <v>0</v>
      </c>
      <c r="Z344" s="4">
        <v>0</v>
      </c>
      <c r="AA344" s="4">
        <v>0.42119565217391303</v>
      </c>
      <c r="AB344" s="4">
        <v>0</v>
      </c>
      <c r="AC344" s="4">
        <v>0</v>
      </c>
      <c r="AD344" s="4">
        <v>0</v>
      </c>
      <c r="AE344" s="4">
        <v>0</v>
      </c>
      <c r="AF344" s="1">
        <v>225778</v>
      </c>
      <c r="AG344" s="1">
        <v>1</v>
      </c>
      <c r="AH344"/>
    </row>
    <row r="345" spans="1:34" x14ac:dyDescent="0.25">
      <c r="A345" t="s">
        <v>379</v>
      </c>
      <c r="B345" t="s">
        <v>125</v>
      </c>
      <c r="C345" t="s">
        <v>466</v>
      </c>
      <c r="D345" t="s">
        <v>418</v>
      </c>
      <c r="E345" s="4">
        <v>123.73913043478261</v>
      </c>
      <c r="F345" s="4">
        <f>Nurse[[#This Row],[Total Nurse Staff Hours]]/Nurse[[#This Row],[MDS Census]]</f>
        <v>3.29163914265636</v>
      </c>
      <c r="G345" s="4">
        <f>Nurse[[#This Row],[Total Direct Care Staff Hours]]/Nurse[[#This Row],[MDS Census]]</f>
        <v>3.0459214687280389</v>
      </c>
      <c r="H345" s="4">
        <f>Nurse[[#This Row],[Total RN Hours (w/ Admin, DON)]]/Nurse[[#This Row],[MDS Census]]</f>
        <v>0.26506500351370349</v>
      </c>
      <c r="I345" s="4">
        <f>Nurse[[#This Row],[RN Hours (excl. Admin, DON)]]/Nurse[[#This Row],[MDS Census]]</f>
        <v>0.13764933239634577</v>
      </c>
      <c r="J345" s="4">
        <f>SUM(Nurse[[#This Row],[RN Hours (excl. Admin, DON)]],Nurse[[#This Row],[RN Admin Hours]],Nurse[[#This Row],[RN DON Hours]],Nurse[[#This Row],[LPN Hours (excl. Admin)]],Nurse[[#This Row],[LPN Admin Hours]],Nurse[[#This Row],[CNA Hours]],Nurse[[#This Row],[NA TR Hours]],Nurse[[#This Row],[Med Aide/Tech Hours]])</f>
        <v>407.30456521739131</v>
      </c>
      <c r="K345" s="4">
        <f>SUM(Nurse[[#This Row],[RN Hours (excl. Admin, DON)]],Nurse[[#This Row],[LPN Hours (excl. Admin)]],Nurse[[#This Row],[CNA Hours]],Nurse[[#This Row],[NA TR Hours]],Nurse[[#This Row],[Med Aide/Tech Hours]])</f>
        <v>376.89967391304344</v>
      </c>
      <c r="L345" s="4">
        <f>SUM(Nurse[[#This Row],[RN Hours (excl. Admin, DON)]],Nurse[[#This Row],[RN Admin Hours]],Nurse[[#This Row],[RN DON Hours]])</f>
        <v>32.798913043478265</v>
      </c>
      <c r="M345" s="4">
        <v>17.032608695652176</v>
      </c>
      <c r="N345" s="4">
        <v>10.201086956521738</v>
      </c>
      <c r="O345" s="4">
        <v>5.5652173913043477</v>
      </c>
      <c r="P345" s="4">
        <f>SUM(Nurse[[#This Row],[LPN Hours (excl. Admin)]],Nurse[[#This Row],[LPN Admin Hours]])</f>
        <v>148.02467391304347</v>
      </c>
      <c r="Q345" s="4">
        <v>133.38608695652172</v>
      </c>
      <c r="R345" s="4">
        <v>14.638586956521738</v>
      </c>
      <c r="S345" s="4">
        <f>SUM(Nurse[[#This Row],[CNA Hours]],Nurse[[#This Row],[NA TR Hours]],Nurse[[#This Row],[Med Aide/Tech Hours]])</f>
        <v>226.48097826086956</v>
      </c>
      <c r="T345" s="4">
        <v>195.25271739130434</v>
      </c>
      <c r="U345" s="4">
        <v>31.228260869565219</v>
      </c>
      <c r="V345" s="4">
        <v>0</v>
      </c>
      <c r="W3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46.04641304347826</v>
      </c>
      <c r="X345" s="4">
        <v>1.2581521739130435</v>
      </c>
      <c r="Y345" s="4">
        <v>0</v>
      </c>
      <c r="Z345" s="4">
        <v>0</v>
      </c>
      <c r="AA345" s="4">
        <v>9.2610869565217389</v>
      </c>
      <c r="AB345" s="4">
        <v>0</v>
      </c>
      <c r="AC345" s="4">
        <v>35.527173913043477</v>
      </c>
      <c r="AD345" s="4">
        <v>0</v>
      </c>
      <c r="AE345" s="4">
        <v>0</v>
      </c>
      <c r="AF345" s="1">
        <v>225341</v>
      </c>
      <c r="AG345" s="1">
        <v>1</v>
      </c>
      <c r="AH345"/>
    </row>
    <row r="346" spans="1:34" x14ac:dyDescent="0.25">
      <c r="A346" t="s">
        <v>379</v>
      </c>
      <c r="B346" t="s">
        <v>59</v>
      </c>
      <c r="C346" t="s">
        <v>496</v>
      </c>
      <c r="D346" t="s">
        <v>414</v>
      </c>
      <c r="E346" s="4">
        <v>78.195652173913047</v>
      </c>
      <c r="F346" s="4">
        <f>Nurse[[#This Row],[Total Nurse Staff Hours]]/Nurse[[#This Row],[MDS Census]]</f>
        <v>3.2637962190714487</v>
      </c>
      <c r="G346" s="4">
        <f>Nurse[[#This Row],[Total Direct Care Staff Hours]]/Nurse[[#This Row],[MDS Census]]</f>
        <v>2.8747567417292186</v>
      </c>
      <c r="H346" s="4">
        <f>Nurse[[#This Row],[Total RN Hours (w/ Admin, DON)]]/Nurse[[#This Row],[MDS Census]]</f>
        <v>0.52220600500417014</v>
      </c>
      <c r="I346" s="4">
        <f>Nurse[[#This Row],[RN Hours (excl. Admin, DON)]]/Nurse[[#This Row],[MDS Census]]</f>
        <v>0.36325410063942171</v>
      </c>
      <c r="J346" s="4">
        <f>SUM(Nurse[[#This Row],[RN Hours (excl. Admin, DON)]],Nurse[[#This Row],[RN Admin Hours]],Nurse[[#This Row],[RN DON Hours]],Nurse[[#This Row],[LPN Hours (excl. Admin)]],Nurse[[#This Row],[LPN Admin Hours]],Nurse[[#This Row],[CNA Hours]],Nurse[[#This Row],[NA TR Hours]],Nurse[[#This Row],[Med Aide/Tech Hours]])</f>
        <v>255.2146739130435</v>
      </c>
      <c r="K346" s="4">
        <f>SUM(Nurse[[#This Row],[RN Hours (excl. Admin, DON)]],Nurse[[#This Row],[LPN Hours (excl. Admin)]],Nurse[[#This Row],[CNA Hours]],Nurse[[#This Row],[NA TR Hours]],Nurse[[#This Row],[Med Aide/Tech Hours]])</f>
        <v>224.79347826086956</v>
      </c>
      <c r="L346" s="4">
        <f>SUM(Nurse[[#This Row],[RN Hours (excl. Admin, DON)]],Nurse[[#This Row],[RN Admin Hours]],Nurse[[#This Row],[RN DON Hours]])</f>
        <v>40.834239130434781</v>
      </c>
      <c r="M346" s="4">
        <v>28.404891304347824</v>
      </c>
      <c r="N346" s="4">
        <v>2.6032608695652173</v>
      </c>
      <c r="O346" s="4">
        <v>9.8260869565217384</v>
      </c>
      <c r="P346" s="4">
        <f>SUM(Nurse[[#This Row],[LPN Hours (excl. Admin)]],Nurse[[#This Row],[LPN Admin Hours]])</f>
        <v>58.059782608695656</v>
      </c>
      <c r="Q346" s="4">
        <v>40.067934782608695</v>
      </c>
      <c r="R346" s="4">
        <v>17.991847826086957</v>
      </c>
      <c r="S346" s="4">
        <f>SUM(Nurse[[#This Row],[CNA Hours]],Nurse[[#This Row],[NA TR Hours]],Nurse[[#This Row],[Med Aide/Tech Hours]])</f>
        <v>156.32065217391306</v>
      </c>
      <c r="T346" s="4">
        <v>148.01358695652175</v>
      </c>
      <c r="U346" s="4">
        <v>8.3070652173913047</v>
      </c>
      <c r="V346" s="4">
        <v>0</v>
      </c>
      <c r="W3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9.241847826086957</v>
      </c>
      <c r="X346" s="4">
        <v>0.19565217391304349</v>
      </c>
      <c r="Y346" s="4">
        <v>0</v>
      </c>
      <c r="Z346" s="4">
        <v>0</v>
      </c>
      <c r="AA346" s="4">
        <v>4.7771739130434785</v>
      </c>
      <c r="AB346" s="4">
        <v>0.20923913043478262</v>
      </c>
      <c r="AC346" s="4">
        <v>4.0597826086956523</v>
      </c>
      <c r="AD346" s="4">
        <v>0</v>
      </c>
      <c r="AE346" s="4">
        <v>0</v>
      </c>
      <c r="AF346" s="1">
        <v>225249</v>
      </c>
      <c r="AG346" s="1">
        <v>1</v>
      </c>
      <c r="AH346"/>
    </row>
    <row r="347" spans="1:34" x14ac:dyDescent="0.25">
      <c r="A347" t="s">
        <v>379</v>
      </c>
      <c r="B347" t="s">
        <v>63</v>
      </c>
      <c r="C347" t="s">
        <v>496</v>
      </c>
      <c r="D347" t="s">
        <v>414</v>
      </c>
      <c r="E347" s="4">
        <v>80.847826086956516</v>
      </c>
      <c r="F347" s="4">
        <f>Nurse[[#This Row],[Total Nurse Staff Hours]]/Nurse[[#This Row],[MDS Census]]</f>
        <v>3.2293963431029851</v>
      </c>
      <c r="G347" s="4">
        <f>Nurse[[#This Row],[Total Direct Care Staff Hours]]/Nurse[[#This Row],[MDS Census]]</f>
        <v>2.9635990857757459</v>
      </c>
      <c r="H347" s="4">
        <f>Nurse[[#This Row],[Total RN Hours (w/ Admin, DON)]]/Nurse[[#This Row],[MDS Census]]</f>
        <v>0.46783409518687824</v>
      </c>
      <c r="I347" s="4">
        <f>Nurse[[#This Row],[RN Hours (excl. Admin, DON)]]/Nurse[[#This Row],[MDS Census]]</f>
        <v>0.29880344178542623</v>
      </c>
      <c r="J347" s="4">
        <f>SUM(Nurse[[#This Row],[RN Hours (excl. Admin, DON)]],Nurse[[#This Row],[RN Admin Hours]],Nurse[[#This Row],[RN DON Hours]],Nurse[[#This Row],[LPN Hours (excl. Admin)]],Nurse[[#This Row],[LPN Admin Hours]],Nurse[[#This Row],[CNA Hours]],Nurse[[#This Row],[NA TR Hours]],Nurse[[#This Row],[Med Aide/Tech Hours]])</f>
        <v>261.0896739130435</v>
      </c>
      <c r="K347" s="4">
        <f>SUM(Nurse[[#This Row],[RN Hours (excl. Admin, DON)]],Nurse[[#This Row],[LPN Hours (excl. Admin)]],Nurse[[#This Row],[CNA Hours]],Nurse[[#This Row],[NA TR Hours]],Nurse[[#This Row],[Med Aide/Tech Hours]])</f>
        <v>239.60054347826085</v>
      </c>
      <c r="L347" s="4">
        <f>SUM(Nurse[[#This Row],[RN Hours (excl. Admin, DON)]],Nurse[[#This Row],[RN Admin Hours]],Nurse[[#This Row],[RN DON Hours]])</f>
        <v>37.823369565217391</v>
      </c>
      <c r="M347" s="4">
        <v>24.157608695652176</v>
      </c>
      <c r="N347" s="4">
        <v>4.0461956521739131</v>
      </c>
      <c r="O347" s="4">
        <v>9.6195652173913047</v>
      </c>
      <c r="P347" s="4">
        <f>SUM(Nurse[[#This Row],[LPN Hours (excl. Admin)]],Nurse[[#This Row],[LPN Admin Hours]])</f>
        <v>58.527173913043477</v>
      </c>
      <c r="Q347" s="4">
        <v>50.703804347826086</v>
      </c>
      <c r="R347" s="4">
        <v>7.8233695652173916</v>
      </c>
      <c r="S347" s="4">
        <f>SUM(Nurse[[#This Row],[CNA Hours]],Nurse[[#This Row],[NA TR Hours]],Nurse[[#This Row],[Med Aide/Tech Hours]])</f>
        <v>164.7391304347826</v>
      </c>
      <c r="T347" s="4">
        <v>157.52445652173913</v>
      </c>
      <c r="U347" s="4">
        <v>7.2146739130434785</v>
      </c>
      <c r="V347" s="4">
        <v>0</v>
      </c>
      <c r="W3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28.239130434782609</v>
      </c>
      <c r="X347" s="4">
        <v>1.3043478260869565</v>
      </c>
      <c r="Y347" s="4">
        <v>0</v>
      </c>
      <c r="Z347" s="4">
        <v>0</v>
      </c>
      <c r="AA347" s="4">
        <v>12.421195652173912</v>
      </c>
      <c r="AB347" s="4">
        <v>0.25271739130434784</v>
      </c>
      <c r="AC347" s="4">
        <v>14.260869565217391</v>
      </c>
      <c r="AD347" s="4">
        <v>0</v>
      </c>
      <c r="AE347" s="4">
        <v>0</v>
      </c>
      <c r="AF347" s="1">
        <v>225256</v>
      </c>
      <c r="AG347" s="1">
        <v>1</v>
      </c>
      <c r="AH347"/>
    </row>
    <row r="348" spans="1:34" x14ac:dyDescent="0.25">
      <c r="A348" t="s">
        <v>379</v>
      </c>
      <c r="B348" t="s">
        <v>3</v>
      </c>
      <c r="C348" t="s">
        <v>458</v>
      </c>
      <c r="D348" t="s">
        <v>410</v>
      </c>
      <c r="E348" s="4">
        <v>70.065217391304344</v>
      </c>
      <c r="F348" s="4">
        <f>Nurse[[#This Row],[Total Nurse Staff Hours]]/Nurse[[#This Row],[MDS Census]]</f>
        <v>3.6594834005584858</v>
      </c>
      <c r="G348" s="4">
        <f>Nurse[[#This Row],[Total Direct Care Staff Hours]]/Nurse[[#This Row],[MDS Census]]</f>
        <v>3.4216801116971762</v>
      </c>
      <c r="H348" s="4">
        <f>Nurse[[#This Row],[Total RN Hours (w/ Admin, DON)]]/Nurse[[#This Row],[MDS Census]]</f>
        <v>0.46210207880856335</v>
      </c>
      <c r="I348" s="4">
        <f>Nurse[[#This Row],[RN Hours (excl. Admin, DON)]]/Nurse[[#This Row],[MDS Census]]</f>
        <v>0.33489140552280477</v>
      </c>
      <c r="J348" s="4">
        <f>SUM(Nurse[[#This Row],[RN Hours (excl. Admin, DON)]],Nurse[[#This Row],[RN Admin Hours]],Nurse[[#This Row],[RN DON Hours]],Nurse[[#This Row],[LPN Hours (excl. Admin)]],Nurse[[#This Row],[LPN Admin Hours]],Nurse[[#This Row],[CNA Hours]],Nurse[[#This Row],[NA TR Hours]],Nurse[[#This Row],[Med Aide/Tech Hours]])</f>
        <v>256.40249999999997</v>
      </c>
      <c r="K348" s="4">
        <f>SUM(Nurse[[#This Row],[RN Hours (excl. Admin, DON)]],Nurse[[#This Row],[LPN Hours (excl. Admin)]],Nurse[[#This Row],[CNA Hours]],Nurse[[#This Row],[NA TR Hours]],Nurse[[#This Row],[Med Aide/Tech Hours]])</f>
        <v>239.74076086956518</v>
      </c>
      <c r="L348" s="4">
        <f>SUM(Nurse[[#This Row],[RN Hours (excl. Admin, DON)]],Nurse[[#This Row],[RN Admin Hours]],Nurse[[#This Row],[RN DON Hours]])</f>
        <v>32.377282608695644</v>
      </c>
      <c r="M348" s="4">
        <v>23.464239130434777</v>
      </c>
      <c r="N348" s="4">
        <v>3.6086956521739131</v>
      </c>
      <c r="O348" s="4">
        <v>5.3043478260869561</v>
      </c>
      <c r="P348" s="4">
        <f>SUM(Nurse[[#This Row],[LPN Hours (excl. Admin)]],Nurse[[#This Row],[LPN Admin Hours]])</f>
        <v>86.887717391304307</v>
      </c>
      <c r="Q348" s="4">
        <v>79.139021739130399</v>
      </c>
      <c r="R348" s="4">
        <v>7.7486956521739119</v>
      </c>
      <c r="S348" s="4">
        <f>SUM(Nurse[[#This Row],[CNA Hours]],Nurse[[#This Row],[NA TR Hours]],Nurse[[#This Row],[Med Aide/Tech Hours]])</f>
        <v>137.13750000000002</v>
      </c>
      <c r="T348" s="4">
        <v>131.66532608695653</v>
      </c>
      <c r="U348" s="4">
        <v>5.4721739130434797</v>
      </c>
      <c r="V348" s="4">
        <v>0</v>
      </c>
      <c r="W3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43.126086956521725</v>
      </c>
      <c r="X348" s="4">
        <v>2.8817391304347835</v>
      </c>
      <c r="Y348" s="4">
        <v>0</v>
      </c>
      <c r="Z348" s="4">
        <v>0</v>
      </c>
      <c r="AA348" s="4">
        <v>38.856195652173902</v>
      </c>
      <c r="AB348" s="4">
        <v>0</v>
      </c>
      <c r="AC348" s="4">
        <v>1.3881521739130434</v>
      </c>
      <c r="AD348" s="4">
        <v>0</v>
      </c>
      <c r="AE348" s="4">
        <v>0</v>
      </c>
      <c r="AF348" s="1">
        <v>225511</v>
      </c>
      <c r="AG348" s="1">
        <v>1</v>
      </c>
      <c r="AH348"/>
    </row>
    <row r="349" spans="1:34" x14ac:dyDescent="0.25">
      <c r="A349" t="s">
        <v>379</v>
      </c>
      <c r="B349" t="s">
        <v>267</v>
      </c>
      <c r="C349" t="s">
        <v>440</v>
      </c>
      <c r="D349" t="s">
        <v>410</v>
      </c>
      <c r="E349" s="4">
        <v>96.652173913043484</v>
      </c>
      <c r="F349" s="4">
        <f>Nurse[[#This Row],[Total Nurse Staff Hours]]/Nurse[[#This Row],[MDS Census]]</f>
        <v>3.0829059829059826</v>
      </c>
      <c r="G349" s="4">
        <f>Nurse[[#This Row],[Total Direct Care Staff Hours]]/Nurse[[#This Row],[MDS Census]]</f>
        <v>2.8993702204228522</v>
      </c>
      <c r="H349" s="4">
        <f>Nurse[[#This Row],[Total RN Hours (w/ Admin, DON)]]/Nurse[[#This Row],[MDS Census]]</f>
        <v>0.50643949617633821</v>
      </c>
      <c r="I349" s="4">
        <f>Nurse[[#This Row],[RN Hours (excl. Admin, DON)]]/Nurse[[#This Row],[MDS Census]]</f>
        <v>0.42276878092667558</v>
      </c>
      <c r="J349" s="4">
        <f>SUM(Nurse[[#This Row],[RN Hours (excl. Admin, DON)]],Nurse[[#This Row],[RN Admin Hours]],Nurse[[#This Row],[RN DON Hours]],Nurse[[#This Row],[LPN Hours (excl. Admin)]],Nurse[[#This Row],[LPN Admin Hours]],Nurse[[#This Row],[CNA Hours]],Nurse[[#This Row],[NA TR Hours]],Nurse[[#This Row],[Med Aide/Tech Hours]])</f>
        <v>297.96956521739128</v>
      </c>
      <c r="K349" s="4">
        <f>SUM(Nurse[[#This Row],[RN Hours (excl. Admin, DON)]],Nurse[[#This Row],[LPN Hours (excl. Admin)]],Nurse[[#This Row],[CNA Hours]],Nurse[[#This Row],[NA TR Hours]],Nurse[[#This Row],[Med Aide/Tech Hours]])</f>
        <v>280.23043478260871</v>
      </c>
      <c r="L349" s="4">
        <f>SUM(Nurse[[#This Row],[RN Hours (excl. Admin, DON)]],Nurse[[#This Row],[RN Admin Hours]],Nurse[[#This Row],[RN DON Hours]])</f>
        <v>48.948478260869557</v>
      </c>
      <c r="M349" s="4">
        <v>40.861521739130431</v>
      </c>
      <c r="N349" s="4">
        <v>5.0434782608695654</v>
      </c>
      <c r="O349" s="4">
        <v>3.0434782608695654</v>
      </c>
      <c r="P349" s="4">
        <f>SUM(Nurse[[#This Row],[LPN Hours (excl. Admin)]],Nurse[[#This Row],[LPN Admin Hours]])</f>
        <v>101.40608695652175</v>
      </c>
      <c r="Q349" s="4">
        <v>91.753913043478263</v>
      </c>
      <c r="R349" s="4">
        <v>9.6521739130434785</v>
      </c>
      <c r="S349" s="4">
        <f>SUM(Nurse[[#This Row],[CNA Hours]],Nurse[[#This Row],[NA TR Hours]],Nurse[[#This Row],[Med Aide/Tech Hours]])</f>
        <v>147.61500000000001</v>
      </c>
      <c r="T349" s="4">
        <v>147.61500000000001</v>
      </c>
      <c r="U349" s="4">
        <v>0</v>
      </c>
      <c r="V349" s="4">
        <v>0</v>
      </c>
      <c r="W3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24.138043478260869</v>
      </c>
      <c r="X349" s="4">
        <v>6.5517391304347834</v>
      </c>
      <c r="Y349" s="4">
        <v>0</v>
      </c>
      <c r="Z349" s="4">
        <v>0</v>
      </c>
      <c r="AA349" s="4">
        <v>8.7077173913043477</v>
      </c>
      <c r="AB349" s="4">
        <v>0</v>
      </c>
      <c r="AC349" s="4">
        <v>8.8785869565217386</v>
      </c>
      <c r="AD349" s="4">
        <v>0</v>
      </c>
      <c r="AE349" s="4">
        <v>0</v>
      </c>
      <c r="AF349" s="1">
        <v>225568</v>
      </c>
      <c r="AG349" s="1">
        <v>1</v>
      </c>
      <c r="AH349"/>
    </row>
    <row r="350" spans="1:34" x14ac:dyDescent="0.25">
      <c r="A350" t="s">
        <v>379</v>
      </c>
      <c r="B350" t="s">
        <v>134</v>
      </c>
      <c r="C350" t="s">
        <v>453</v>
      </c>
      <c r="D350" t="s">
        <v>410</v>
      </c>
      <c r="E350" s="4">
        <v>112</v>
      </c>
      <c r="F350" s="4">
        <f>Nurse[[#This Row],[Total Nurse Staff Hours]]/Nurse[[#This Row],[MDS Census]]</f>
        <v>3.8851416925465823</v>
      </c>
      <c r="G350" s="4">
        <f>Nurse[[#This Row],[Total Direct Care Staff Hours]]/Nurse[[#This Row],[MDS Census]]</f>
        <v>3.6996807065217374</v>
      </c>
      <c r="H350" s="4">
        <f>Nurse[[#This Row],[Total RN Hours (w/ Admin, DON)]]/Nurse[[#This Row],[MDS Census]]</f>
        <v>0.98754852484472022</v>
      </c>
      <c r="I350" s="4">
        <f>Nurse[[#This Row],[RN Hours (excl. Admin, DON)]]/Nurse[[#This Row],[MDS Census]]</f>
        <v>0.8528920807453414</v>
      </c>
      <c r="J350" s="4">
        <f>SUM(Nurse[[#This Row],[RN Hours (excl. Admin, DON)]],Nurse[[#This Row],[RN Admin Hours]],Nurse[[#This Row],[RN DON Hours]],Nurse[[#This Row],[LPN Hours (excl. Admin)]],Nurse[[#This Row],[LPN Admin Hours]],Nurse[[#This Row],[CNA Hours]],Nurse[[#This Row],[NA TR Hours]],Nurse[[#This Row],[Med Aide/Tech Hours]])</f>
        <v>435.13586956521721</v>
      </c>
      <c r="K350" s="4">
        <f>SUM(Nurse[[#This Row],[RN Hours (excl. Admin, DON)]],Nurse[[#This Row],[LPN Hours (excl. Admin)]],Nurse[[#This Row],[CNA Hours]],Nurse[[#This Row],[NA TR Hours]],Nurse[[#This Row],[Med Aide/Tech Hours]])</f>
        <v>414.36423913043461</v>
      </c>
      <c r="L350" s="4">
        <f>SUM(Nurse[[#This Row],[RN Hours (excl. Admin, DON)]],Nurse[[#This Row],[RN Admin Hours]],Nurse[[#This Row],[RN DON Hours]])</f>
        <v>110.60543478260867</v>
      </c>
      <c r="M350" s="4">
        <v>95.523913043478231</v>
      </c>
      <c r="N350" s="4">
        <v>9.9130434782608692</v>
      </c>
      <c r="O350" s="4">
        <v>5.1684782608695654</v>
      </c>
      <c r="P350" s="4">
        <f>SUM(Nurse[[#This Row],[LPN Hours (excl. Admin)]],Nurse[[#This Row],[LPN Admin Hours]])</f>
        <v>78.829239130434772</v>
      </c>
      <c r="Q350" s="4">
        <v>73.139130434782601</v>
      </c>
      <c r="R350" s="4">
        <v>5.6901086956521736</v>
      </c>
      <c r="S350" s="4">
        <f>SUM(Nurse[[#This Row],[CNA Hours]],Nurse[[#This Row],[NA TR Hours]],Nurse[[#This Row],[Med Aide/Tech Hours]])</f>
        <v>245.70119565217377</v>
      </c>
      <c r="T350" s="4">
        <v>245.70119565217377</v>
      </c>
      <c r="U350" s="4">
        <v>0</v>
      </c>
      <c r="V350" s="4">
        <v>0</v>
      </c>
      <c r="W3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50" s="4">
        <v>0</v>
      </c>
      <c r="Y350" s="4">
        <v>0</v>
      </c>
      <c r="Z350" s="4">
        <v>0</v>
      </c>
      <c r="AA350" s="4">
        <v>0</v>
      </c>
      <c r="AB350" s="4">
        <v>0</v>
      </c>
      <c r="AC350" s="4">
        <v>0</v>
      </c>
      <c r="AD350" s="4">
        <v>0</v>
      </c>
      <c r="AE350" s="4">
        <v>0</v>
      </c>
      <c r="AF350" s="1">
        <v>225357</v>
      </c>
      <c r="AG350" s="1">
        <v>1</v>
      </c>
      <c r="AH350"/>
    </row>
    <row r="351" spans="1:34" x14ac:dyDescent="0.25">
      <c r="A351" t="s">
        <v>379</v>
      </c>
      <c r="B351" t="s">
        <v>285</v>
      </c>
      <c r="C351" t="s">
        <v>580</v>
      </c>
      <c r="D351" t="s">
        <v>421</v>
      </c>
      <c r="E351" s="4">
        <v>31.445652173913043</v>
      </c>
      <c r="F351" s="4">
        <f>Nurse[[#This Row],[Total Nurse Staff Hours]]/Nurse[[#This Row],[MDS Census]]</f>
        <v>4.453190459730382</v>
      </c>
      <c r="G351" s="4">
        <f>Nurse[[#This Row],[Total Direct Care Staff Hours]]/Nurse[[#This Row],[MDS Census]]</f>
        <v>3.9984721742136178</v>
      </c>
      <c r="H351" s="4">
        <f>Nurse[[#This Row],[Total RN Hours (w/ Admin, DON)]]/Nurse[[#This Row],[MDS Census]]</f>
        <v>1.0172830971310056</v>
      </c>
      <c r="I351" s="4">
        <f>Nurse[[#This Row],[RN Hours (excl. Admin, DON)]]/Nurse[[#This Row],[MDS Census]]</f>
        <v>0.5625648116142411</v>
      </c>
      <c r="J351" s="4">
        <f>SUM(Nurse[[#This Row],[RN Hours (excl. Admin, DON)]],Nurse[[#This Row],[RN Admin Hours]],Nurse[[#This Row],[RN DON Hours]],Nurse[[#This Row],[LPN Hours (excl. Admin)]],Nurse[[#This Row],[LPN Admin Hours]],Nurse[[#This Row],[CNA Hours]],Nurse[[#This Row],[NA TR Hours]],Nurse[[#This Row],[Med Aide/Tech Hours]])</f>
        <v>140.03347826086951</v>
      </c>
      <c r="K351" s="4">
        <f>SUM(Nurse[[#This Row],[RN Hours (excl. Admin, DON)]],Nurse[[#This Row],[LPN Hours (excl. Admin)]],Nurse[[#This Row],[CNA Hours]],Nurse[[#This Row],[NA TR Hours]],Nurse[[#This Row],[Med Aide/Tech Hours]])</f>
        <v>125.73456521739126</v>
      </c>
      <c r="L351" s="4">
        <f>SUM(Nurse[[#This Row],[RN Hours (excl. Admin, DON)]],Nurse[[#This Row],[RN Admin Hours]],Nurse[[#This Row],[RN DON Hours]])</f>
        <v>31.989130434782602</v>
      </c>
      <c r="M351" s="4">
        <v>17.690217391304341</v>
      </c>
      <c r="N351" s="4">
        <v>9.1684782608695645</v>
      </c>
      <c r="O351" s="4">
        <v>5.1304347826086953</v>
      </c>
      <c r="P351" s="4">
        <f>SUM(Nurse[[#This Row],[LPN Hours (excl. Admin)]],Nurse[[#This Row],[LPN Admin Hours]])</f>
        <v>21.291304347826078</v>
      </c>
      <c r="Q351" s="4">
        <v>21.291304347826078</v>
      </c>
      <c r="R351" s="4">
        <v>0</v>
      </c>
      <c r="S351" s="4">
        <f>SUM(Nurse[[#This Row],[CNA Hours]],Nurse[[#This Row],[NA TR Hours]],Nurse[[#This Row],[Med Aide/Tech Hours]])</f>
        <v>86.753043478260849</v>
      </c>
      <c r="T351" s="4">
        <v>86.753043478260849</v>
      </c>
      <c r="U351" s="4">
        <v>0</v>
      </c>
      <c r="V351" s="4">
        <v>0</v>
      </c>
      <c r="W3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77.585869565217379</v>
      </c>
      <c r="X351" s="4">
        <v>8.6249999999999964</v>
      </c>
      <c r="Y351" s="4">
        <v>0</v>
      </c>
      <c r="Z351" s="4">
        <v>0</v>
      </c>
      <c r="AA351" s="4">
        <v>16.598913043478252</v>
      </c>
      <c r="AB351" s="4">
        <v>0</v>
      </c>
      <c r="AC351" s="4">
        <v>52.361956521739131</v>
      </c>
      <c r="AD351" s="4">
        <v>0</v>
      </c>
      <c r="AE351" s="4">
        <v>0</v>
      </c>
      <c r="AF351" s="1">
        <v>225630</v>
      </c>
      <c r="AG351" s="1">
        <v>1</v>
      </c>
      <c r="AH351"/>
    </row>
    <row r="352" spans="1:34" x14ac:dyDescent="0.25">
      <c r="A352" t="s">
        <v>379</v>
      </c>
      <c r="B352" t="s">
        <v>130</v>
      </c>
      <c r="C352" t="s">
        <v>528</v>
      </c>
      <c r="D352" t="s">
        <v>420</v>
      </c>
      <c r="E352" s="4">
        <v>87.956521739130437</v>
      </c>
      <c r="F352" s="4">
        <f>Nurse[[#This Row],[Total Nurse Staff Hours]]/Nurse[[#This Row],[MDS Census]]</f>
        <v>3.7810739001482947</v>
      </c>
      <c r="G352" s="4">
        <f>Nurse[[#This Row],[Total Direct Care Staff Hours]]/Nurse[[#This Row],[MDS Census]]</f>
        <v>3.379658922392486</v>
      </c>
      <c r="H352" s="4">
        <f>Nurse[[#This Row],[Total RN Hours (w/ Admin, DON)]]/Nurse[[#This Row],[MDS Census]]</f>
        <v>0.54336505190311424</v>
      </c>
      <c r="I352" s="4">
        <f>Nurse[[#This Row],[RN Hours (excl. Admin, DON)]]/Nurse[[#This Row],[MDS Census]]</f>
        <v>0.3054448838358873</v>
      </c>
      <c r="J352" s="4">
        <f>SUM(Nurse[[#This Row],[RN Hours (excl. Admin, DON)]],Nurse[[#This Row],[RN Admin Hours]],Nurse[[#This Row],[RN DON Hours]],Nurse[[#This Row],[LPN Hours (excl. Admin)]],Nurse[[#This Row],[LPN Admin Hours]],Nurse[[#This Row],[CNA Hours]],Nurse[[#This Row],[NA TR Hours]],Nurse[[#This Row],[Med Aide/Tech Hours]])</f>
        <v>332.57010869565221</v>
      </c>
      <c r="K352" s="4">
        <f>SUM(Nurse[[#This Row],[RN Hours (excl. Admin, DON)]],Nurse[[#This Row],[LPN Hours (excl. Admin)]],Nurse[[#This Row],[CNA Hours]],Nurse[[#This Row],[NA TR Hours]],Nurse[[#This Row],[Med Aide/Tech Hours]])</f>
        <v>297.26304347826084</v>
      </c>
      <c r="L352" s="4">
        <f>SUM(Nurse[[#This Row],[RN Hours (excl. Admin, DON)]],Nurse[[#This Row],[RN Admin Hours]],Nurse[[#This Row],[RN DON Hours]])</f>
        <v>47.792500000000004</v>
      </c>
      <c r="M352" s="4">
        <v>26.865869565217391</v>
      </c>
      <c r="N352" s="4">
        <v>15.970108695652174</v>
      </c>
      <c r="O352" s="4">
        <v>4.9565217391304346</v>
      </c>
      <c r="P352" s="4">
        <f>SUM(Nurse[[#This Row],[LPN Hours (excl. Admin)]],Nurse[[#This Row],[LPN Admin Hours]])</f>
        <v>95.973260869565195</v>
      </c>
      <c r="Q352" s="4">
        <v>81.592826086956507</v>
      </c>
      <c r="R352" s="4">
        <v>14.380434782608695</v>
      </c>
      <c r="S352" s="4">
        <f>SUM(Nurse[[#This Row],[CNA Hours]],Nurse[[#This Row],[NA TR Hours]],Nurse[[#This Row],[Med Aide/Tech Hours]])</f>
        <v>188.80434782608697</v>
      </c>
      <c r="T352" s="4">
        <v>187.9483695652174</v>
      </c>
      <c r="U352" s="4">
        <v>0.85597826086956519</v>
      </c>
      <c r="V352" s="4">
        <v>0</v>
      </c>
      <c r="W3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76.100543478260875</v>
      </c>
      <c r="X352" s="4">
        <v>6.5896739130434785</v>
      </c>
      <c r="Y352" s="4">
        <v>0</v>
      </c>
      <c r="Z352" s="4">
        <v>0</v>
      </c>
      <c r="AA352" s="4">
        <v>19.130434782608695</v>
      </c>
      <c r="AB352" s="4">
        <v>0</v>
      </c>
      <c r="AC352" s="4">
        <v>50.380434782608695</v>
      </c>
      <c r="AD352" s="4">
        <v>0</v>
      </c>
      <c r="AE352" s="4">
        <v>0</v>
      </c>
      <c r="AF352" s="1">
        <v>225349</v>
      </c>
      <c r="AG352" s="1">
        <v>1</v>
      </c>
      <c r="AH352"/>
    </row>
    <row r="353" spans="1:34" x14ac:dyDescent="0.25">
      <c r="A353" t="s">
        <v>379</v>
      </c>
      <c r="B353" t="s">
        <v>164</v>
      </c>
      <c r="C353" t="s">
        <v>487</v>
      </c>
      <c r="D353" t="s">
        <v>415</v>
      </c>
      <c r="E353" s="4">
        <v>82.326086956521735</v>
      </c>
      <c r="F353" s="4">
        <f>Nurse[[#This Row],[Total Nurse Staff Hours]]/Nurse[[#This Row],[MDS Census]]</f>
        <v>2.9594665962503295</v>
      </c>
      <c r="G353" s="4">
        <f>Nurse[[#This Row],[Total Direct Care Staff Hours]]/Nurse[[#This Row],[MDS Census]]</f>
        <v>2.5908040665434378</v>
      </c>
      <c r="H353" s="4">
        <f>Nurse[[#This Row],[Total RN Hours (w/ Admin, DON)]]/Nurse[[#This Row],[MDS Census]]</f>
        <v>0.22607208872458412</v>
      </c>
      <c r="I353" s="4">
        <f>Nurse[[#This Row],[RN Hours (excl. Admin, DON)]]/Nurse[[#This Row],[MDS Census]]</f>
        <v>9.6120940058093476E-2</v>
      </c>
      <c r="J353" s="4">
        <f>SUM(Nurse[[#This Row],[RN Hours (excl. Admin, DON)]],Nurse[[#This Row],[RN Admin Hours]],Nurse[[#This Row],[RN DON Hours]],Nurse[[#This Row],[LPN Hours (excl. Admin)]],Nurse[[#This Row],[LPN Admin Hours]],Nurse[[#This Row],[CNA Hours]],Nurse[[#This Row],[NA TR Hours]],Nurse[[#This Row],[Med Aide/Tech Hours]])</f>
        <v>243.64130434782604</v>
      </c>
      <c r="K353" s="4">
        <f>SUM(Nurse[[#This Row],[RN Hours (excl. Admin, DON)]],Nurse[[#This Row],[LPN Hours (excl. Admin)]],Nurse[[#This Row],[CNA Hours]],Nurse[[#This Row],[NA TR Hours]],Nurse[[#This Row],[Med Aide/Tech Hours]])</f>
        <v>213.29076086956519</v>
      </c>
      <c r="L353" s="4">
        <f>SUM(Nurse[[#This Row],[RN Hours (excl. Admin, DON)]],Nurse[[#This Row],[RN Admin Hours]],Nurse[[#This Row],[RN DON Hours]])</f>
        <v>18.611630434782608</v>
      </c>
      <c r="M353" s="4">
        <v>7.9132608695652173</v>
      </c>
      <c r="N353" s="4">
        <v>5.7418478260869561</v>
      </c>
      <c r="O353" s="4">
        <v>4.9565217391304346</v>
      </c>
      <c r="P353" s="4">
        <f>SUM(Nurse[[#This Row],[LPN Hours (excl. Admin)]],Nurse[[#This Row],[LPN Admin Hours]])</f>
        <v>95.522608695652167</v>
      </c>
      <c r="Q353" s="4">
        <v>75.870434782608683</v>
      </c>
      <c r="R353" s="4">
        <v>19.652173913043477</v>
      </c>
      <c r="S353" s="4">
        <f>SUM(Nurse[[#This Row],[CNA Hours]],Nurse[[#This Row],[NA TR Hours]],Nurse[[#This Row],[Med Aide/Tech Hours]])</f>
        <v>129.50706521739127</v>
      </c>
      <c r="T353" s="4">
        <v>129.50706521739127</v>
      </c>
      <c r="U353" s="4">
        <v>0</v>
      </c>
      <c r="V353" s="4">
        <v>0</v>
      </c>
      <c r="W3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48.544891304347843</v>
      </c>
      <c r="X353" s="4">
        <v>3.5926086956521739</v>
      </c>
      <c r="Y353" s="4">
        <v>0</v>
      </c>
      <c r="Z353" s="4">
        <v>0</v>
      </c>
      <c r="AA353" s="4">
        <v>8.8365217391304345</v>
      </c>
      <c r="AB353" s="4">
        <v>0</v>
      </c>
      <c r="AC353" s="4">
        <v>36.115760869565236</v>
      </c>
      <c r="AD353" s="4">
        <v>0</v>
      </c>
      <c r="AE353" s="4">
        <v>0</v>
      </c>
      <c r="AF353" s="1">
        <v>225404</v>
      </c>
      <c r="AG353" s="1">
        <v>1</v>
      </c>
      <c r="AH353"/>
    </row>
    <row r="354" spans="1:34" x14ac:dyDescent="0.25">
      <c r="A354" t="s">
        <v>379</v>
      </c>
      <c r="B354" t="s">
        <v>316</v>
      </c>
      <c r="C354" t="s">
        <v>549</v>
      </c>
      <c r="D354" t="s">
        <v>416</v>
      </c>
      <c r="E354" s="4">
        <v>108.72826086956522</v>
      </c>
      <c r="F354" s="4">
        <f>Nurse[[#This Row],[Total Nurse Staff Hours]]/Nurse[[#This Row],[MDS Census]]</f>
        <v>2.9364790562831149</v>
      </c>
      <c r="G354" s="4">
        <f>Nurse[[#This Row],[Total Direct Care Staff Hours]]/Nurse[[#This Row],[MDS Census]]</f>
        <v>2.4910876736978906</v>
      </c>
      <c r="H354" s="4">
        <f>Nurse[[#This Row],[Total RN Hours (w/ Admin, DON)]]/Nurse[[#This Row],[MDS Census]]</f>
        <v>0.49721483554933527</v>
      </c>
      <c r="I354" s="4">
        <f>Nurse[[#This Row],[RN Hours (excl. Admin, DON)]]/Nurse[[#This Row],[MDS Census]]</f>
        <v>0.26383484954513647</v>
      </c>
      <c r="J354" s="4">
        <f>SUM(Nurse[[#This Row],[RN Hours (excl. Admin, DON)]],Nurse[[#This Row],[RN Admin Hours]],Nurse[[#This Row],[RN DON Hours]],Nurse[[#This Row],[LPN Hours (excl. Admin)]],Nurse[[#This Row],[LPN Admin Hours]],Nurse[[#This Row],[CNA Hours]],Nurse[[#This Row],[NA TR Hours]],Nurse[[#This Row],[Med Aide/Tech Hours]])</f>
        <v>319.2782608695652</v>
      </c>
      <c r="K354" s="4">
        <f>SUM(Nurse[[#This Row],[RN Hours (excl. Admin, DON)]],Nurse[[#This Row],[LPN Hours (excl. Admin)]],Nurse[[#This Row],[CNA Hours]],Nurse[[#This Row],[NA TR Hours]],Nurse[[#This Row],[Med Aide/Tech Hours]])</f>
        <v>270.85163043478263</v>
      </c>
      <c r="L354" s="4">
        <f>SUM(Nurse[[#This Row],[RN Hours (excl. Admin, DON)]],Nurse[[#This Row],[RN Admin Hours]],Nurse[[#This Row],[RN DON Hours]])</f>
        <v>54.061304347826095</v>
      </c>
      <c r="M354" s="4">
        <v>28.686304347826091</v>
      </c>
      <c r="N354" s="4">
        <v>20.646739130434781</v>
      </c>
      <c r="O354" s="4">
        <v>4.7282608695652177</v>
      </c>
      <c r="P354" s="4">
        <f>SUM(Nurse[[#This Row],[LPN Hours (excl. Admin)]],Nurse[[#This Row],[LPN Admin Hours]])</f>
        <v>92.323043478260857</v>
      </c>
      <c r="Q354" s="4">
        <v>69.271413043478248</v>
      </c>
      <c r="R354" s="4">
        <v>23.051630434782609</v>
      </c>
      <c r="S354" s="4">
        <f>SUM(Nurse[[#This Row],[CNA Hours]],Nurse[[#This Row],[NA TR Hours]],Nurse[[#This Row],[Med Aide/Tech Hours]])</f>
        <v>172.89391304347828</v>
      </c>
      <c r="T354" s="4">
        <v>172.89391304347828</v>
      </c>
      <c r="U354" s="4">
        <v>0</v>
      </c>
      <c r="V354" s="4">
        <v>0</v>
      </c>
      <c r="W3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11.588695652173913</v>
      </c>
      <c r="X354" s="4">
        <v>2.7569565217391307</v>
      </c>
      <c r="Y354" s="4">
        <v>0</v>
      </c>
      <c r="Z354" s="4">
        <v>0</v>
      </c>
      <c r="AA354" s="4">
        <v>8.5110869565217389</v>
      </c>
      <c r="AB354" s="4">
        <v>0</v>
      </c>
      <c r="AC354" s="4">
        <v>0.32065217391304346</v>
      </c>
      <c r="AD354" s="4">
        <v>0</v>
      </c>
      <c r="AE354" s="4">
        <v>0</v>
      </c>
      <c r="AF354" s="1">
        <v>225695</v>
      </c>
      <c r="AG354" s="1">
        <v>1</v>
      </c>
      <c r="AH354"/>
    </row>
    <row r="355" spans="1:34" x14ac:dyDescent="0.25">
      <c r="A355" t="s">
        <v>379</v>
      </c>
      <c r="B355" t="s">
        <v>255</v>
      </c>
      <c r="C355" t="s">
        <v>571</v>
      </c>
      <c r="D355" t="s">
        <v>411</v>
      </c>
      <c r="E355" s="4">
        <v>134.40217391304347</v>
      </c>
      <c r="F355" s="4">
        <f>Nurse[[#This Row],[Total Nurse Staff Hours]]/Nurse[[#This Row],[MDS Census]]</f>
        <v>3.1852648604933278</v>
      </c>
      <c r="G355" s="4">
        <f>Nurse[[#This Row],[Total Direct Care Staff Hours]]/Nurse[[#This Row],[MDS Census]]</f>
        <v>2.8803517994338859</v>
      </c>
      <c r="H355" s="4">
        <f>Nurse[[#This Row],[Total RN Hours (w/ Admin, DON)]]/Nurse[[#This Row],[MDS Census]]</f>
        <v>0.85659118479579477</v>
      </c>
      <c r="I355" s="4">
        <f>Nurse[[#This Row],[RN Hours (excl. Admin, DON)]]/Nurse[[#This Row],[MDS Census]]</f>
        <v>0.72363526081682172</v>
      </c>
      <c r="J355" s="4">
        <f>SUM(Nurse[[#This Row],[RN Hours (excl. Admin, DON)]],Nurse[[#This Row],[RN Admin Hours]],Nurse[[#This Row],[RN DON Hours]],Nurse[[#This Row],[LPN Hours (excl. Admin)]],Nurse[[#This Row],[LPN Admin Hours]],Nurse[[#This Row],[CNA Hours]],Nurse[[#This Row],[NA TR Hours]],Nurse[[#This Row],[Med Aide/Tech Hours]])</f>
        <v>428.10652173913041</v>
      </c>
      <c r="K355" s="4">
        <f>SUM(Nurse[[#This Row],[RN Hours (excl. Admin, DON)]],Nurse[[#This Row],[LPN Hours (excl. Admin)]],Nurse[[#This Row],[CNA Hours]],Nurse[[#This Row],[NA TR Hours]],Nurse[[#This Row],[Med Aide/Tech Hours]])</f>
        <v>387.12554347826085</v>
      </c>
      <c r="L355" s="4">
        <f>SUM(Nurse[[#This Row],[RN Hours (excl. Admin, DON)]],Nurse[[#This Row],[RN Admin Hours]],Nurse[[#This Row],[RN DON Hours]])</f>
        <v>115.12771739130436</v>
      </c>
      <c r="M355" s="4">
        <v>97.258152173913047</v>
      </c>
      <c r="N355" s="4">
        <v>12.652173913043478</v>
      </c>
      <c r="O355" s="4">
        <v>5.2173913043478262</v>
      </c>
      <c r="P355" s="4">
        <f>SUM(Nurse[[#This Row],[LPN Hours (excl. Admin)]],Nurse[[#This Row],[LPN Admin Hours]])</f>
        <v>96.511630434782603</v>
      </c>
      <c r="Q355" s="4">
        <v>73.400217391304338</v>
      </c>
      <c r="R355" s="4">
        <v>23.111413043478262</v>
      </c>
      <c r="S355" s="4">
        <f>SUM(Nurse[[#This Row],[CNA Hours]],Nurse[[#This Row],[NA TR Hours]],Nurse[[#This Row],[Med Aide/Tech Hours]])</f>
        <v>216.46717391304347</v>
      </c>
      <c r="T355" s="4">
        <v>216.46717391304347</v>
      </c>
      <c r="U355" s="4">
        <v>0</v>
      </c>
      <c r="V355" s="4">
        <v>0</v>
      </c>
      <c r="W3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115.26630434782608</v>
      </c>
      <c r="X355" s="4">
        <v>49.214673913043477</v>
      </c>
      <c r="Y355" s="4">
        <v>0</v>
      </c>
      <c r="Z355" s="4">
        <v>0</v>
      </c>
      <c r="AA355" s="4">
        <v>21.883152173913043</v>
      </c>
      <c r="AB355" s="4">
        <v>0</v>
      </c>
      <c r="AC355" s="4">
        <v>44.168478260869563</v>
      </c>
      <c r="AD355" s="4">
        <v>0</v>
      </c>
      <c r="AE355" s="4">
        <v>0</v>
      </c>
      <c r="AF355" s="1">
        <v>225544</v>
      </c>
      <c r="AG355" s="1">
        <v>1</v>
      </c>
      <c r="AH355"/>
    </row>
    <row r="356" spans="1:34" x14ac:dyDescent="0.25">
      <c r="A356" t="s">
        <v>379</v>
      </c>
      <c r="B356" t="s">
        <v>157</v>
      </c>
      <c r="C356" t="s">
        <v>537</v>
      </c>
      <c r="D356" t="s">
        <v>410</v>
      </c>
      <c r="E356" s="4">
        <v>95.152173913043484</v>
      </c>
      <c r="F356" s="4">
        <f>Nurse[[#This Row],[Total Nurse Staff Hours]]/Nurse[[#This Row],[MDS Census]]</f>
        <v>4.6723155129083844</v>
      </c>
      <c r="G356" s="4">
        <f>Nurse[[#This Row],[Total Direct Care Staff Hours]]/Nurse[[#This Row],[MDS Census]]</f>
        <v>4.3752798720584876</v>
      </c>
      <c r="H356" s="4">
        <f>Nurse[[#This Row],[Total RN Hours (w/ Admin, DON)]]/Nurse[[#This Row],[MDS Census]]</f>
        <v>0.83481151473612047</v>
      </c>
      <c r="I356" s="4">
        <f>Nurse[[#This Row],[RN Hours (excl. Admin, DON)]]/Nurse[[#This Row],[MDS Census]]</f>
        <v>0.65432259538496684</v>
      </c>
      <c r="J356" s="4">
        <f>SUM(Nurse[[#This Row],[RN Hours (excl. Admin, DON)]],Nurse[[#This Row],[RN Admin Hours]],Nurse[[#This Row],[RN DON Hours]],Nurse[[#This Row],[LPN Hours (excl. Admin)]],Nurse[[#This Row],[LPN Admin Hours]],Nurse[[#This Row],[CNA Hours]],Nurse[[#This Row],[NA TR Hours]],Nurse[[#This Row],[Med Aide/Tech Hours]])</f>
        <v>444.58097826086959</v>
      </c>
      <c r="K356" s="4">
        <f>SUM(Nurse[[#This Row],[RN Hours (excl. Admin, DON)]],Nurse[[#This Row],[LPN Hours (excl. Admin)]],Nurse[[#This Row],[CNA Hours]],Nurse[[#This Row],[NA TR Hours]],Nurse[[#This Row],[Med Aide/Tech Hours]])</f>
        <v>416.31739130434789</v>
      </c>
      <c r="L356" s="4">
        <f>SUM(Nurse[[#This Row],[RN Hours (excl. Admin, DON)]],Nurse[[#This Row],[RN Admin Hours]],Nurse[[#This Row],[RN DON Hours]])</f>
        <v>79.434130434782602</v>
      </c>
      <c r="M356" s="4">
        <v>62.260217391304344</v>
      </c>
      <c r="N356" s="4">
        <v>11.565217391304348</v>
      </c>
      <c r="O356" s="4">
        <v>5.6086956521739131</v>
      </c>
      <c r="P356" s="4">
        <f>SUM(Nurse[[#This Row],[LPN Hours (excl. Admin)]],Nurse[[#This Row],[LPN Admin Hours]])</f>
        <v>107.92434782608696</v>
      </c>
      <c r="Q356" s="4">
        <v>96.834673913043488</v>
      </c>
      <c r="R356" s="4">
        <v>11.089673913043475</v>
      </c>
      <c r="S356" s="4">
        <f>SUM(Nurse[[#This Row],[CNA Hours]],Nurse[[#This Row],[NA TR Hours]],Nurse[[#This Row],[Med Aide/Tech Hours]])</f>
        <v>257.22250000000003</v>
      </c>
      <c r="T356" s="4">
        <v>257.22250000000003</v>
      </c>
      <c r="U356" s="4">
        <v>0</v>
      </c>
      <c r="V356" s="4">
        <v>0</v>
      </c>
      <c r="W3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56" s="4">
        <v>0</v>
      </c>
      <c r="Y356" s="4">
        <v>0</v>
      </c>
      <c r="Z356" s="4">
        <v>0</v>
      </c>
      <c r="AA356" s="4">
        <v>0</v>
      </c>
      <c r="AB356" s="4">
        <v>0</v>
      </c>
      <c r="AC356" s="4">
        <v>0</v>
      </c>
      <c r="AD356" s="4">
        <v>0</v>
      </c>
      <c r="AE356" s="4">
        <v>0</v>
      </c>
      <c r="AF356" s="1">
        <v>225394</v>
      </c>
      <c r="AG356" s="1">
        <v>1</v>
      </c>
      <c r="AH356"/>
    </row>
    <row r="357" spans="1:34" x14ac:dyDescent="0.25">
      <c r="A357" t="s">
        <v>379</v>
      </c>
      <c r="B357" t="s">
        <v>36</v>
      </c>
      <c r="C357" t="s">
        <v>468</v>
      </c>
      <c r="D357" t="s">
        <v>412</v>
      </c>
      <c r="E357" s="4">
        <v>122.44565217391305</v>
      </c>
      <c r="F357" s="4">
        <f>Nurse[[#This Row],[Total Nurse Staff Hours]]/Nurse[[#This Row],[MDS Census]]</f>
        <v>3.2365512649800268</v>
      </c>
      <c r="G357" s="4">
        <f>Nurse[[#This Row],[Total Direct Care Staff Hours]]/Nurse[[#This Row],[MDS Census]]</f>
        <v>2.8047270306258323</v>
      </c>
      <c r="H357" s="4">
        <f>Nurse[[#This Row],[Total RN Hours (w/ Admin, DON)]]/Nurse[[#This Row],[MDS Census]]</f>
        <v>0.41989525077674211</v>
      </c>
      <c r="I357" s="4">
        <f>Nurse[[#This Row],[RN Hours (excl. Admin, DON)]]/Nurse[[#This Row],[MDS Census]]</f>
        <v>0.14492853972481137</v>
      </c>
      <c r="J357" s="4">
        <f>SUM(Nurse[[#This Row],[RN Hours (excl. Admin, DON)]],Nurse[[#This Row],[RN Admin Hours]],Nurse[[#This Row],[RN DON Hours]],Nurse[[#This Row],[LPN Hours (excl. Admin)]],Nurse[[#This Row],[LPN Admin Hours]],Nurse[[#This Row],[CNA Hours]],Nurse[[#This Row],[NA TR Hours]],Nurse[[#This Row],[Med Aide/Tech Hours]])</f>
        <v>396.30163043478262</v>
      </c>
      <c r="K357" s="4">
        <f>SUM(Nurse[[#This Row],[RN Hours (excl. Admin, DON)]],Nurse[[#This Row],[LPN Hours (excl. Admin)]],Nurse[[#This Row],[CNA Hours]],Nurse[[#This Row],[NA TR Hours]],Nurse[[#This Row],[Med Aide/Tech Hours]])</f>
        <v>343.42663043478262</v>
      </c>
      <c r="L357" s="4">
        <f>SUM(Nurse[[#This Row],[RN Hours (excl. Admin, DON)]],Nurse[[#This Row],[RN Admin Hours]],Nurse[[#This Row],[RN DON Hours]])</f>
        <v>51.41434782608696</v>
      </c>
      <c r="M357" s="4">
        <v>17.745869565217394</v>
      </c>
      <c r="N357" s="4">
        <v>30.282608695652176</v>
      </c>
      <c r="O357" s="4">
        <v>3.3858695652173911</v>
      </c>
      <c r="P357" s="4">
        <f>SUM(Nurse[[#This Row],[LPN Hours (excl. Admin)]],Nurse[[#This Row],[LPN Admin Hours]])</f>
        <v>144.98369565217391</v>
      </c>
      <c r="Q357" s="4">
        <v>125.77717391304348</v>
      </c>
      <c r="R357" s="4">
        <v>19.206521739130434</v>
      </c>
      <c r="S357" s="4">
        <f>SUM(Nurse[[#This Row],[CNA Hours]],Nurse[[#This Row],[NA TR Hours]],Nurse[[#This Row],[Med Aide/Tech Hours]])</f>
        <v>199.90358695652171</v>
      </c>
      <c r="T357" s="4">
        <v>199.90358695652171</v>
      </c>
      <c r="U357" s="4">
        <v>0</v>
      </c>
      <c r="V357" s="4">
        <v>0</v>
      </c>
      <c r="W3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23.394021739130434</v>
      </c>
      <c r="X357" s="4">
        <v>0.80021739130434788</v>
      </c>
      <c r="Y357" s="4">
        <v>0</v>
      </c>
      <c r="Z357" s="4">
        <v>0</v>
      </c>
      <c r="AA357" s="4">
        <v>3.6358695652173911</v>
      </c>
      <c r="AB357" s="4">
        <v>0</v>
      </c>
      <c r="AC357" s="4">
        <v>18.957934782608696</v>
      </c>
      <c r="AD357" s="4">
        <v>0</v>
      </c>
      <c r="AE357" s="4">
        <v>0</v>
      </c>
      <c r="AF357" s="1">
        <v>225199</v>
      </c>
      <c r="AG357" s="1">
        <v>1</v>
      </c>
      <c r="AH357"/>
    </row>
    <row r="358" spans="1:34" x14ac:dyDescent="0.25">
      <c r="AH358"/>
    </row>
    <row r="359" spans="1:34" x14ac:dyDescent="0.25">
      <c r="AH359"/>
    </row>
    <row r="360" spans="1:34" x14ac:dyDescent="0.25">
      <c r="AH360"/>
    </row>
    <row r="361" spans="1:34" x14ac:dyDescent="0.25">
      <c r="AH361"/>
    </row>
    <row r="362" spans="1:34" x14ac:dyDescent="0.25">
      <c r="AH362"/>
    </row>
    <row r="363" spans="1:34" x14ac:dyDescent="0.25">
      <c r="AH363"/>
    </row>
    <row r="364" spans="1:34" x14ac:dyDescent="0.25">
      <c r="AH364"/>
    </row>
    <row r="365" spans="1:34" x14ac:dyDescent="0.25">
      <c r="AH365"/>
    </row>
    <row r="366" spans="1:34" x14ac:dyDescent="0.25">
      <c r="AH366"/>
    </row>
    <row r="367" spans="1:34" x14ac:dyDescent="0.25">
      <c r="AH367"/>
    </row>
    <row r="368" spans="1:34" x14ac:dyDescent="0.25">
      <c r="AH368"/>
    </row>
    <row r="369" spans="34:34" x14ac:dyDescent="0.25">
      <c r="AH369"/>
    </row>
    <row r="370" spans="34:34" x14ac:dyDescent="0.25">
      <c r="AH370"/>
    </row>
    <row r="371" spans="34:34" x14ac:dyDescent="0.25">
      <c r="AH371"/>
    </row>
    <row r="372" spans="34:34" x14ac:dyDescent="0.25">
      <c r="AH372"/>
    </row>
    <row r="373" spans="34:34" x14ac:dyDescent="0.25">
      <c r="AH373"/>
    </row>
    <row r="374" spans="34:34" x14ac:dyDescent="0.25">
      <c r="AH374"/>
    </row>
    <row r="375" spans="34:34" x14ac:dyDescent="0.25">
      <c r="AH375"/>
    </row>
    <row r="376" spans="34:34" x14ac:dyDescent="0.25">
      <c r="AH376"/>
    </row>
    <row r="377" spans="34:34" x14ac:dyDescent="0.25">
      <c r="AH377"/>
    </row>
    <row r="378" spans="34:34" x14ac:dyDescent="0.25">
      <c r="AH378"/>
    </row>
    <row r="379" spans="34:34" x14ac:dyDescent="0.25">
      <c r="AH379"/>
    </row>
    <row r="380" spans="34:34" x14ac:dyDescent="0.25">
      <c r="AH380"/>
    </row>
    <row r="381" spans="34:34" x14ac:dyDescent="0.25">
      <c r="AH381"/>
    </row>
    <row r="382" spans="34:34" x14ac:dyDescent="0.25">
      <c r="AH382"/>
    </row>
    <row r="383" spans="34:34" x14ac:dyDescent="0.25">
      <c r="AH383"/>
    </row>
    <row r="384" spans="34:34" x14ac:dyDescent="0.25">
      <c r="AH384"/>
    </row>
    <row r="385" spans="34:34" x14ac:dyDescent="0.25">
      <c r="AH385"/>
    </row>
    <row r="386" spans="34:34" x14ac:dyDescent="0.25">
      <c r="AH386"/>
    </row>
    <row r="387" spans="34:34" x14ac:dyDescent="0.25">
      <c r="AH387"/>
    </row>
    <row r="388" spans="34:34" x14ac:dyDescent="0.25">
      <c r="AH388"/>
    </row>
    <row r="389" spans="34:34" x14ac:dyDescent="0.25">
      <c r="AH389"/>
    </row>
    <row r="390" spans="34:34" x14ac:dyDescent="0.25">
      <c r="AH390"/>
    </row>
    <row r="391" spans="34:34" x14ac:dyDescent="0.25">
      <c r="AH391"/>
    </row>
    <row r="392" spans="34:34" x14ac:dyDescent="0.25">
      <c r="AH392"/>
    </row>
    <row r="393" spans="34:34" x14ac:dyDescent="0.25">
      <c r="AH393"/>
    </row>
    <row r="394" spans="34:34" x14ac:dyDescent="0.25">
      <c r="AH394"/>
    </row>
    <row r="395" spans="34:34" x14ac:dyDescent="0.25">
      <c r="AH395"/>
    </row>
    <row r="396" spans="34:34" x14ac:dyDescent="0.25">
      <c r="AH396"/>
    </row>
    <row r="397" spans="34:34" x14ac:dyDescent="0.25">
      <c r="AH397"/>
    </row>
    <row r="398" spans="34:34" x14ac:dyDescent="0.25">
      <c r="AH398"/>
    </row>
    <row r="399" spans="34:34" x14ac:dyDescent="0.25">
      <c r="AH399"/>
    </row>
    <row r="400" spans="34:34" x14ac:dyDescent="0.25">
      <c r="AH400"/>
    </row>
    <row r="401" spans="34:34" x14ac:dyDescent="0.25">
      <c r="AH401"/>
    </row>
    <row r="402" spans="34:34" x14ac:dyDescent="0.25">
      <c r="AH402"/>
    </row>
    <row r="403" spans="34:34" x14ac:dyDescent="0.25">
      <c r="AH403"/>
    </row>
    <row r="404" spans="34:34" x14ac:dyDescent="0.25">
      <c r="AH404"/>
    </row>
    <row r="405" spans="34:34" x14ac:dyDescent="0.25">
      <c r="AH405"/>
    </row>
    <row r="406" spans="34:34" x14ac:dyDescent="0.25">
      <c r="AH406"/>
    </row>
    <row r="407" spans="34:34" x14ac:dyDescent="0.25">
      <c r="AH407"/>
    </row>
    <row r="408" spans="34:34" x14ac:dyDescent="0.25">
      <c r="AH408"/>
    </row>
    <row r="409" spans="34:34" x14ac:dyDescent="0.25">
      <c r="AH409"/>
    </row>
    <row r="410" spans="34:34" x14ac:dyDescent="0.25">
      <c r="AH410"/>
    </row>
    <row r="411" spans="34:34" x14ac:dyDescent="0.25">
      <c r="AH411"/>
    </row>
    <row r="412" spans="34:34" x14ac:dyDescent="0.25">
      <c r="AH412"/>
    </row>
    <row r="413" spans="34:34" x14ac:dyDescent="0.25">
      <c r="AH413"/>
    </row>
    <row r="414" spans="34:34" x14ac:dyDescent="0.25">
      <c r="AH414"/>
    </row>
    <row r="415" spans="34:34" x14ac:dyDescent="0.25">
      <c r="AH415"/>
    </row>
    <row r="416" spans="34:34" x14ac:dyDescent="0.25">
      <c r="AH416"/>
    </row>
    <row r="417" spans="34:34" x14ac:dyDescent="0.25">
      <c r="AH417"/>
    </row>
    <row r="418" spans="34:34" x14ac:dyDescent="0.25">
      <c r="AH418"/>
    </row>
    <row r="419" spans="34:34" x14ac:dyDescent="0.25">
      <c r="AH419"/>
    </row>
    <row r="420" spans="34:34" x14ac:dyDescent="0.25">
      <c r="AH420"/>
    </row>
    <row r="421" spans="34:34" x14ac:dyDescent="0.25">
      <c r="AH421"/>
    </row>
    <row r="422" spans="34:34" x14ac:dyDescent="0.25">
      <c r="AH422"/>
    </row>
    <row r="423" spans="34:34" x14ac:dyDescent="0.25">
      <c r="AH423"/>
    </row>
    <row r="424" spans="34:34" x14ac:dyDescent="0.25">
      <c r="AH424"/>
    </row>
    <row r="425" spans="34:34" x14ac:dyDescent="0.25">
      <c r="AH425"/>
    </row>
    <row r="426" spans="34:34" x14ac:dyDescent="0.25">
      <c r="AH426"/>
    </row>
    <row r="427" spans="34:34" x14ac:dyDescent="0.25">
      <c r="AH427"/>
    </row>
    <row r="428" spans="34:34" x14ac:dyDescent="0.25">
      <c r="AH428"/>
    </row>
    <row r="429" spans="34:34" x14ac:dyDescent="0.25">
      <c r="AH429"/>
    </row>
    <row r="430" spans="34:34" x14ac:dyDescent="0.25">
      <c r="AH430"/>
    </row>
    <row r="431" spans="34:34" x14ac:dyDescent="0.25">
      <c r="AH431"/>
    </row>
    <row r="432" spans="34:34" x14ac:dyDescent="0.25">
      <c r="AH432"/>
    </row>
    <row r="433" spans="34:34" x14ac:dyDescent="0.25">
      <c r="AH433"/>
    </row>
    <row r="434" spans="34:34" x14ac:dyDescent="0.25">
      <c r="AH434"/>
    </row>
    <row r="435" spans="34:34" x14ac:dyDescent="0.25">
      <c r="AH435"/>
    </row>
    <row r="436" spans="34:34" x14ac:dyDescent="0.25">
      <c r="AH436"/>
    </row>
    <row r="437" spans="34:34" x14ac:dyDescent="0.25">
      <c r="AH437"/>
    </row>
    <row r="438" spans="34:34" x14ac:dyDescent="0.25">
      <c r="AH438"/>
    </row>
    <row r="439" spans="34:34" x14ac:dyDescent="0.25">
      <c r="AH439"/>
    </row>
    <row r="440" spans="34:34" x14ac:dyDescent="0.25">
      <c r="AH440"/>
    </row>
    <row r="441" spans="34:34" x14ac:dyDescent="0.25">
      <c r="AH441"/>
    </row>
    <row r="442" spans="34:34" x14ac:dyDescent="0.25">
      <c r="AH442"/>
    </row>
    <row r="443" spans="34:34" x14ac:dyDescent="0.25">
      <c r="AH443"/>
    </row>
    <row r="444" spans="34:34" x14ac:dyDescent="0.25">
      <c r="AH444"/>
    </row>
    <row r="445" spans="34:34" x14ac:dyDescent="0.25">
      <c r="AH445"/>
    </row>
    <row r="446" spans="34:34" x14ac:dyDescent="0.25">
      <c r="AH446"/>
    </row>
    <row r="447" spans="34:34" x14ac:dyDescent="0.25">
      <c r="AH447"/>
    </row>
    <row r="448" spans="34:34" x14ac:dyDescent="0.25">
      <c r="AH448"/>
    </row>
    <row r="449" spans="34:34" x14ac:dyDescent="0.25">
      <c r="AH449"/>
    </row>
    <row r="450" spans="34:34" x14ac:dyDescent="0.25">
      <c r="AH450"/>
    </row>
    <row r="451" spans="34:34" x14ac:dyDescent="0.25">
      <c r="AH451"/>
    </row>
    <row r="452" spans="34:34" x14ac:dyDescent="0.25">
      <c r="AH452"/>
    </row>
    <row r="453" spans="34:34" x14ac:dyDescent="0.25">
      <c r="AH453"/>
    </row>
    <row r="454" spans="34:34" x14ac:dyDescent="0.25">
      <c r="AH454"/>
    </row>
    <row r="455" spans="34:34" x14ac:dyDescent="0.25">
      <c r="AH455"/>
    </row>
    <row r="456" spans="34:34" x14ac:dyDescent="0.25">
      <c r="AH456"/>
    </row>
    <row r="457" spans="34:34" x14ac:dyDescent="0.25">
      <c r="AH457"/>
    </row>
    <row r="458" spans="34:34" x14ac:dyDescent="0.25">
      <c r="AH458"/>
    </row>
    <row r="459" spans="34:34" x14ac:dyDescent="0.25">
      <c r="AH459"/>
    </row>
    <row r="460" spans="34:34" x14ac:dyDescent="0.25">
      <c r="AH460"/>
    </row>
    <row r="461" spans="34:34" x14ac:dyDescent="0.25">
      <c r="AH461"/>
    </row>
    <row r="462" spans="34:34" x14ac:dyDescent="0.25">
      <c r="AH462"/>
    </row>
    <row r="463" spans="34:34" x14ac:dyDescent="0.25">
      <c r="AH463"/>
    </row>
    <row r="464" spans="34:34" x14ac:dyDescent="0.25">
      <c r="AH464"/>
    </row>
    <row r="465" spans="34:34" x14ac:dyDescent="0.25">
      <c r="AH465"/>
    </row>
    <row r="466" spans="34:34" x14ac:dyDescent="0.25">
      <c r="AH466"/>
    </row>
    <row r="467" spans="34:34" x14ac:dyDescent="0.25">
      <c r="AH467"/>
    </row>
    <row r="468" spans="34:34" x14ac:dyDescent="0.25">
      <c r="AH468"/>
    </row>
    <row r="469" spans="34:34" x14ac:dyDescent="0.25">
      <c r="AH469"/>
    </row>
    <row r="470" spans="34:34" x14ac:dyDescent="0.25">
      <c r="AH470"/>
    </row>
    <row r="471" spans="34:34" x14ac:dyDescent="0.25">
      <c r="AH471"/>
    </row>
    <row r="472" spans="34:34" x14ac:dyDescent="0.25">
      <c r="AH472"/>
    </row>
    <row r="473" spans="34:34" x14ac:dyDescent="0.25">
      <c r="AH473"/>
    </row>
    <row r="474" spans="34:34" x14ac:dyDescent="0.25">
      <c r="AH474"/>
    </row>
    <row r="475" spans="34:34" x14ac:dyDescent="0.25">
      <c r="AH475"/>
    </row>
    <row r="476" spans="34:34" x14ac:dyDescent="0.25">
      <c r="AH476"/>
    </row>
    <row r="477" spans="34:34" x14ac:dyDescent="0.25">
      <c r="AH477"/>
    </row>
    <row r="478" spans="34:34" x14ac:dyDescent="0.25">
      <c r="AH478"/>
    </row>
    <row r="479" spans="34:34" x14ac:dyDescent="0.25">
      <c r="AH479"/>
    </row>
    <row r="480" spans="34:34" x14ac:dyDescent="0.25">
      <c r="AH480"/>
    </row>
    <row r="481" spans="34:34" x14ac:dyDescent="0.25">
      <c r="AH481"/>
    </row>
    <row r="482" spans="34:34" x14ac:dyDescent="0.25">
      <c r="AH482"/>
    </row>
    <row r="483" spans="34:34" x14ac:dyDescent="0.25">
      <c r="AH483"/>
    </row>
    <row r="484" spans="34:34" x14ac:dyDescent="0.25">
      <c r="AH484"/>
    </row>
    <row r="485" spans="34:34" x14ac:dyDescent="0.25">
      <c r="AH485"/>
    </row>
    <row r="486" spans="34:34" x14ac:dyDescent="0.25">
      <c r="AH486"/>
    </row>
    <row r="487" spans="34:34" x14ac:dyDescent="0.25">
      <c r="AH487"/>
    </row>
    <row r="488" spans="34:34" x14ac:dyDescent="0.25">
      <c r="AH488"/>
    </row>
    <row r="489" spans="34:34" x14ac:dyDescent="0.25">
      <c r="AH489"/>
    </row>
    <row r="490" spans="34:34" x14ac:dyDescent="0.25">
      <c r="AH490"/>
    </row>
    <row r="491" spans="34:34" x14ac:dyDescent="0.25">
      <c r="AH491"/>
    </row>
    <row r="492" spans="34:34" x14ac:dyDescent="0.25">
      <c r="AH492"/>
    </row>
    <row r="493" spans="34:34" x14ac:dyDescent="0.25">
      <c r="AH493"/>
    </row>
    <row r="494" spans="34:34" x14ac:dyDescent="0.25">
      <c r="AH494"/>
    </row>
    <row r="495" spans="34:34" x14ac:dyDescent="0.25">
      <c r="AH495"/>
    </row>
    <row r="496" spans="34:34" x14ac:dyDescent="0.25">
      <c r="AH496"/>
    </row>
    <row r="497" spans="34:34" x14ac:dyDescent="0.25">
      <c r="AH497"/>
    </row>
    <row r="498" spans="34:34" x14ac:dyDescent="0.25">
      <c r="AH498"/>
    </row>
    <row r="499" spans="34:34" x14ac:dyDescent="0.25">
      <c r="AH499"/>
    </row>
    <row r="500" spans="34:34" x14ac:dyDescent="0.25">
      <c r="AH500"/>
    </row>
    <row r="501" spans="34:34" x14ac:dyDescent="0.25">
      <c r="AH501"/>
    </row>
    <row r="502" spans="34:34" x14ac:dyDescent="0.25">
      <c r="AH502"/>
    </row>
    <row r="503" spans="34:34" x14ac:dyDescent="0.25">
      <c r="AH503"/>
    </row>
    <row r="504" spans="34:34" x14ac:dyDescent="0.25">
      <c r="AH504"/>
    </row>
    <row r="505" spans="34:34" x14ac:dyDescent="0.25">
      <c r="AH505"/>
    </row>
    <row r="506" spans="34:34" x14ac:dyDescent="0.25">
      <c r="AH506"/>
    </row>
    <row r="507" spans="34:34" x14ac:dyDescent="0.25">
      <c r="AH507"/>
    </row>
    <row r="508" spans="34:34" x14ac:dyDescent="0.25">
      <c r="AH508"/>
    </row>
    <row r="509" spans="34:34" x14ac:dyDescent="0.25">
      <c r="AH509"/>
    </row>
    <row r="510" spans="34:34" x14ac:dyDescent="0.25">
      <c r="AH510"/>
    </row>
    <row r="511" spans="34:34" x14ac:dyDescent="0.25">
      <c r="AH511"/>
    </row>
    <row r="512" spans="34:34" x14ac:dyDescent="0.25">
      <c r="AH512"/>
    </row>
    <row r="513" spans="34:34" x14ac:dyDescent="0.25">
      <c r="AH513"/>
    </row>
    <row r="514" spans="34:34" x14ac:dyDescent="0.25">
      <c r="AH514"/>
    </row>
    <row r="515" spans="34:34" x14ac:dyDescent="0.25">
      <c r="AH515"/>
    </row>
    <row r="516" spans="34:34" x14ac:dyDescent="0.25">
      <c r="AH516"/>
    </row>
    <row r="517" spans="34:34" x14ac:dyDescent="0.25">
      <c r="AH517"/>
    </row>
    <row r="518" spans="34:34" x14ac:dyDescent="0.25">
      <c r="AH518"/>
    </row>
    <row r="519" spans="34:34" x14ac:dyDescent="0.25">
      <c r="AH519"/>
    </row>
    <row r="520" spans="34:34" x14ac:dyDescent="0.25">
      <c r="AH520"/>
    </row>
    <row r="521" spans="34:34" x14ac:dyDescent="0.25">
      <c r="AH521"/>
    </row>
    <row r="522" spans="34:34" x14ac:dyDescent="0.25">
      <c r="AH522"/>
    </row>
    <row r="523" spans="34:34" x14ac:dyDescent="0.25">
      <c r="AH523"/>
    </row>
    <row r="524" spans="34:34" x14ac:dyDescent="0.25">
      <c r="AH524"/>
    </row>
    <row r="525" spans="34:34" x14ac:dyDescent="0.25">
      <c r="AH525"/>
    </row>
    <row r="526" spans="34:34" x14ac:dyDescent="0.25">
      <c r="AH526"/>
    </row>
    <row r="527" spans="34:34" x14ac:dyDescent="0.25">
      <c r="AH527"/>
    </row>
    <row r="528" spans="34:34" x14ac:dyDescent="0.25">
      <c r="AH528"/>
    </row>
    <row r="529" spans="34:34" x14ac:dyDescent="0.25">
      <c r="AH529"/>
    </row>
    <row r="530" spans="34:34" x14ac:dyDescent="0.25">
      <c r="AH530"/>
    </row>
    <row r="531" spans="34:34" x14ac:dyDescent="0.25">
      <c r="AH531"/>
    </row>
    <row r="532" spans="34:34" x14ac:dyDescent="0.25">
      <c r="AH532"/>
    </row>
    <row r="533" spans="34:34" x14ac:dyDescent="0.25">
      <c r="AH533"/>
    </row>
    <row r="534" spans="34:34" x14ac:dyDescent="0.25">
      <c r="AH534"/>
    </row>
    <row r="535" spans="34:34" x14ac:dyDescent="0.25">
      <c r="AH535"/>
    </row>
    <row r="536" spans="34:34" x14ac:dyDescent="0.25">
      <c r="AH536"/>
    </row>
    <row r="537" spans="34:34" x14ac:dyDescent="0.25">
      <c r="AH537"/>
    </row>
    <row r="538" spans="34:34" x14ac:dyDescent="0.25">
      <c r="AH538"/>
    </row>
    <row r="539" spans="34:34" x14ac:dyDescent="0.25">
      <c r="AH539"/>
    </row>
    <row r="540" spans="34:34" x14ac:dyDescent="0.25">
      <c r="AH540"/>
    </row>
    <row r="541" spans="34:34" x14ac:dyDescent="0.25">
      <c r="AH541"/>
    </row>
    <row r="548" spans="34:34" x14ac:dyDescent="0.25">
      <c r="AH548"/>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25C00-EEDA-4BFC-B490-8333FA07D573}">
  <sheetPr>
    <outlinePr summaryRight="0"/>
  </sheetPr>
  <dimension ref="A1:AY548"/>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10" customWidth="1"/>
    <col min="9" max="10" width="15.7109375" customWidth="1"/>
    <col min="11" max="11" width="15.7109375" style="10" customWidth="1" collapsed="1"/>
    <col min="12" max="13" width="15.7109375" hidden="1" customWidth="1" outlineLevel="1"/>
    <col min="14" max="14" width="15.7109375" style="10" hidden="1" customWidth="1" outlineLevel="1"/>
    <col min="15" max="16" width="15.7109375" hidden="1" customWidth="1" outlineLevel="1"/>
    <col min="17" max="17" width="15.7109375" style="8" hidden="1" customWidth="1" outlineLevel="1"/>
    <col min="18" max="18" width="9.140625" hidden="1" customWidth="1" outlineLevel="1"/>
    <col min="19" max="19" width="15.7109375" hidden="1" customWidth="1" outlineLevel="1"/>
    <col min="20" max="20" width="15.7109375" style="10" hidden="1" customWidth="1" outlineLevel="1"/>
    <col min="21" max="21" width="9.140625" hidden="1" customWidth="1" outlineLevel="1"/>
    <col min="22" max="22" width="15.7109375" hidden="1" customWidth="1" outlineLevel="1"/>
    <col min="23" max="23" width="15.7109375" style="10" hidden="1" customWidth="1" outlineLevel="1"/>
    <col min="24" max="25" width="15.7109375" hidden="1" customWidth="1" outlineLevel="1"/>
    <col min="26" max="26" width="15.7109375" style="10" hidden="1" customWidth="1" outlineLevel="1"/>
    <col min="27" max="27" width="9.140625" hidden="1" customWidth="1" outlineLevel="1"/>
    <col min="28" max="28" width="15.7109375" hidden="1" customWidth="1" outlineLevel="1"/>
    <col min="29" max="29" width="15.7109375" style="10" hidden="1" customWidth="1" outlineLevel="1"/>
    <col min="30" max="31" width="15.7109375" hidden="1" customWidth="1" outlineLevel="1"/>
    <col min="32" max="32" width="15.7109375" style="10" hidden="1" customWidth="1" outlineLevel="1"/>
    <col min="33" max="33" width="9.140625" hidden="1" customWidth="1" outlineLevel="1"/>
    <col min="34" max="34" width="15.7109375" hidden="1" customWidth="1" outlineLevel="1"/>
    <col min="35" max="35" width="15.7109375" style="10" hidden="1" customWidth="1" outlineLevel="1"/>
    <col min="36" max="36" width="9.140625" hidden="1" customWidth="1" outlineLevel="1"/>
    <col min="37" max="37" width="15.7109375" hidden="1" customWidth="1" outlineLevel="1"/>
    <col min="38" max="38" width="15.7109375" style="10" hidden="1" customWidth="1" outlineLevel="1"/>
    <col min="39" max="39" width="15.7109375" customWidth="1"/>
    <col min="44" max="48" width="15.7109375" customWidth="1"/>
    <col min="49" max="49" width="10.85546875" bestFit="1" customWidth="1"/>
    <col min="50" max="50" width="10.85546875" style="6" customWidth="1"/>
    <col min="51" max="51" width="15.7109375" style="5"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 customFormat="1" ht="189.95" customHeight="1" x14ac:dyDescent="0.25">
      <c r="A1" s="2" t="s">
        <v>604</v>
      </c>
      <c r="B1" s="2" t="s">
        <v>606</v>
      </c>
      <c r="C1" s="2" t="s">
        <v>607</v>
      </c>
      <c r="D1" s="2" t="s">
        <v>608</v>
      </c>
      <c r="E1" s="2" t="s">
        <v>609</v>
      </c>
      <c r="F1" s="2" t="s">
        <v>614</v>
      </c>
      <c r="G1" s="2" t="s">
        <v>640</v>
      </c>
      <c r="H1" s="9" t="s">
        <v>641</v>
      </c>
      <c r="I1" s="2" t="s">
        <v>615</v>
      </c>
      <c r="J1" s="2" t="s">
        <v>638</v>
      </c>
      <c r="K1" s="9" t="s">
        <v>642</v>
      </c>
      <c r="L1" s="2" t="s">
        <v>616</v>
      </c>
      <c r="M1" s="2" t="s">
        <v>639</v>
      </c>
      <c r="N1" s="9" t="s">
        <v>650</v>
      </c>
      <c r="O1" s="2" t="s">
        <v>617</v>
      </c>
      <c r="P1" s="2" t="s">
        <v>628</v>
      </c>
      <c r="Q1" s="7" t="s">
        <v>644</v>
      </c>
      <c r="R1" s="2" t="s">
        <v>618</v>
      </c>
      <c r="S1" s="2" t="s">
        <v>629</v>
      </c>
      <c r="T1" s="9" t="s">
        <v>643</v>
      </c>
      <c r="U1" s="2" t="s">
        <v>619</v>
      </c>
      <c r="V1" s="2" t="s">
        <v>630</v>
      </c>
      <c r="W1" s="9" t="s">
        <v>645</v>
      </c>
      <c r="X1" s="2" t="s">
        <v>621</v>
      </c>
      <c r="Y1" s="2" t="s">
        <v>631</v>
      </c>
      <c r="Z1" s="9" t="s">
        <v>646</v>
      </c>
      <c r="AA1" s="2" t="s">
        <v>622</v>
      </c>
      <c r="AB1" s="2" t="s">
        <v>632</v>
      </c>
      <c r="AC1" s="9" t="s">
        <v>651</v>
      </c>
      <c r="AD1" s="2" t="s">
        <v>624</v>
      </c>
      <c r="AE1" s="2" t="s">
        <v>633</v>
      </c>
      <c r="AF1" s="9" t="s">
        <v>647</v>
      </c>
      <c r="AG1" s="2" t="s">
        <v>625</v>
      </c>
      <c r="AH1" s="2" t="s">
        <v>634</v>
      </c>
      <c r="AI1" s="9" t="s">
        <v>648</v>
      </c>
      <c r="AJ1" s="2" t="s">
        <v>626</v>
      </c>
      <c r="AK1" s="2" t="s">
        <v>635</v>
      </c>
      <c r="AL1" s="9" t="s">
        <v>649</v>
      </c>
      <c r="AM1" s="2" t="s">
        <v>636</v>
      </c>
      <c r="AN1" s="3" t="s">
        <v>637</v>
      </c>
    </row>
    <row r="2" spans="1:51" x14ac:dyDescent="0.25">
      <c r="A2" t="s">
        <v>379</v>
      </c>
      <c r="B2" t="s">
        <v>183</v>
      </c>
      <c r="C2" t="s">
        <v>453</v>
      </c>
      <c r="D2" t="s">
        <v>410</v>
      </c>
      <c r="E2" s="4">
        <v>117.8804347826087</v>
      </c>
      <c r="F2" s="4">
        <v>464.22097826086957</v>
      </c>
      <c r="G2" s="4">
        <v>0</v>
      </c>
      <c r="H2" s="10">
        <v>0</v>
      </c>
      <c r="I2" s="4">
        <v>443.48978260869569</v>
      </c>
      <c r="J2" s="4">
        <v>0</v>
      </c>
      <c r="K2" s="10">
        <v>0</v>
      </c>
      <c r="L2" s="4">
        <v>96.06010869565219</v>
      </c>
      <c r="M2" s="4">
        <v>0</v>
      </c>
      <c r="N2" s="10">
        <v>0</v>
      </c>
      <c r="O2" s="4">
        <v>75.328913043478281</v>
      </c>
      <c r="P2" s="4">
        <v>0</v>
      </c>
      <c r="Q2" s="8">
        <v>0</v>
      </c>
      <c r="R2" s="4">
        <v>15.339891304347823</v>
      </c>
      <c r="S2" s="4">
        <v>0</v>
      </c>
      <c r="T2" s="10">
        <v>0</v>
      </c>
      <c r="U2" s="4">
        <v>5.3913043478260869</v>
      </c>
      <c r="V2" s="4">
        <v>0</v>
      </c>
      <c r="W2" s="10">
        <v>0</v>
      </c>
      <c r="X2" s="4">
        <v>100.26173913043475</v>
      </c>
      <c r="Y2" s="4">
        <v>0</v>
      </c>
      <c r="Z2" s="10">
        <v>0</v>
      </c>
      <c r="AA2" s="4">
        <v>0</v>
      </c>
      <c r="AB2" s="4">
        <v>0</v>
      </c>
      <c r="AC2" s="10" t="s">
        <v>652</v>
      </c>
      <c r="AD2" s="4">
        <v>267.89913043478265</v>
      </c>
      <c r="AE2" s="4">
        <v>0</v>
      </c>
      <c r="AF2" s="10">
        <v>0</v>
      </c>
      <c r="AG2" s="4">
        <v>0</v>
      </c>
      <c r="AH2" s="4">
        <v>0</v>
      </c>
      <c r="AI2" s="10" t="s">
        <v>652</v>
      </c>
      <c r="AJ2" s="4">
        <v>0</v>
      </c>
      <c r="AK2" s="4">
        <v>0</v>
      </c>
      <c r="AL2" s="10" t="s">
        <v>652</v>
      </c>
      <c r="AM2" s="1">
        <v>225433</v>
      </c>
      <c r="AN2" s="1">
        <v>1</v>
      </c>
      <c r="AX2"/>
      <c r="AY2"/>
    </row>
    <row r="3" spans="1:51" x14ac:dyDescent="0.25">
      <c r="A3" t="s">
        <v>379</v>
      </c>
      <c r="B3" t="s">
        <v>90</v>
      </c>
      <c r="C3" t="s">
        <v>461</v>
      </c>
      <c r="D3" t="s">
        <v>415</v>
      </c>
      <c r="E3" s="4">
        <v>113.09782608695652</v>
      </c>
      <c r="F3" s="4">
        <v>430.16695652173911</v>
      </c>
      <c r="G3" s="4">
        <v>47.088695652173904</v>
      </c>
      <c r="H3" s="10">
        <v>0.10946609203302256</v>
      </c>
      <c r="I3" s="4">
        <v>407.9944565217391</v>
      </c>
      <c r="J3" s="4">
        <v>47.088695652173904</v>
      </c>
      <c r="K3" s="10">
        <v>0.11541503787482192</v>
      </c>
      <c r="L3" s="4">
        <v>62.792391304347824</v>
      </c>
      <c r="M3" s="4">
        <v>6.1261956521739132</v>
      </c>
      <c r="N3" s="10">
        <v>9.7562706641970615E-2</v>
      </c>
      <c r="O3" s="4">
        <v>50.041195652173911</v>
      </c>
      <c r="P3" s="4">
        <v>6.1261956521739132</v>
      </c>
      <c r="Q3" s="8">
        <v>0.12242304709815174</v>
      </c>
      <c r="R3" s="4">
        <v>7.6207608695652178</v>
      </c>
      <c r="S3" s="4">
        <v>0</v>
      </c>
      <c r="T3" s="10">
        <v>0</v>
      </c>
      <c r="U3" s="4">
        <v>5.1304347826086953</v>
      </c>
      <c r="V3" s="4">
        <v>0</v>
      </c>
      <c r="W3" s="10">
        <v>0</v>
      </c>
      <c r="X3" s="4">
        <v>122.11684782608694</v>
      </c>
      <c r="Y3" s="4">
        <v>40.620108695652164</v>
      </c>
      <c r="Z3" s="10">
        <v>0.33263312490264579</v>
      </c>
      <c r="AA3" s="4">
        <v>9.4213043478260889</v>
      </c>
      <c r="AB3" s="4">
        <v>0</v>
      </c>
      <c r="AC3" s="10">
        <v>0</v>
      </c>
      <c r="AD3" s="4">
        <v>233.5985869565217</v>
      </c>
      <c r="AE3" s="4">
        <v>0.34239130434782611</v>
      </c>
      <c r="AF3" s="10">
        <v>1.4657250662717123E-3</v>
      </c>
      <c r="AG3" s="4">
        <v>2.2378260869565221</v>
      </c>
      <c r="AH3" s="4">
        <v>0</v>
      </c>
      <c r="AI3" s="10">
        <v>0</v>
      </c>
      <c r="AJ3" s="4">
        <v>0</v>
      </c>
      <c r="AK3" s="4">
        <v>0</v>
      </c>
      <c r="AL3" s="10" t="s">
        <v>652</v>
      </c>
      <c r="AM3" s="1">
        <v>225294</v>
      </c>
      <c r="AN3" s="1">
        <v>1</v>
      </c>
      <c r="AX3"/>
      <c r="AY3"/>
    </row>
    <row r="4" spans="1:51" x14ac:dyDescent="0.25">
      <c r="A4" t="s">
        <v>379</v>
      </c>
      <c r="B4" t="s">
        <v>287</v>
      </c>
      <c r="C4" t="s">
        <v>581</v>
      </c>
      <c r="D4" t="s">
        <v>420</v>
      </c>
      <c r="E4" s="4">
        <v>39.065217391304351</v>
      </c>
      <c r="F4" s="4">
        <v>139.62228260869566</v>
      </c>
      <c r="G4" s="4">
        <v>14.211956521739131</v>
      </c>
      <c r="H4" s="10">
        <v>0.10178859889842549</v>
      </c>
      <c r="I4" s="4">
        <v>127.88315217391303</v>
      </c>
      <c r="J4" s="4">
        <v>14.211956521739131</v>
      </c>
      <c r="K4" s="10">
        <v>0.11113236012834407</v>
      </c>
      <c r="L4" s="4">
        <v>18.315217391304348</v>
      </c>
      <c r="M4" s="4">
        <v>0</v>
      </c>
      <c r="N4" s="10">
        <v>0</v>
      </c>
      <c r="O4" s="4">
        <v>11.043478260869565</v>
      </c>
      <c r="P4" s="4">
        <v>0</v>
      </c>
      <c r="Q4" s="8">
        <v>0</v>
      </c>
      <c r="R4" s="4">
        <v>2.1413043478260869</v>
      </c>
      <c r="S4" s="4">
        <v>0</v>
      </c>
      <c r="T4" s="10">
        <v>0</v>
      </c>
      <c r="U4" s="4">
        <v>5.1304347826086953</v>
      </c>
      <c r="V4" s="4">
        <v>0</v>
      </c>
      <c r="W4" s="10">
        <v>0</v>
      </c>
      <c r="X4" s="4">
        <v>32.725543478260867</v>
      </c>
      <c r="Y4" s="4">
        <v>14.211956521739131</v>
      </c>
      <c r="Z4" s="10">
        <v>0.43427717346176203</v>
      </c>
      <c r="AA4" s="4">
        <v>4.4673913043478262</v>
      </c>
      <c r="AB4" s="4">
        <v>0</v>
      </c>
      <c r="AC4" s="10">
        <v>0</v>
      </c>
      <c r="AD4" s="4">
        <v>84.114130434782609</v>
      </c>
      <c r="AE4" s="4">
        <v>0</v>
      </c>
      <c r="AF4" s="10">
        <v>0</v>
      </c>
      <c r="AG4" s="4">
        <v>0</v>
      </c>
      <c r="AH4" s="4">
        <v>0</v>
      </c>
      <c r="AI4" s="10" t="s">
        <v>652</v>
      </c>
      <c r="AJ4" s="4">
        <v>0</v>
      </c>
      <c r="AK4" s="4">
        <v>0</v>
      </c>
      <c r="AL4" s="10" t="s">
        <v>652</v>
      </c>
      <c r="AM4" s="1">
        <v>225637</v>
      </c>
      <c r="AN4" s="1">
        <v>1</v>
      </c>
      <c r="AX4"/>
      <c r="AY4"/>
    </row>
    <row r="5" spans="1:51" x14ac:dyDescent="0.25">
      <c r="A5" t="s">
        <v>379</v>
      </c>
      <c r="B5" t="s">
        <v>58</v>
      </c>
      <c r="C5" t="s">
        <v>495</v>
      </c>
      <c r="D5" t="s">
        <v>412</v>
      </c>
      <c r="E5" s="4">
        <v>113.6304347826087</v>
      </c>
      <c r="F5" s="4">
        <v>340.53967391304343</v>
      </c>
      <c r="G5" s="4">
        <v>102.99347826086957</v>
      </c>
      <c r="H5" s="10">
        <v>0.30244193599353969</v>
      </c>
      <c r="I5" s="4">
        <v>301.88478260869567</v>
      </c>
      <c r="J5" s="4">
        <v>102.90652173913043</v>
      </c>
      <c r="K5" s="10">
        <v>0.34088012270733864</v>
      </c>
      <c r="L5" s="4">
        <v>51.306521739130432</v>
      </c>
      <c r="M5" s="4">
        <v>8.013043478260867</v>
      </c>
      <c r="N5" s="10">
        <v>0.15617982288886059</v>
      </c>
      <c r="O5" s="4">
        <v>22.553804347826084</v>
      </c>
      <c r="P5" s="4">
        <v>7.9260869565217371</v>
      </c>
      <c r="Q5" s="8">
        <v>0.35143015494349256</v>
      </c>
      <c r="R5" s="4">
        <v>28.752717391304348</v>
      </c>
      <c r="S5" s="4">
        <v>8.6956521739130432E-2</v>
      </c>
      <c r="T5" s="10">
        <v>3.0242888195822701E-3</v>
      </c>
      <c r="U5" s="4">
        <v>0</v>
      </c>
      <c r="V5" s="4">
        <v>0</v>
      </c>
      <c r="W5" s="10" t="s">
        <v>652</v>
      </c>
      <c r="X5" s="4">
        <v>83.202717391304361</v>
      </c>
      <c r="Y5" s="4">
        <v>19.55869565217391</v>
      </c>
      <c r="Z5" s="10">
        <v>0.23507279888695098</v>
      </c>
      <c r="AA5" s="4">
        <v>9.9021739130434785</v>
      </c>
      <c r="AB5" s="4">
        <v>0</v>
      </c>
      <c r="AC5" s="10">
        <v>0</v>
      </c>
      <c r="AD5" s="4">
        <v>196.1282608695652</v>
      </c>
      <c r="AE5" s="4">
        <v>75.421739130434787</v>
      </c>
      <c r="AF5" s="10">
        <v>0.38455314290781328</v>
      </c>
      <c r="AG5" s="4">
        <v>0</v>
      </c>
      <c r="AH5" s="4">
        <v>0</v>
      </c>
      <c r="AI5" s="10" t="s">
        <v>652</v>
      </c>
      <c r="AJ5" s="4">
        <v>0</v>
      </c>
      <c r="AK5" s="4">
        <v>0</v>
      </c>
      <c r="AL5" s="10" t="s">
        <v>652</v>
      </c>
      <c r="AM5" s="1">
        <v>225248</v>
      </c>
      <c r="AN5" s="1">
        <v>1</v>
      </c>
      <c r="AX5"/>
      <c r="AY5"/>
    </row>
    <row r="6" spans="1:51" x14ac:dyDescent="0.25">
      <c r="A6" t="s">
        <v>379</v>
      </c>
      <c r="B6" t="s">
        <v>169</v>
      </c>
      <c r="C6" t="s">
        <v>542</v>
      </c>
      <c r="D6" t="s">
        <v>413</v>
      </c>
      <c r="E6" s="4">
        <v>123.01086956521739</v>
      </c>
      <c r="F6" s="4">
        <v>417.40782608695656</v>
      </c>
      <c r="G6" s="4">
        <v>18.818152173913045</v>
      </c>
      <c r="H6" s="10">
        <v>4.5083371699870214E-2</v>
      </c>
      <c r="I6" s="4">
        <v>400.45130434782607</v>
      </c>
      <c r="J6" s="4">
        <v>18.818152173913045</v>
      </c>
      <c r="K6" s="10">
        <v>4.699236079293146E-2</v>
      </c>
      <c r="L6" s="4">
        <v>93.38152173913042</v>
      </c>
      <c r="M6" s="4">
        <v>7.4331521739130446</v>
      </c>
      <c r="N6" s="10">
        <v>7.9599818416733623E-2</v>
      </c>
      <c r="O6" s="4">
        <v>81.729347826086936</v>
      </c>
      <c r="P6" s="4">
        <v>7.4331521739130446</v>
      </c>
      <c r="Q6" s="8">
        <v>9.09483847800934E-2</v>
      </c>
      <c r="R6" s="4">
        <v>6.2608695652173916</v>
      </c>
      <c r="S6" s="4">
        <v>0</v>
      </c>
      <c r="T6" s="10">
        <v>0</v>
      </c>
      <c r="U6" s="4">
        <v>5.3913043478260869</v>
      </c>
      <c r="V6" s="4">
        <v>0</v>
      </c>
      <c r="W6" s="10">
        <v>0</v>
      </c>
      <c r="X6" s="4">
        <v>91.607173913043482</v>
      </c>
      <c r="Y6" s="4">
        <v>2.3952173913043482</v>
      </c>
      <c r="Z6" s="10">
        <v>2.6146613731125104E-2</v>
      </c>
      <c r="AA6" s="4">
        <v>5.3043478260869561</v>
      </c>
      <c r="AB6" s="4">
        <v>0</v>
      </c>
      <c r="AC6" s="10">
        <v>0</v>
      </c>
      <c r="AD6" s="4">
        <v>227.11478260869566</v>
      </c>
      <c r="AE6" s="4">
        <v>8.989782608695652</v>
      </c>
      <c r="AF6" s="10">
        <v>3.9582551630663675E-2</v>
      </c>
      <c r="AG6" s="4">
        <v>0</v>
      </c>
      <c r="AH6" s="4">
        <v>0</v>
      </c>
      <c r="AI6" s="10" t="s">
        <v>652</v>
      </c>
      <c r="AJ6" s="4">
        <v>0</v>
      </c>
      <c r="AK6" s="4">
        <v>0</v>
      </c>
      <c r="AL6" s="10" t="s">
        <v>652</v>
      </c>
      <c r="AM6" s="1">
        <v>225413</v>
      </c>
      <c r="AN6" s="1">
        <v>1</v>
      </c>
      <c r="AX6"/>
      <c r="AY6"/>
    </row>
    <row r="7" spans="1:51" x14ac:dyDescent="0.25">
      <c r="A7" t="s">
        <v>379</v>
      </c>
      <c r="B7" t="s">
        <v>152</v>
      </c>
      <c r="C7" t="s">
        <v>6</v>
      </c>
      <c r="D7" t="s">
        <v>417</v>
      </c>
      <c r="E7" s="4">
        <v>123.64130434782609</v>
      </c>
      <c r="F7" s="4">
        <v>446.81554347826096</v>
      </c>
      <c r="G7" s="4">
        <v>22.478586956521745</v>
      </c>
      <c r="H7" s="10">
        <v>5.0308426563534271E-2</v>
      </c>
      <c r="I7" s="4">
        <v>397.34000000000009</v>
      </c>
      <c r="J7" s="4">
        <v>20.905217391304355</v>
      </c>
      <c r="K7" s="10">
        <v>5.2612919392219133E-2</v>
      </c>
      <c r="L7" s="4">
        <v>63.051630434782609</v>
      </c>
      <c r="M7" s="4">
        <v>1.5733695652173914</v>
      </c>
      <c r="N7" s="10">
        <v>2.4953669784079646E-2</v>
      </c>
      <c r="O7" s="4">
        <v>32.168478260869563</v>
      </c>
      <c r="P7" s="4">
        <v>0</v>
      </c>
      <c r="Q7" s="8">
        <v>0</v>
      </c>
      <c r="R7" s="4">
        <v>26.361413043478262</v>
      </c>
      <c r="S7" s="4">
        <v>1.5733695652173914</v>
      </c>
      <c r="T7" s="10">
        <v>5.9684568601175138E-2</v>
      </c>
      <c r="U7" s="4">
        <v>4.5217391304347823</v>
      </c>
      <c r="V7" s="4">
        <v>0</v>
      </c>
      <c r="W7" s="10">
        <v>0</v>
      </c>
      <c r="X7" s="4">
        <v>111.51336956521739</v>
      </c>
      <c r="Y7" s="4">
        <v>3.4861956521739126</v>
      </c>
      <c r="Z7" s="10">
        <v>3.1262580135156336E-2</v>
      </c>
      <c r="AA7" s="4">
        <v>18.592391304347824</v>
      </c>
      <c r="AB7" s="4">
        <v>0</v>
      </c>
      <c r="AC7" s="10">
        <v>0</v>
      </c>
      <c r="AD7" s="4">
        <v>230.63913043478269</v>
      </c>
      <c r="AE7" s="4">
        <v>17.419021739130443</v>
      </c>
      <c r="AF7" s="10">
        <v>7.5525006126642424E-2</v>
      </c>
      <c r="AG7" s="4">
        <v>23.019021739130434</v>
      </c>
      <c r="AH7" s="4">
        <v>0</v>
      </c>
      <c r="AI7" s="10">
        <v>0</v>
      </c>
      <c r="AJ7" s="4">
        <v>0</v>
      </c>
      <c r="AK7" s="4">
        <v>0</v>
      </c>
      <c r="AL7" s="10" t="s">
        <v>652</v>
      </c>
      <c r="AM7" s="1">
        <v>225387</v>
      </c>
      <c r="AN7" s="1">
        <v>1</v>
      </c>
      <c r="AX7"/>
      <c r="AY7"/>
    </row>
    <row r="8" spans="1:51" x14ac:dyDescent="0.25">
      <c r="A8" t="s">
        <v>379</v>
      </c>
      <c r="B8" t="s">
        <v>128</v>
      </c>
      <c r="C8" t="s">
        <v>526</v>
      </c>
      <c r="D8" t="s">
        <v>415</v>
      </c>
      <c r="E8" s="4">
        <v>35.119565217391305</v>
      </c>
      <c r="F8" s="4">
        <v>132.28456521739128</v>
      </c>
      <c r="G8" s="4">
        <v>0</v>
      </c>
      <c r="H8" s="10">
        <v>0</v>
      </c>
      <c r="I8" s="4">
        <v>116.73021739130432</v>
      </c>
      <c r="J8" s="4">
        <v>0</v>
      </c>
      <c r="K8" s="10">
        <v>0</v>
      </c>
      <c r="L8" s="4">
        <v>23.572826086956521</v>
      </c>
      <c r="M8" s="4">
        <v>0</v>
      </c>
      <c r="N8" s="10">
        <v>0</v>
      </c>
      <c r="O8" s="4">
        <v>8.0184782608695659</v>
      </c>
      <c r="P8" s="4">
        <v>0</v>
      </c>
      <c r="Q8" s="8">
        <v>0</v>
      </c>
      <c r="R8" s="4">
        <v>13.380434782608695</v>
      </c>
      <c r="S8" s="4">
        <v>0</v>
      </c>
      <c r="T8" s="10">
        <v>0</v>
      </c>
      <c r="U8" s="4">
        <v>2.1739130434782608</v>
      </c>
      <c r="V8" s="4">
        <v>0</v>
      </c>
      <c r="W8" s="10">
        <v>0</v>
      </c>
      <c r="X8" s="4">
        <v>30.685760869565208</v>
      </c>
      <c r="Y8" s="4">
        <v>0</v>
      </c>
      <c r="Z8" s="10">
        <v>0</v>
      </c>
      <c r="AA8" s="4">
        <v>0</v>
      </c>
      <c r="AB8" s="4">
        <v>0</v>
      </c>
      <c r="AC8" s="10" t="s">
        <v>652</v>
      </c>
      <c r="AD8" s="4">
        <v>78.02597826086955</v>
      </c>
      <c r="AE8" s="4">
        <v>0</v>
      </c>
      <c r="AF8" s="10">
        <v>0</v>
      </c>
      <c r="AG8" s="4">
        <v>0</v>
      </c>
      <c r="AH8" s="4">
        <v>0</v>
      </c>
      <c r="AI8" s="10" t="s">
        <v>652</v>
      </c>
      <c r="AJ8" s="4">
        <v>0</v>
      </c>
      <c r="AK8" s="4">
        <v>0</v>
      </c>
      <c r="AL8" s="10" t="s">
        <v>652</v>
      </c>
      <c r="AM8" s="1">
        <v>225344</v>
      </c>
      <c r="AN8" s="1">
        <v>1</v>
      </c>
      <c r="AX8"/>
      <c r="AY8"/>
    </row>
    <row r="9" spans="1:51" x14ac:dyDescent="0.25">
      <c r="A9" t="s">
        <v>379</v>
      </c>
      <c r="B9" t="s">
        <v>153</v>
      </c>
      <c r="C9" t="s">
        <v>536</v>
      </c>
      <c r="D9" t="s">
        <v>412</v>
      </c>
      <c r="E9" s="4">
        <v>71.934782608695656</v>
      </c>
      <c r="F9" s="4">
        <v>255.54163043478252</v>
      </c>
      <c r="G9" s="4">
        <v>0</v>
      </c>
      <c r="H9" s="10">
        <v>0</v>
      </c>
      <c r="I9" s="4">
        <v>215.90032608695645</v>
      </c>
      <c r="J9" s="4">
        <v>0</v>
      </c>
      <c r="K9" s="10">
        <v>0</v>
      </c>
      <c r="L9" s="4">
        <v>71.296086956521719</v>
      </c>
      <c r="M9" s="4">
        <v>0</v>
      </c>
      <c r="N9" s="10">
        <v>0</v>
      </c>
      <c r="O9" s="4">
        <v>34.524347826086945</v>
      </c>
      <c r="P9" s="4">
        <v>0</v>
      </c>
      <c r="Q9" s="8">
        <v>0</v>
      </c>
      <c r="R9" s="4">
        <v>31.206521739130434</v>
      </c>
      <c r="S9" s="4">
        <v>0</v>
      </c>
      <c r="T9" s="10">
        <v>0</v>
      </c>
      <c r="U9" s="4">
        <v>5.5652173913043477</v>
      </c>
      <c r="V9" s="4">
        <v>0</v>
      </c>
      <c r="W9" s="10">
        <v>0</v>
      </c>
      <c r="X9" s="4">
        <v>44.803152173913034</v>
      </c>
      <c r="Y9" s="4">
        <v>0</v>
      </c>
      <c r="Z9" s="10">
        <v>0</v>
      </c>
      <c r="AA9" s="4">
        <v>2.8695652173913042</v>
      </c>
      <c r="AB9" s="4">
        <v>0</v>
      </c>
      <c r="AC9" s="10">
        <v>0</v>
      </c>
      <c r="AD9" s="4">
        <v>114.53249999999994</v>
      </c>
      <c r="AE9" s="4">
        <v>0</v>
      </c>
      <c r="AF9" s="10">
        <v>0</v>
      </c>
      <c r="AG9" s="4">
        <v>22.040326086956519</v>
      </c>
      <c r="AH9" s="4">
        <v>0</v>
      </c>
      <c r="AI9" s="10">
        <v>0</v>
      </c>
      <c r="AJ9" s="4">
        <v>0</v>
      </c>
      <c r="AK9" s="4">
        <v>0</v>
      </c>
      <c r="AL9" s="10" t="s">
        <v>652</v>
      </c>
      <c r="AM9" s="1">
        <v>225388</v>
      </c>
      <c r="AN9" s="1">
        <v>1</v>
      </c>
      <c r="AX9"/>
      <c r="AY9"/>
    </row>
    <row r="10" spans="1:51" x14ac:dyDescent="0.25">
      <c r="A10" t="s">
        <v>379</v>
      </c>
      <c r="B10" t="s">
        <v>347</v>
      </c>
      <c r="C10" t="s">
        <v>472</v>
      </c>
      <c r="D10" t="s">
        <v>416</v>
      </c>
      <c r="E10" s="4">
        <v>85.423913043478265</v>
      </c>
      <c r="F10" s="4">
        <v>361.07782608695663</v>
      </c>
      <c r="G10" s="4">
        <v>0</v>
      </c>
      <c r="H10" s="10">
        <v>0</v>
      </c>
      <c r="I10" s="4">
        <v>306.97489130434792</v>
      </c>
      <c r="J10" s="4">
        <v>0</v>
      </c>
      <c r="K10" s="10">
        <v>0</v>
      </c>
      <c r="L10" s="4">
        <v>59.786739130434782</v>
      </c>
      <c r="M10" s="4">
        <v>0</v>
      </c>
      <c r="N10" s="10">
        <v>0</v>
      </c>
      <c r="O10" s="4">
        <v>42.851956521739133</v>
      </c>
      <c r="P10" s="4">
        <v>0</v>
      </c>
      <c r="Q10" s="8">
        <v>0</v>
      </c>
      <c r="R10" s="4">
        <v>11.630434782608695</v>
      </c>
      <c r="S10" s="4">
        <v>0</v>
      </c>
      <c r="T10" s="10">
        <v>0</v>
      </c>
      <c r="U10" s="4">
        <v>5.3043478260869561</v>
      </c>
      <c r="V10" s="4">
        <v>0</v>
      </c>
      <c r="W10" s="10">
        <v>0</v>
      </c>
      <c r="X10" s="4">
        <v>59.358695652173921</v>
      </c>
      <c r="Y10" s="4">
        <v>0</v>
      </c>
      <c r="Z10" s="10">
        <v>0</v>
      </c>
      <c r="AA10" s="4">
        <v>37.168152173913043</v>
      </c>
      <c r="AB10" s="4">
        <v>0</v>
      </c>
      <c r="AC10" s="10">
        <v>0</v>
      </c>
      <c r="AD10" s="4">
        <v>204.76423913043487</v>
      </c>
      <c r="AE10" s="4">
        <v>0</v>
      </c>
      <c r="AF10" s="10">
        <v>0</v>
      </c>
      <c r="AG10" s="4">
        <v>0</v>
      </c>
      <c r="AH10" s="4">
        <v>0</v>
      </c>
      <c r="AI10" s="10" t="s">
        <v>652</v>
      </c>
      <c r="AJ10" s="4">
        <v>0</v>
      </c>
      <c r="AK10" s="4">
        <v>0</v>
      </c>
      <c r="AL10" s="10" t="s">
        <v>652</v>
      </c>
      <c r="AM10" s="1">
        <v>225769</v>
      </c>
      <c r="AN10" s="1">
        <v>1</v>
      </c>
      <c r="AX10"/>
      <c r="AY10"/>
    </row>
    <row r="11" spans="1:51" x14ac:dyDescent="0.25">
      <c r="A11" t="s">
        <v>379</v>
      </c>
      <c r="B11" t="s">
        <v>159</v>
      </c>
      <c r="C11" t="s">
        <v>538</v>
      </c>
      <c r="D11" t="s">
        <v>415</v>
      </c>
      <c r="E11" s="4">
        <v>51.445652173913047</v>
      </c>
      <c r="F11" s="4">
        <v>175.52967391304344</v>
      </c>
      <c r="G11" s="4">
        <v>0</v>
      </c>
      <c r="H11" s="10">
        <v>0</v>
      </c>
      <c r="I11" s="4">
        <v>157.60260869565215</v>
      </c>
      <c r="J11" s="4">
        <v>0</v>
      </c>
      <c r="K11" s="10">
        <v>0</v>
      </c>
      <c r="L11" s="4">
        <v>37.809021739130436</v>
      </c>
      <c r="M11" s="4">
        <v>0</v>
      </c>
      <c r="N11" s="10">
        <v>0</v>
      </c>
      <c r="O11" s="4">
        <v>25.333478260869573</v>
      </c>
      <c r="P11" s="4">
        <v>0</v>
      </c>
      <c r="Q11" s="8">
        <v>0</v>
      </c>
      <c r="R11" s="4">
        <v>7.0516304347826084</v>
      </c>
      <c r="S11" s="4">
        <v>0</v>
      </c>
      <c r="T11" s="10">
        <v>0</v>
      </c>
      <c r="U11" s="4">
        <v>5.4239130434782608</v>
      </c>
      <c r="V11" s="4">
        <v>0</v>
      </c>
      <c r="W11" s="10">
        <v>0</v>
      </c>
      <c r="X11" s="4">
        <v>28.017065217391302</v>
      </c>
      <c r="Y11" s="4">
        <v>0</v>
      </c>
      <c r="Z11" s="10">
        <v>0</v>
      </c>
      <c r="AA11" s="4">
        <v>5.4515217391304338</v>
      </c>
      <c r="AB11" s="4">
        <v>0</v>
      </c>
      <c r="AC11" s="10">
        <v>0</v>
      </c>
      <c r="AD11" s="4">
        <v>104.25206521739128</v>
      </c>
      <c r="AE11" s="4">
        <v>0</v>
      </c>
      <c r="AF11" s="10">
        <v>0</v>
      </c>
      <c r="AG11" s="4">
        <v>0</v>
      </c>
      <c r="AH11" s="4">
        <v>0</v>
      </c>
      <c r="AI11" s="10" t="s">
        <v>652</v>
      </c>
      <c r="AJ11" s="4">
        <v>0</v>
      </c>
      <c r="AK11" s="4">
        <v>0</v>
      </c>
      <c r="AL11" s="10" t="s">
        <v>652</v>
      </c>
      <c r="AM11" s="1">
        <v>225398</v>
      </c>
      <c r="AN11" s="1">
        <v>1</v>
      </c>
      <c r="AX11"/>
      <c r="AY11"/>
    </row>
    <row r="12" spans="1:51" x14ac:dyDescent="0.25">
      <c r="A12" t="s">
        <v>379</v>
      </c>
      <c r="B12" t="s">
        <v>283</v>
      </c>
      <c r="C12" t="s">
        <v>439</v>
      </c>
      <c r="D12" t="s">
        <v>410</v>
      </c>
      <c r="E12" s="4">
        <v>31.695652173913043</v>
      </c>
      <c r="F12" s="4">
        <v>125.39913043478263</v>
      </c>
      <c r="G12" s="4">
        <v>0</v>
      </c>
      <c r="H12" s="10">
        <v>0</v>
      </c>
      <c r="I12" s="4">
        <v>114.22434782608698</v>
      </c>
      <c r="J12" s="4">
        <v>0</v>
      </c>
      <c r="K12" s="10">
        <v>0</v>
      </c>
      <c r="L12" s="4">
        <v>16.915434782608695</v>
      </c>
      <c r="M12" s="4">
        <v>0</v>
      </c>
      <c r="N12" s="10">
        <v>0</v>
      </c>
      <c r="O12" s="4">
        <v>5.7406521739130429</v>
      </c>
      <c r="P12" s="4">
        <v>0</v>
      </c>
      <c r="Q12" s="8">
        <v>0</v>
      </c>
      <c r="R12" s="4">
        <v>7.3813043478260862</v>
      </c>
      <c r="S12" s="4">
        <v>0</v>
      </c>
      <c r="T12" s="10">
        <v>0</v>
      </c>
      <c r="U12" s="4">
        <v>3.7934782608695654</v>
      </c>
      <c r="V12" s="4">
        <v>0</v>
      </c>
      <c r="W12" s="10">
        <v>0</v>
      </c>
      <c r="X12" s="4">
        <v>41.044130434782616</v>
      </c>
      <c r="Y12" s="4">
        <v>0</v>
      </c>
      <c r="Z12" s="10">
        <v>0</v>
      </c>
      <c r="AA12" s="4">
        <v>0</v>
      </c>
      <c r="AB12" s="4">
        <v>0</v>
      </c>
      <c r="AC12" s="10" t="s">
        <v>652</v>
      </c>
      <c r="AD12" s="4">
        <v>67.439565217391319</v>
      </c>
      <c r="AE12" s="4">
        <v>0</v>
      </c>
      <c r="AF12" s="10">
        <v>0</v>
      </c>
      <c r="AG12" s="4">
        <v>0</v>
      </c>
      <c r="AH12" s="4">
        <v>0</v>
      </c>
      <c r="AI12" s="10" t="s">
        <v>652</v>
      </c>
      <c r="AJ12" s="4">
        <v>0</v>
      </c>
      <c r="AK12" s="4">
        <v>0</v>
      </c>
      <c r="AL12" s="10" t="s">
        <v>652</v>
      </c>
      <c r="AM12" s="1">
        <v>225619</v>
      </c>
      <c r="AN12" s="1">
        <v>1</v>
      </c>
      <c r="AX12"/>
      <c r="AY12"/>
    </row>
    <row r="13" spans="1:51" x14ac:dyDescent="0.25">
      <c r="A13" t="s">
        <v>379</v>
      </c>
      <c r="B13" t="s">
        <v>307</v>
      </c>
      <c r="C13" t="s">
        <v>442</v>
      </c>
      <c r="D13" t="s">
        <v>416</v>
      </c>
      <c r="E13" s="4">
        <v>135.2608695652174</v>
      </c>
      <c r="F13" s="4">
        <v>519.6601086956523</v>
      </c>
      <c r="G13" s="4">
        <v>0</v>
      </c>
      <c r="H13" s="10">
        <v>0</v>
      </c>
      <c r="I13" s="4">
        <v>465.06750000000011</v>
      </c>
      <c r="J13" s="4">
        <v>0</v>
      </c>
      <c r="K13" s="10">
        <v>0</v>
      </c>
      <c r="L13" s="4">
        <v>82.568804347826102</v>
      </c>
      <c r="M13" s="4">
        <v>0</v>
      </c>
      <c r="N13" s="10">
        <v>0</v>
      </c>
      <c r="O13" s="4">
        <v>51.128369565217405</v>
      </c>
      <c r="P13" s="4">
        <v>0</v>
      </c>
      <c r="Q13" s="8">
        <v>0</v>
      </c>
      <c r="R13" s="4">
        <v>26.396956521739131</v>
      </c>
      <c r="S13" s="4">
        <v>0</v>
      </c>
      <c r="T13" s="10">
        <v>0</v>
      </c>
      <c r="U13" s="4">
        <v>5.0434782608695654</v>
      </c>
      <c r="V13" s="4">
        <v>0</v>
      </c>
      <c r="W13" s="10">
        <v>0</v>
      </c>
      <c r="X13" s="4">
        <v>114.24076086956525</v>
      </c>
      <c r="Y13" s="4">
        <v>0</v>
      </c>
      <c r="Z13" s="10">
        <v>0</v>
      </c>
      <c r="AA13" s="4">
        <v>23.152173913043477</v>
      </c>
      <c r="AB13" s="4">
        <v>0</v>
      </c>
      <c r="AC13" s="10">
        <v>0</v>
      </c>
      <c r="AD13" s="4">
        <v>294.40032608695657</v>
      </c>
      <c r="AE13" s="4">
        <v>0</v>
      </c>
      <c r="AF13" s="10">
        <v>0</v>
      </c>
      <c r="AG13" s="4">
        <v>5.2980434782608681</v>
      </c>
      <c r="AH13" s="4">
        <v>0</v>
      </c>
      <c r="AI13" s="10">
        <v>0</v>
      </c>
      <c r="AJ13" s="4">
        <v>0</v>
      </c>
      <c r="AK13" s="4">
        <v>0</v>
      </c>
      <c r="AL13" s="10" t="s">
        <v>652</v>
      </c>
      <c r="AM13" s="1">
        <v>225680</v>
      </c>
      <c r="AN13" s="1">
        <v>1</v>
      </c>
      <c r="AX13"/>
      <c r="AY13"/>
    </row>
    <row r="14" spans="1:51" x14ac:dyDescent="0.25">
      <c r="A14" t="s">
        <v>379</v>
      </c>
      <c r="B14" t="s">
        <v>293</v>
      </c>
      <c r="C14" t="s">
        <v>463</v>
      </c>
      <c r="D14" t="s">
        <v>415</v>
      </c>
      <c r="E14" s="4">
        <v>110.48913043478261</v>
      </c>
      <c r="F14" s="4">
        <v>374.10923913043462</v>
      </c>
      <c r="G14" s="4">
        <v>0</v>
      </c>
      <c r="H14" s="10">
        <v>0</v>
      </c>
      <c r="I14" s="4">
        <v>335.00076086956506</v>
      </c>
      <c r="J14" s="4">
        <v>0</v>
      </c>
      <c r="K14" s="10">
        <v>0</v>
      </c>
      <c r="L14" s="4">
        <v>70.944673913043459</v>
      </c>
      <c r="M14" s="4">
        <v>0</v>
      </c>
      <c r="N14" s="10">
        <v>0</v>
      </c>
      <c r="O14" s="4">
        <v>56.301413043478249</v>
      </c>
      <c r="P14" s="4">
        <v>0</v>
      </c>
      <c r="Q14" s="8">
        <v>0</v>
      </c>
      <c r="R14" s="4">
        <v>10.643260869565216</v>
      </c>
      <c r="S14" s="4">
        <v>0</v>
      </c>
      <c r="T14" s="10">
        <v>0</v>
      </c>
      <c r="U14" s="4">
        <v>4</v>
      </c>
      <c r="V14" s="4">
        <v>0</v>
      </c>
      <c r="W14" s="10">
        <v>0</v>
      </c>
      <c r="X14" s="4">
        <v>68.639021739130442</v>
      </c>
      <c r="Y14" s="4">
        <v>0</v>
      </c>
      <c r="Z14" s="10">
        <v>0</v>
      </c>
      <c r="AA14" s="4">
        <v>24.46521739130435</v>
      </c>
      <c r="AB14" s="4">
        <v>0</v>
      </c>
      <c r="AC14" s="10">
        <v>0</v>
      </c>
      <c r="AD14" s="4">
        <v>206.1831521739129</v>
      </c>
      <c r="AE14" s="4">
        <v>0</v>
      </c>
      <c r="AF14" s="10">
        <v>0</v>
      </c>
      <c r="AG14" s="4">
        <v>3.8771739130434786</v>
      </c>
      <c r="AH14" s="4">
        <v>0</v>
      </c>
      <c r="AI14" s="10">
        <v>0</v>
      </c>
      <c r="AJ14" s="4">
        <v>0</v>
      </c>
      <c r="AK14" s="4">
        <v>0</v>
      </c>
      <c r="AL14" s="10" t="s">
        <v>652</v>
      </c>
      <c r="AM14" s="1">
        <v>225651</v>
      </c>
      <c r="AN14" s="1">
        <v>1</v>
      </c>
      <c r="AX14"/>
      <c r="AY14"/>
    </row>
    <row r="15" spans="1:51" x14ac:dyDescent="0.25">
      <c r="A15" t="s">
        <v>379</v>
      </c>
      <c r="B15" t="s">
        <v>65</v>
      </c>
      <c r="C15" t="s">
        <v>488</v>
      </c>
      <c r="D15" t="s">
        <v>411</v>
      </c>
      <c r="E15" s="4">
        <v>105.72826086956522</v>
      </c>
      <c r="F15" s="4">
        <v>405.55630434782609</v>
      </c>
      <c r="G15" s="4">
        <v>0</v>
      </c>
      <c r="H15" s="10">
        <v>0</v>
      </c>
      <c r="I15" s="4">
        <v>357.86630434782603</v>
      </c>
      <c r="J15" s="4">
        <v>0</v>
      </c>
      <c r="K15" s="10">
        <v>0</v>
      </c>
      <c r="L15" s="4">
        <v>63.939673913043478</v>
      </c>
      <c r="M15" s="4">
        <v>0</v>
      </c>
      <c r="N15" s="10">
        <v>0</v>
      </c>
      <c r="O15" s="4">
        <v>37.663369565217394</v>
      </c>
      <c r="P15" s="4">
        <v>0</v>
      </c>
      <c r="Q15" s="8">
        <v>0</v>
      </c>
      <c r="R15" s="4">
        <v>22.363260869565217</v>
      </c>
      <c r="S15" s="4">
        <v>0</v>
      </c>
      <c r="T15" s="10">
        <v>0</v>
      </c>
      <c r="U15" s="4">
        <v>3.9130434782608696</v>
      </c>
      <c r="V15" s="4">
        <v>0</v>
      </c>
      <c r="W15" s="10">
        <v>0</v>
      </c>
      <c r="X15" s="4">
        <v>91.188152173913039</v>
      </c>
      <c r="Y15" s="4">
        <v>0</v>
      </c>
      <c r="Z15" s="10">
        <v>0</v>
      </c>
      <c r="AA15" s="4">
        <v>21.41369565217391</v>
      </c>
      <c r="AB15" s="4">
        <v>0</v>
      </c>
      <c r="AC15" s="10">
        <v>0</v>
      </c>
      <c r="AD15" s="4">
        <v>229.01478260869561</v>
      </c>
      <c r="AE15" s="4">
        <v>0</v>
      </c>
      <c r="AF15" s="10">
        <v>0</v>
      </c>
      <c r="AG15" s="4">
        <v>0</v>
      </c>
      <c r="AH15" s="4">
        <v>0</v>
      </c>
      <c r="AI15" s="10" t="s">
        <v>652</v>
      </c>
      <c r="AJ15" s="4">
        <v>0</v>
      </c>
      <c r="AK15" s="4">
        <v>0</v>
      </c>
      <c r="AL15" s="10" t="s">
        <v>652</v>
      </c>
      <c r="AM15" s="1">
        <v>225259</v>
      </c>
      <c r="AN15" s="1">
        <v>1</v>
      </c>
      <c r="AX15"/>
      <c r="AY15"/>
    </row>
    <row r="16" spans="1:51" x14ac:dyDescent="0.25">
      <c r="A16" t="s">
        <v>379</v>
      </c>
      <c r="B16" t="s">
        <v>176</v>
      </c>
      <c r="C16" t="s">
        <v>544</v>
      </c>
      <c r="D16" t="s">
        <v>410</v>
      </c>
      <c r="E16" s="4">
        <v>105.97826086956522</v>
      </c>
      <c r="F16" s="4">
        <v>348.41304347826093</v>
      </c>
      <c r="G16" s="4">
        <v>26.733478260869575</v>
      </c>
      <c r="H16" s="10">
        <v>7.6729269357958457E-2</v>
      </c>
      <c r="I16" s="4">
        <v>321.48500000000007</v>
      </c>
      <c r="J16" s="4">
        <v>26.733478260869575</v>
      </c>
      <c r="K16" s="10">
        <v>8.3156222719161288E-2</v>
      </c>
      <c r="L16" s="4">
        <v>52.334673913043481</v>
      </c>
      <c r="M16" s="4">
        <v>3.3002173913043467</v>
      </c>
      <c r="N16" s="10">
        <v>6.3059863462373203E-2</v>
      </c>
      <c r="O16" s="4">
        <v>34.215108695652177</v>
      </c>
      <c r="P16" s="4">
        <v>3.3002173913043467</v>
      </c>
      <c r="Q16" s="8">
        <v>9.6454973171653718E-2</v>
      </c>
      <c r="R16" s="4">
        <v>13.25</v>
      </c>
      <c r="S16" s="4">
        <v>0</v>
      </c>
      <c r="T16" s="10">
        <v>0</v>
      </c>
      <c r="U16" s="4">
        <v>4.8695652173913047</v>
      </c>
      <c r="V16" s="4">
        <v>0</v>
      </c>
      <c r="W16" s="10">
        <v>0</v>
      </c>
      <c r="X16" s="4">
        <v>105.06054347826091</v>
      </c>
      <c r="Y16" s="4">
        <v>11.067282608695654</v>
      </c>
      <c r="Z16" s="10">
        <v>0.1053419508627013</v>
      </c>
      <c r="AA16" s="4">
        <v>8.8084782608695633</v>
      </c>
      <c r="AB16" s="4">
        <v>0</v>
      </c>
      <c r="AC16" s="10">
        <v>0</v>
      </c>
      <c r="AD16" s="4">
        <v>139.23923913043478</v>
      </c>
      <c r="AE16" s="4">
        <v>12.365978260869571</v>
      </c>
      <c r="AF16" s="10">
        <v>8.8811015760331222E-2</v>
      </c>
      <c r="AG16" s="4">
        <v>42.970108695652186</v>
      </c>
      <c r="AH16" s="4">
        <v>0</v>
      </c>
      <c r="AI16" s="10">
        <v>0</v>
      </c>
      <c r="AJ16" s="4">
        <v>0</v>
      </c>
      <c r="AK16" s="4">
        <v>0</v>
      </c>
      <c r="AL16" s="10" t="s">
        <v>652</v>
      </c>
      <c r="AM16" s="1">
        <v>225421</v>
      </c>
      <c r="AN16" s="1">
        <v>1</v>
      </c>
      <c r="AX16"/>
      <c r="AY16"/>
    </row>
    <row r="17" spans="1:51" x14ac:dyDescent="0.25">
      <c r="A17" t="s">
        <v>379</v>
      </c>
      <c r="B17" t="s">
        <v>172</v>
      </c>
      <c r="C17" t="s">
        <v>469</v>
      </c>
      <c r="D17" t="s">
        <v>413</v>
      </c>
      <c r="E17" s="4">
        <v>46.836956521739133</v>
      </c>
      <c r="F17" s="4">
        <v>235.3845652173913</v>
      </c>
      <c r="G17" s="4">
        <v>40.209782608695654</v>
      </c>
      <c r="H17" s="10">
        <v>0.17082591023570126</v>
      </c>
      <c r="I17" s="4">
        <v>220.64804347826089</v>
      </c>
      <c r="J17" s="4">
        <v>39.818478260869568</v>
      </c>
      <c r="K17" s="10">
        <v>0.18046150617597767</v>
      </c>
      <c r="L17" s="4">
        <v>90.621086956521765</v>
      </c>
      <c r="M17" s="4">
        <v>16.490978260869564</v>
      </c>
      <c r="N17" s="10">
        <v>0.18197727278179321</v>
      </c>
      <c r="O17" s="4">
        <v>75.884565217391341</v>
      </c>
      <c r="P17" s="4">
        <v>16.099673913043478</v>
      </c>
      <c r="Q17" s="8">
        <v>0.21216006004543503</v>
      </c>
      <c r="R17" s="4">
        <v>9.866956521739132</v>
      </c>
      <c r="S17" s="4">
        <v>0.39130434782608697</v>
      </c>
      <c r="T17" s="10">
        <v>3.9658059398960076E-2</v>
      </c>
      <c r="U17" s="4">
        <v>4.8695652173913047</v>
      </c>
      <c r="V17" s="4">
        <v>0</v>
      </c>
      <c r="W17" s="10">
        <v>0</v>
      </c>
      <c r="X17" s="4">
        <v>12.495760869565213</v>
      </c>
      <c r="Y17" s="4">
        <v>4.9347826086956523</v>
      </c>
      <c r="Z17" s="10">
        <v>0.39491653691251832</v>
      </c>
      <c r="AA17" s="4">
        <v>0</v>
      </c>
      <c r="AB17" s="4">
        <v>0</v>
      </c>
      <c r="AC17" s="10" t="s">
        <v>652</v>
      </c>
      <c r="AD17" s="4">
        <v>132.26771739130433</v>
      </c>
      <c r="AE17" s="4">
        <v>18.784021739130438</v>
      </c>
      <c r="AF17" s="10">
        <v>0.1420151652240228</v>
      </c>
      <c r="AG17" s="4">
        <v>0</v>
      </c>
      <c r="AH17" s="4">
        <v>0</v>
      </c>
      <c r="AI17" s="10" t="s">
        <v>652</v>
      </c>
      <c r="AJ17" s="4">
        <v>0</v>
      </c>
      <c r="AK17" s="4">
        <v>0</v>
      </c>
      <c r="AL17" s="10" t="s">
        <v>652</v>
      </c>
      <c r="AM17" s="1">
        <v>225417</v>
      </c>
      <c r="AN17" s="1">
        <v>1</v>
      </c>
      <c r="AX17"/>
      <c r="AY17"/>
    </row>
    <row r="18" spans="1:51" x14ac:dyDescent="0.25">
      <c r="A18" t="s">
        <v>379</v>
      </c>
      <c r="B18" t="s">
        <v>56</v>
      </c>
      <c r="C18" t="s">
        <v>493</v>
      </c>
      <c r="D18" t="s">
        <v>417</v>
      </c>
      <c r="E18" s="4">
        <v>54.271739130434781</v>
      </c>
      <c r="F18" s="4">
        <v>201.39673913043475</v>
      </c>
      <c r="G18" s="4">
        <v>33.966304347826089</v>
      </c>
      <c r="H18" s="10">
        <v>0.16865369565804034</v>
      </c>
      <c r="I18" s="4">
        <v>186.60434782608692</v>
      </c>
      <c r="J18" s="4">
        <v>33.966304347826089</v>
      </c>
      <c r="K18" s="10">
        <v>0.18202311330646107</v>
      </c>
      <c r="L18" s="4">
        <v>31.163043478260875</v>
      </c>
      <c r="M18" s="4">
        <v>3.6478260869565227</v>
      </c>
      <c r="N18" s="10">
        <v>0.11705615626089991</v>
      </c>
      <c r="O18" s="4">
        <v>19.423913043478265</v>
      </c>
      <c r="P18" s="4">
        <v>3.6478260869565227</v>
      </c>
      <c r="Q18" s="8">
        <v>0.18780078343592613</v>
      </c>
      <c r="R18" s="4">
        <v>6.4347826086956523</v>
      </c>
      <c r="S18" s="4">
        <v>0</v>
      </c>
      <c r="T18" s="10">
        <v>0</v>
      </c>
      <c r="U18" s="4">
        <v>5.3043478260869561</v>
      </c>
      <c r="V18" s="4">
        <v>0</v>
      </c>
      <c r="W18" s="10">
        <v>0</v>
      </c>
      <c r="X18" s="4">
        <v>50.990217391304313</v>
      </c>
      <c r="Y18" s="4">
        <v>20.351086956521733</v>
      </c>
      <c r="Z18" s="10">
        <v>0.39911747777706735</v>
      </c>
      <c r="AA18" s="4">
        <v>3.0532608695652179</v>
      </c>
      <c r="AB18" s="4">
        <v>0</v>
      </c>
      <c r="AC18" s="10">
        <v>0</v>
      </c>
      <c r="AD18" s="4">
        <v>116.19021739130434</v>
      </c>
      <c r="AE18" s="4">
        <v>9.9673913043478315</v>
      </c>
      <c r="AF18" s="10">
        <v>8.5785116235558304E-2</v>
      </c>
      <c r="AG18" s="4">
        <v>0</v>
      </c>
      <c r="AH18" s="4">
        <v>0</v>
      </c>
      <c r="AI18" s="10" t="s">
        <v>652</v>
      </c>
      <c r="AJ18" s="4">
        <v>0</v>
      </c>
      <c r="AK18" s="4">
        <v>0</v>
      </c>
      <c r="AL18" s="10" t="s">
        <v>652</v>
      </c>
      <c r="AM18" s="1">
        <v>225239</v>
      </c>
      <c r="AN18" s="1">
        <v>1</v>
      </c>
      <c r="AX18"/>
      <c r="AY18"/>
    </row>
    <row r="19" spans="1:51" x14ac:dyDescent="0.25">
      <c r="A19" t="s">
        <v>379</v>
      </c>
      <c r="B19" t="s">
        <v>331</v>
      </c>
      <c r="C19" t="s">
        <v>487</v>
      </c>
      <c r="D19" t="s">
        <v>415</v>
      </c>
      <c r="E19" s="4">
        <v>47.271739130434781</v>
      </c>
      <c r="F19" s="4">
        <v>138.86521739130433</v>
      </c>
      <c r="G19" s="4">
        <v>43.954347826086988</v>
      </c>
      <c r="H19" s="10">
        <v>0.31652525126021508</v>
      </c>
      <c r="I19" s="4">
        <v>132.32173913043476</v>
      </c>
      <c r="J19" s="4">
        <v>43.954347826086988</v>
      </c>
      <c r="K19" s="10">
        <v>0.33217782742984847</v>
      </c>
      <c r="L19" s="4">
        <v>20.421739130434773</v>
      </c>
      <c r="M19" s="4">
        <v>6.2695652173913041</v>
      </c>
      <c r="N19" s="10">
        <v>0.30700447093889732</v>
      </c>
      <c r="O19" s="4">
        <v>15.639130434782601</v>
      </c>
      <c r="P19" s="4">
        <v>6.2695652173913041</v>
      </c>
      <c r="Q19" s="8">
        <v>0.40088963024742857</v>
      </c>
      <c r="R19" s="4">
        <v>0</v>
      </c>
      <c r="S19" s="4">
        <v>0</v>
      </c>
      <c r="T19" s="10" t="s">
        <v>652</v>
      </c>
      <c r="U19" s="4">
        <v>4.7826086956521738</v>
      </c>
      <c r="V19" s="4">
        <v>0</v>
      </c>
      <c r="W19" s="10">
        <v>0</v>
      </c>
      <c r="X19" s="4">
        <v>29.486956521739131</v>
      </c>
      <c r="Y19" s="4">
        <v>0.8489130434782608</v>
      </c>
      <c r="Z19" s="10">
        <v>2.8789442642288408E-2</v>
      </c>
      <c r="AA19" s="4">
        <v>1.7608695652173914</v>
      </c>
      <c r="AB19" s="4">
        <v>0</v>
      </c>
      <c r="AC19" s="10">
        <v>0</v>
      </c>
      <c r="AD19" s="4">
        <v>87.195652173913032</v>
      </c>
      <c r="AE19" s="4">
        <v>36.835869565217422</v>
      </c>
      <c r="AF19" s="10">
        <v>0.42245076040887602</v>
      </c>
      <c r="AG19" s="4">
        <v>0</v>
      </c>
      <c r="AH19" s="4">
        <v>0</v>
      </c>
      <c r="AI19" s="10" t="s">
        <v>652</v>
      </c>
      <c r="AJ19" s="4">
        <v>0</v>
      </c>
      <c r="AK19" s="4">
        <v>0</v>
      </c>
      <c r="AL19" s="10" t="s">
        <v>652</v>
      </c>
      <c r="AM19" s="1">
        <v>225743</v>
      </c>
      <c r="AN19" s="1">
        <v>1</v>
      </c>
      <c r="AX19"/>
      <c r="AY19"/>
    </row>
    <row r="20" spans="1:51" x14ac:dyDescent="0.25">
      <c r="A20" t="s">
        <v>379</v>
      </c>
      <c r="B20" t="s">
        <v>81</v>
      </c>
      <c r="C20" t="s">
        <v>506</v>
      </c>
      <c r="D20" t="s">
        <v>411</v>
      </c>
      <c r="E20" s="4">
        <v>102.01086956521739</v>
      </c>
      <c r="F20" s="4">
        <v>363.13641304347823</v>
      </c>
      <c r="G20" s="4">
        <v>17.538586956521737</v>
      </c>
      <c r="H20" s="10">
        <v>4.8297516653670991E-2</v>
      </c>
      <c r="I20" s="4">
        <v>322.17717391304348</v>
      </c>
      <c r="J20" s="4">
        <v>17.538586956521737</v>
      </c>
      <c r="K20" s="10">
        <v>5.4437708120363151E-2</v>
      </c>
      <c r="L20" s="4">
        <v>79.405434782608694</v>
      </c>
      <c r="M20" s="4">
        <v>6.6418478260869565</v>
      </c>
      <c r="N20" s="10">
        <v>8.3644751071140139E-2</v>
      </c>
      <c r="O20" s="4">
        <v>55.611956521739131</v>
      </c>
      <c r="P20" s="4">
        <v>6.6418478260869565</v>
      </c>
      <c r="Q20" s="8">
        <v>0.11943201141449876</v>
      </c>
      <c r="R20" s="4">
        <v>18.576086956521738</v>
      </c>
      <c r="S20" s="4">
        <v>0</v>
      </c>
      <c r="T20" s="10">
        <v>0</v>
      </c>
      <c r="U20" s="4">
        <v>5.2173913043478262</v>
      </c>
      <c r="V20" s="4">
        <v>0</v>
      </c>
      <c r="W20" s="10">
        <v>0</v>
      </c>
      <c r="X20" s="4">
        <v>69.125</v>
      </c>
      <c r="Y20" s="4">
        <v>8.5679347826086953</v>
      </c>
      <c r="Z20" s="10">
        <v>0.12394842361820897</v>
      </c>
      <c r="AA20" s="4">
        <v>17.165760869565219</v>
      </c>
      <c r="AB20" s="4">
        <v>0</v>
      </c>
      <c r="AC20" s="10">
        <v>0</v>
      </c>
      <c r="AD20" s="4">
        <v>194.77989130434781</v>
      </c>
      <c r="AE20" s="4">
        <v>2.3288043478260869</v>
      </c>
      <c r="AF20" s="10">
        <v>1.1956081976590077E-2</v>
      </c>
      <c r="AG20" s="4">
        <v>2.660326086956522</v>
      </c>
      <c r="AH20" s="4">
        <v>0</v>
      </c>
      <c r="AI20" s="10">
        <v>0</v>
      </c>
      <c r="AJ20" s="4">
        <v>0</v>
      </c>
      <c r="AK20" s="4">
        <v>0</v>
      </c>
      <c r="AL20" s="10" t="s">
        <v>652</v>
      </c>
      <c r="AM20" s="1">
        <v>225279</v>
      </c>
      <c r="AN20" s="1">
        <v>1</v>
      </c>
      <c r="AX20"/>
      <c r="AY20"/>
    </row>
    <row r="21" spans="1:51" x14ac:dyDescent="0.25">
      <c r="A21" t="s">
        <v>379</v>
      </c>
      <c r="B21" t="s">
        <v>313</v>
      </c>
      <c r="C21" t="s">
        <v>488</v>
      </c>
      <c r="D21" t="s">
        <v>411</v>
      </c>
      <c r="E21" s="4">
        <v>125.80434782608695</v>
      </c>
      <c r="F21" s="4">
        <v>391.22967391304348</v>
      </c>
      <c r="G21" s="4">
        <v>0.16445652173913042</v>
      </c>
      <c r="H21" s="10">
        <v>4.2035799609536591E-4</v>
      </c>
      <c r="I21" s="4">
        <v>361.80847826086961</v>
      </c>
      <c r="J21" s="4">
        <v>0.16445652173913042</v>
      </c>
      <c r="K21" s="10">
        <v>4.545402654178675E-4</v>
      </c>
      <c r="L21" s="4">
        <v>73.951086956521749</v>
      </c>
      <c r="M21" s="4">
        <v>0</v>
      </c>
      <c r="N21" s="10">
        <v>0</v>
      </c>
      <c r="O21" s="4">
        <v>54.603260869565219</v>
      </c>
      <c r="P21" s="4">
        <v>0</v>
      </c>
      <c r="Q21" s="8">
        <v>0</v>
      </c>
      <c r="R21" s="4">
        <v>14.391304347826088</v>
      </c>
      <c r="S21" s="4">
        <v>0</v>
      </c>
      <c r="T21" s="10">
        <v>0</v>
      </c>
      <c r="U21" s="4">
        <v>4.9565217391304346</v>
      </c>
      <c r="V21" s="4">
        <v>0</v>
      </c>
      <c r="W21" s="10">
        <v>0</v>
      </c>
      <c r="X21" s="4">
        <v>86.815217391304344</v>
      </c>
      <c r="Y21" s="4">
        <v>0</v>
      </c>
      <c r="Z21" s="10">
        <v>0</v>
      </c>
      <c r="AA21" s="4">
        <v>10.073369565217391</v>
      </c>
      <c r="AB21" s="4">
        <v>0</v>
      </c>
      <c r="AC21" s="10">
        <v>0</v>
      </c>
      <c r="AD21" s="4">
        <v>220.39000000000001</v>
      </c>
      <c r="AE21" s="4">
        <v>0.16445652173913042</v>
      </c>
      <c r="AF21" s="10">
        <v>7.4620682308240119E-4</v>
      </c>
      <c r="AG21" s="4">
        <v>0</v>
      </c>
      <c r="AH21" s="4">
        <v>0</v>
      </c>
      <c r="AI21" s="10" t="s">
        <v>652</v>
      </c>
      <c r="AJ21" s="4">
        <v>0</v>
      </c>
      <c r="AK21" s="4">
        <v>0</v>
      </c>
      <c r="AL21" s="10" t="s">
        <v>652</v>
      </c>
      <c r="AM21" s="1">
        <v>225690</v>
      </c>
      <c r="AN21" s="1">
        <v>1</v>
      </c>
      <c r="AX21"/>
      <c r="AY21"/>
    </row>
    <row r="22" spans="1:51" x14ac:dyDescent="0.25">
      <c r="A22" t="s">
        <v>379</v>
      </c>
      <c r="B22" t="s">
        <v>77</v>
      </c>
      <c r="C22" t="s">
        <v>505</v>
      </c>
      <c r="D22" t="s">
        <v>410</v>
      </c>
      <c r="E22" s="4">
        <v>121.8804347826087</v>
      </c>
      <c r="F22" s="4">
        <v>482.85423913043473</v>
      </c>
      <c r="G22" s="4">
        <v>29.2</v>
      </c>
      <c r="H22" s="10">
        <v>6.0473736448054927E-2</v>
      </c>
      <c r="I22" s="4">
        <v>450.09163043478259</v>
      </c>
      <c r="J22" s="4">
        <v>29.2</v>
      </c>
      <c r="K22" s="10">
        <v>6.4875678696342753E-2</v>
      </c>
      <c r="L22" s="4">
        <v>113.65717391304349</v>
      </c>
      <c r="M22" s="4">
        <v>3.6271739130434781</v>
      </c>
      <c r="N22" s="10">
        <v>3.1913286140816295E-2</v>
      </c>
      <c r="O22" s="4">
        <v>80.894565217391303</v>
      </c>
      <c r="P22" s="4">
        <v>3.6271739130434781</v>
      </c>
      <c r="Q22" s="8">
        <v>4.4838289238541849E-2</v>
      </c>
      <c r="R22" s="4">
        <v>26.588695652173922</v>
      </c>
      <c r="S22" s="4">
        <v>0</v>
      </c>
      <c r="T22" s="10">
        <v>0</v>
      </c>
      <c r="U22" s="4">
        <v>6.1739130434782608</v>
      </c>
      <c r="V22" s="4">
        <v>0</v>
      </c>
      <c r="W22" s="10">
        <v>0</v>
      </c>
      <c r="X22" s="4">
        <v>91.662173913043503</v>
      </c>
      <c r="Y22" s="4">
        <v>21.842391304347824</v>
      </c>
      <c r="Z22" s="10">
        <v>0.23829231155993408</v>
      </c>
      <c r="AA22" s="4">
        <v>0</v>
      </c>
      <c r="AB22" s="4">
        <v>0</v>
      </c>
      <c r="AC22" s="10" t="s">
        <v>652</v>
      </c>
      <c r="AD22" s="4">
        <v>277.53489130434775</v>
      </c>
      <c r="AE22" s="4">
        <v>3.7304347826086954</v>
      </c>
      <c r="AF22" s="10">
        <v>1.344131818913486E-2</v>
      </c>
      <c r="AG22" s="4">
        <v>0</v>
      </c>
      <c r="AH22" s="4">
        <v>0</v>
      </c>
      <c r="AI22" s="10" t="s">
        <v>652</v>
      </c>
      <c r="AJ22" s="4">
        <v>0</v>
      </c>
      <c r="AK22" s="4">
        <v>0</v>
      </c>
      <c r="AL22" s="10" t="s">
        <v>652</v>
      </c>
      <c r="AM22" s="1">
        <v>225272</v>
      </c>
      <c r="AN22" s="1">
        <v>1</v>
      </c>
      <c r="AX22"/>
      <c r="AY22"/>
    </row>
    <row r="23" spans="1:51" x14ac:dyDescent="0.25">
      <c r="A23" t="s">
        <v>379</v>
      </c>
      <c r="B23" t="s">
        <v>264</v>
      </c>
      <c r="C23" t="s">
        <v>461</v>
      </c>
      <c r="D23" t="s">
        <v>415</v>
      </c>
      <c r="E23" s="4">
        <v>77.739130434782609</v>
      </c>
      <c r="F23" s="4">
        <v>297.97010869565213</v>
      </c>
      <c r="G23" s="4">
        <v>11.304347826086957</v>
      </c>
      <c r="H23" s="10">
        <v>3.7937858517322835E-2</v>
      </c>
      <c r="I23" s="4">
        <v>272.33152173913044</v>
      </c>
      <c r="J23" s="4">
        <v>11.304347826086957</v>
      </c>
      <c r="K23" s="10">
        <v>4.1509509269791856E-2</v>
      </c>
      <c r="L23" s="4">
        <v>60.293478260869563</v>
      </c>
      <c r="M23" s="4">
        <v>3.9130434782608696</v>
      </c>
      <c r="N23" s="10">
        <v>6.4899945916711735E-2</v>
      </c>
      <c r="O23" s="4">
        <v>34.654891304347828</v>
      </c>
      <c r="P23" s="4">
        <v>3.9130434782608696</v>
      </c>
      <c r="Q23" s="8">
        <v>0.11291460832745236</v>
      </c>
      <c r="R23" s="4">
        <v>19.355978260869566</v>
      </c>
      <c r="S23" s="4">
        <v>0</v>
      </c>
      <c r="T23" s="10">
        <v>0</v>
      </c>
      <c r="U23" s="4">
        <v>6.2826086956521738</v>
      </c>
      <c r="V23" s="4">
        <v>0</v>
      </c>
      <c r="W23" s="10">
        <v>0</v>
      </c>
      <c r="X23" s="4">
        <v>59.005434782608695</v>
      </c>
      <c r="Y23" s="4">
        <v>3.2282608695652173</v>
      </c>
      <c r="Z23" s="10">
        <v>5.4711246200607903E-2</v>
      </c>
      <c r="AA23" s="4">
        <v>0</v>
      </c>
      <c r="AB23" s="4">
        <v>0</v>
      </c>
      <c r="AC23" s="10" t="s">
        <v>652</v>
      </c>
      <c r="AD23" s="4">
        <v>178.67119565217391</v>
      </c>
      <c r="AE23" s="4">
        <v>4.1630434782608692</v>
      </c>
      <c r="AF23" s="10">
        <v>2.3300025855120074E-2</v>
      </c>
      <c r="AG23" s="4">
        <v>0</v>
      </c>
      <c r="AH23" s="4">
        <v>0</v>
      </c>
      <c r="AI23" s="10" t="s">
        <v>652</v>
      </c>
      <c r="AJ23" s="4">
        <v>0</v>
      </c>
      <c r="AK23" s="4">
        <v>0</v>
      </c>
      <c r="AL23" s="10" t="s">
        <v>652</v>
      </c>
      <c r="AM23" s="1">
        <v>225558</v>
      </c>
      <c r="AN23" s="1">
        <v>1</v>
      </c>
      <c r="AX23"/>
      <c r="AY23"/>
    </row>
    <row r="24" spans="1:51" x14ac:dyDescent="0.25">
      <c r="A24" t="s">
        <v>379</v>
      </c>
      <c r="B24" t="s">
        <v>181</v>
      </c>
      <c r="C24" t="s">
        <v>546</v>
      </c>
      <c r="D24" t="s">
        <v>410</v>
      </c>
      <c r="E24" s="4">
        <v>86.239130434782609</v>
      </c>
      <c r="F24" s="4">
        <v>254.73445652173916</v>
      </c>
      <c r="G24" s="4">
        <v>5.0822826086956514</v>
      </c>
      <c r="H24" s="10">
        <v>1.9951296256075696E-2</v>
      </c>
      <c r="I24" s="4">
        <v>238.21271739130438</v>
      </c>
      <c r="J24" s="4">
        <v>5.0822826086956514</v>
      </c>
      <c r="K24" s="10">
        <v>2.1335059959654248E-2</v>
      </c>
      <c r="L24" s="4">
        <v>38.521413043478262</v>
      </c>
      <c r="M24" s="4">
        <v>0.32032608695652171</v>
      </c>
      <c r="N24" s="10">
        <v>8.3155331450322657E-3</v>
      </c>
      <c r="O24" s="4">
        <v>26.086630434782613</v>
      </c>
      <c r="P24" s="4">
        <v>0.32032608695652171</v>
      </c>
      <c r="Q24" s="8">
        <v>1.2279320158168641E-2</v>
      </c>
      <c r="R24" s="4">
        <v>6.8695652173913047</v>
      </c>
      <c r="S24" s="4">
        <v>0</v>
      </c>
      <c r="T24" s="10">
        <v>0</v>
      </c>
      <c r="U24" s="4">
        <v>5.5652173913043477</v>
      </c>
      <c r="V24" s="4">
        <v>0</v>
      </c>
      <c r="W24" s="10">
        <v>0</v>
      </c>
      <c r="X24" s="4">
        <v>86.19</v>
      </c>
      <c r="Y24" s="4">
        <v>2.5432608695652168</v>
      </c>
      <c r="Z24" s="10">
        <v>2.9507609578433888E-2</v>
      </c>
      <c r="AA24" s="4">
        <v>4.0869565217391308</v>
      </c>
      <c r="AB24" s="4">
        <v>0</v>
      </c>
      <c r="AC24" s="10">
        <v>0</v>
      </c>
      <c r="AD24" s="4">
        <v>125.93608695652176</v>
      </c>
      <c r="AE24" s="4">
        <v>2.218695652173913</v>
      </c>
      <c r="AF24" s="10">
        <v>1.7617632132240987E-2</v>
      </c>
      <c r="AG24" s="4">
        <v>0</v>
      </c>
      <c r="AH24" s="4">
        <v>0</v>
      </c>
      <c r="AI24" s="10" t="s">
        <v>652</v>
      </c>
      <c r="AJ24" s="4">
        <v>0</v>
      </c>
      <c r="AK24" s="4">
        <v>0</v>
      </c>
      <c r="AL24" s="10" t="s">
        <v>652</v>
      </c>
      <c r="AM24" s="1">
        <v>225431</v>
      </c>
      <c r="AN24" s="1">
        <v>1</v>
      </c>
      <c r="AX24"/>
      <c r="AY24"/>
    </row>
    <row r="25" spans="1:51" x14ac:dyDescent="0.25">
      <c r="A25" t="s">
        <v>379</v>
      </c>
      <c r="B25" t="s">
        <v>320</v>
      </c>
      <c r="C25" t="s">
        <v>567</v>
      </c>
      <c r="D25" t="s">
        <v>410</v>
      </c>
      <c r="E25" s="4">
        <v>26.543478260869566</v>
      </c>
      <c r="F25" s="4">
        <v>89.222826086956516</v>
      </c>
      <c r="G25" s="4">
        <v>0</v>
      </c>
      <c r="H25" s="10">
        <v>0</v>
      </c>
      <c r="I25" s="4">
        <v>81.135869565217391</v>
      </c>
      <c r="J25" s="4">
        <v>0</v>
      </c>
      <c r="K25" s="10">
        <v>0</v>
      </c>
      <c r="L25" s="4">
        <v>16.141304347826086</v>
      </c>
      <c r="M25" s="4">
        <v>0</v>
      </c>
      <c r="N25" s="10">
        <v>0</v>
      </c>
      <c r="O25" s="4">
        <v>8.054347826086957</v>
      </c>
      <c r="P25" s="4">
        <v>0</v>
      </c>
      <c r="Q25" s="8">
        <v>0</v>
      </c>
      <c r="R25" s="4">
        <v>5.2173913043478262</v>
      </c>
      <c r="S25" s="4">
        <v>0</v>
      </c>
      <c r="T25" s="10">
        <v>0</v>
      </c>
      <c r="U25" s="4">
        <v>2.8695652173913042</v>
      </c>
      <c r="V25" s="4">
        <v>0</v>
      </c>
      <c r="W25" s="10">
        <v>0</v>
      </c>
      <c r="X25" s="4">
        <v>23.048913043478262</v>
      </c>
      <c r="Y25" s="4">
        <v>0</v>
      </c>
      <c r="Z25" s="10">
        <v>0</v>
      </c>
      <c r="AA25" s="4">
        <v>0</v>
      </c>
      <c r="AB25" s="4">
        <v>0</v>
      </c>
      <c r="AC25" s="10" t="s">
        <v>652</v>
      </c>
      <c r="AD25" s="4">
        <v>50.032608695652172</v>
      </c>
      <c r="AE25" s="4">
        <v>0</v>
      </c>
      <c r="AF25" s="10">
        <v>0</v>
      </c>
      <c r="AG25" s="4">
        <v>0</v>
      </c>
      <c r="AH25" s="4">
        <v>0</v>
      </c>
      <c r="AI25" s="10" t="s">
        <v>652</v>
      </c>
      <c r="AJ25" s="4">
        <v>0</v>
      </c>
      <c r="AK25" s="4">
        <v>0</v>
      </c>
      <c r="AL25" s="10" t="s">
        <v>652</v>
      </c>
      <c r="AM25" s="1">
        <v>225710</v>
      </c>
      <c r="AN25" s="1">
        <v>1</v>
      </c>
      <c r="AX25"/>
      <c r="AY25"/>
    </row>
    <row r="26" spans="1:51" x14ac:dyDescent="0.25">
      <c r="A26" t="s">
        <v>379</v>
      </c>
      <c r="B26" t="s">
        <v>67</v>
      </c>
      <c r="C26" t="s">
        <v>500</v>
      </c>
      <c r="D26" t="s">
        <v>414</v>
      </c>
      <c r="E26" s="4">
        <v>103.67391304347827</v>
      </c>
      <c r="F26" s="4">
        <v>399.70652173913038</v>
      </c>
      <c r="G26" s="4">
        <v>52.711956521739133</v>
      </c>
      <c r="H26" s="10">
        <v>0.13187664862806953</v>
      </c>
      <c r="I26" s="4">
        <v>373.02445652173913</v>
      </c>
      <c r="J26" s="4">
        <v>52.711956521739133</v>
      </c>
      <c r="K26" s="10">
        <v>0.14130965302717943</v>
      </c>
      <c r="L26" s="4">
        <v>27.019021739130437</v>
      </c>
      <c r="M26" s="4">
        <v>3.1956521739130435</v>
      </c>
      <c r="N26" s="10">
        <v>0.11827416272754701</v>
      </c>
      <c r="O26" s="4">
        <v>11.752717391304348</v>
      </c>
      <c r="P26" s="4">
        <v>3.1956521739130435</v>
      </c>
      <c r="Q26" s="8">
        <v>0.27190751445086703</v>
      </c>
      <c r="R26" s="4">
        <v>15.266304347826088</v>
      </c>
      <c r="S26" s="4">
        <v>0</v>
      </c>
      <c r="T26" s="10">
        <v>0</v>
      </c>
      <c r="U26" s="4">
        <v>0</v>
      </c>
      <c r="V26" s="4">
        <v>0</v>
      </c>
      <c r="W26" s="10" t="s">
        <v>652</v>
      </c>
      <c r="X26" s="4">
        <v>122.84782608695652</v>
      </c>
      <c r="Y26" s="4">
        <v>18.788043478260871</v>
      </c>
      <c r="Z26" s="10">
        <v>0.15293753317996817</v>
      </c>
      <c r="AA26" s="4">
        <v>11.415760869565217</v>
      </c>
      <c r="AB26" s="4">
        <v>0</v>
      </c>
      <c r="AC26" s="10">
        <v>0</v>
      </c>
      <c r="AD26" s="4">
        <v>238.42391304347825</v>
      </c>
      <c r="AE26" s="4">
        <v>30.728260869565219</v>
      </c>
      <c r="AF26" s="10">
        <v>0.12888078413494417</v>
      </c>
      <c r="AG26" s="4">
        <v>0</v>
      </c>
      <c r="AH26" s="4">
        <v>0</v>
      </c>
      <c r="AI26" s="10" t="s">
        <v>652</v>
      </c>
      <c r="AJ26" s="4">
        <v>0</v>
      </c>
      <c r="AK26" s="4">
        <v>0</v>
      </c>
      <c r="AL26" s="10" t="s">
        <v>652</v>
      </c>
      <c r="AM26" s="1">
        <v>225262</v>
      </c>
      <c r="AN26" s="1">
        <v>1</v>
      </c>
      <c r="AX26"/>
      <c r="AY26"/>
    </row>
    <row r="27" spans="1:51" x14ac:dyDescent="0.25">
      <c r="A27" t="s">
        <v>379</v>
      </c>
      <c r="B27" t="s">
        <v>45</v>
      </c>
      <c r="C27" t="s">
        <v>468</v>
      </c>
      <c r="D27" t="s">
        <v>412</v>
      </c>
      <c r="E27" s="4">
        <v>134.22826086956522</v>
      </c>
      <c r="F27" s="4">
        <v>444.54347826086956</v>
      </c>
      <c r="G27" s="4">
        <v>20.826086956521742</v>
      </c>
      <c r="H27" s="10">
        <v>4.6848256638466437E-2</v>
      </c>
      <c r="I27" s="4">
        <v>421.63043478260869</v>
      </c>
      <c r="J27" s="4">
        <v>20.826086956521742</v>
      </c>
      <c r="K27" s="10">
        <v>4.939417375612272E-2</v>
      </c>
      <c r="L27" s="4">
        <v>76.853260869565219</v>
      </c>
      <c r="M27" s="4">
        <v>1.9130434782608696</v>
      </c>
      <c r="N27" s="10">
        <v>2.4892157556042713E-2</v>
      </c>
      <c r="O27" s="4">
        <v>67.461956521739125</v>
      </c>
      <c r="P27" s="4">
        <v>1.9130434782608696</v>
      </c>
      <c r="Q27" s="8">
        <v>2.8357367276242652E-2</v>
      </c>
      <c r="R27" s="4">
        <v>8</v>
      </c>
      <c r="S27" s="4">
        <v>0</v>
      </c>
      <c r="T27" s="10">
        <v>0</v>
      </c>
      <c r="U27" s="4">
        <v>1.3913043478260869</v>
      </c>
      <c r="V27" s="4">
        <v>0</v>
      </c>
      <c r="W27" s="10">
        <v>0</v>
      </c>
      <c r="X27" s="4">
        <v>111.37228260869566</v>
      </c>
      <c r="Y27" s="4">
        <v>5.2065217391304346</v>
      </c>
      <c r="Z27" s="10">
        <v>4.6748810540441624E-2</v>
      </c>
      <c r="AA27" s="4">
        <v>13.521739130434783</v>
      </c>
      <c r="AB27" s="4">
        <v>0</v>
      </c>
      <c r="AC27" s="10">
        <v>0</v>
      </c>
      <c r="AD27" s="4">
        <v>242.79619565217391</v>
      </c>
      <c r="AE27" s="4">
        <v>13.706521739130435</v>
      </c>
      <c r="AF27" s="10">
        <v>5.6452786265095305E-2</v>
      </c>
      <c r="AG27" s="4">
        <v>0</v>
      </c>
      <c r="AH27" s="4">
        <v>0</v>
      </c>
      <c r="AI27" s="10" t="s">
        <v>652</v>
      </c>
      <c r="AJ27" s="4">
        <v>0</v>
      </c>
      <c r="AK27" s="4">
        <v>0</v>
      </c>
      <c r="AL27" s="10" t="s">
        <v>652</v>
      </c>
      <c r="AM27" s="1">
        <v>225219</v>
      </c>
      <c r="AN27" s="1">
        <v>1</v>
      </c>
      <c r="AX27"/>
      <c r="AY27"/>
    </row>
    <row r="28" spans="1:51" x14ac:dyDescent="0.25">
      <c r="A28" t="s">
        <v>379</v>
      </c>
      <c r="B28" t="s">
        <v>326</v>
      </c>
      <c r="C28" t="s">
        <v>565</v>
      </c>
      <c r="D28" t="s">
        <v>410</v>
      </c>
      <c r="E28" s="4">
        <v>48.684782608695649</v>
      </c>
      <c r="F28" s="4">
        <v>182.22913043478258</v>
      </c>
      <c r="G28" s="4">
        <v>40.271739130434781</v>
      </c>
      <c r="H28" s="10">
        <v>0.22099506832058066</v>
      </c>
      <c r="I28" s="4">
        <v>168.79956521739126</v>
      </c>
      <c r="J28" s="4">
        <v>40.271739130434781</v>
      </c>
      <c r="K28" s="10">
        <v>0.23857726812607702</v>
      </c>
      <c r="L28" s="4">
        <v>13.762717391304347</v>
      </c>
      <c r="M28" s="4">
        <v>0</v>
      </c>
      <c r="N28" s="10">
        <v>0</v>
      </c>
      <c r="O28" s="4">
        <v>7.8836956521739117</v>
      </c>
      <c r="P28" s="4">
        <v>0</v>
      </c>
      <c r="Q28" s="8">
        <v>0</v>
      </c>
      <c r="R28" s="4">
        <v>1.0094565217391305</v>
      </c>
      <c r="S28" s="4">
        <v>0</v>
      </c>
      <c r="T28" s="10">
        <v>0</v>
      </c>
      <c r="U28" s="4">
        <v>4.8695652173913047</v>
      </c>
      <c r="V28" s="4">
        <v>0</v>
      </c>
      <c r="W28" s="10">
        <v>0</v>
      </c>
      <c r="X28" s="4">
        <v>58.61380434782609</v>
      </c>
      <c r="Y28" s="4">
        <v>30.608695652173914</v>
      </c>
      <c r="Z28" s="10">
        <v>0.5222096738600307</v>
      </c>
      <c r="AA28" s="4">
        <v>7.5505434782608694</v>
      </c>
      <c r="AB28" s="4">
        <v>0</v>
      </c>
      <c r="AC28" s="10">
        <v>0</v>
      </c>
      <c r="AD28" s="4">
        <v>102.30206521739127</v>
      </c>
      <c r="AE28" s="4">
        <v>9.6630434782608692</v>
      </c>
      <c r="AF28" s="10">
        <v>9.4455996149510377E-2</v>
      </c>
      <c r="AG28" s="4">
        <v>0</v>
      </c>
      <c r="AH28" s="4">
        <v>0</v>
      </c>
      <c r="AI28" s="10" t="s">
        <v>652</v>
      </c>
      <c r="AJ28" s="4">
        <v>0</v>
      </c>
      <c r="AK28" s="4">
        <v>0</v>
      </c>
      <c r="AL28" s="10" t="s">
        <v>652</v>
      </c>
      <c r="AM28" s="1">
        <v>225727</v>
      </c>
      <c r="AN28" s="1">
        <v>1</v>
      </c>
      <c r="AX28"/>
      <c r="AY28"/>
    </row>
    <row r="29" spans="1:51" x14ac:dyDescent="0.25">
      <c r="A29" t="s">
        <v>379</v>
      </c>
      <c r="B29" t="s">
        <v>234</v>
      </c>
      <c r="C29" t="s">
        <v>539</v>
      </c>
      <c r="D29" t="s">
        <v>412</v>
      </c>
      <c r="E29" s="4">
        <v>90.021739130434781</v>
      </c>
      <c r="F29" s="4">
        <v>323.6582608695652</v>
      </c>
      <c r="G29" s="4">
        <v>100.88576086956522</v>
      </c>
      <c r="H29" s="10">
        <v>0.31170457567966214</v>
      </c>
      <c r="I29" s="4">
        <v>272.48532608695649</v>
      </c>
      <c r="J29" s="4">
        <v>87.80423913043478</v>
      </c>
      <c r="K29" s="10">
        <v>0.32223474339463837</v>
      </c>
      <c r="L29" s="4">
        <v>50.78532608695653</v>
      </c>
      <c r="M29" s="4">
        <v>12.692499999999997</v>
      </c>
      <c r="N29" s="10">
        <v>0.2499245545508052</v>
      </c>
      <c r="O29" s="4">
        <v>27.606739130434786</v>
      </c>
      <c r="P29" s="4">
        <v>12.692499999999997</v>
      </c>
      <c r="Q29" s="8">
        <v>0.45976092793977513</v>
      </c>
      <c r="R29" s="4">
        <v>18.395978260869569</v>
      </c>
      <c r="S29" s="4">
        <v>0</v>
      </c>
      <c r="T29" s="10">
        <v>0</v>
      </c>
      <c r="U29" s="4">
        <v>4.7826086956521738</v>
      </c>
      <c r="V29" s="4">
        <v>0</v>
      </c>
      <c r="W29" s="10">
        <v>0</v>
      </c>
      <c r="X29" s="4">
        <v>56.23695652173911</v>
      </c>
      <c r="Y29" s="4">
        <v>7.2391304347826075</v>
      </c>
      <c r="Z29" s="10">
        <v>0.12872550156558046</v>
      </c>
      <c r="AA29" s="4">
        <v>27.994347826086958</v>
      </c>
      <c r="AB29" s="4">
        <v>13.081521739130435</v>
      </c>
      <c r="AC29" s="10">
        <v>0.46729153400531165</v>
      </c>
      <c r="AD29" s="4">
        <v>188.6416304347826</v>
      </c>
      <c r="AE29" s="4">
        <v>67.872608695652175</v>
      </c>
      <c r="AF29" s="10">
        <v>0.35979655465879345</v>
      </c>
      <c r="AG29" s="4">
        <v>0</v>
      </c>
      <c r="AH29" s="4">
        <v>0</v>
      </c>
      <c r="AI29" s="10" t="s">
        <v>652</v>
      </c>
      <c r="AJ29" s="4">
        <v>0</v>
      </c>
      <c r="AK29" s="4">
        <v>0</v>
      </c>
      <c r="AL29" s="10" t="s">
        <v>652</v>
      </c>
      <c r="AM29" s="1">
        <v>225513</v>
      </c>
      <c r="AN29" s="1">
        <v>1</v>
      </c>
      <c r="AX29"/>
      <c r="AY29"/>
    </row>
    <row r="30" spans="1:51" x14ac:dyDescent="0.25">
      <c r="A30" t="s">
        <v>379</v>
      </c>
      <c r="B30" t="s">
        <v>80</v>
      </c>
      <c r="C30" t="s">
        <v>494</v>
      </c>
      <c r="D30" t="s">
        <v>412</v>
      </c>
      <c r="E30" s="4">
        <v>137.79347826086956</v>
      </c>
      <c r="F30" s="4">
        <v>498.16771739130434</v>
      </c>
      <c r="G30" s="4">
        <v>76.117934782608714</v>
      </c>
      <c r="H30" s="10">
        <v>0.1527957997383019</v>
      </c>
      <c r="I30" s="4">
        <v>445.42282608695655</v>
      </c>
      <c r="J30" s="4">
        <v>75.843478260869588</v>
      </c>
      <c r="K30" s="10">
        <v>0.17027299415064831</v>
      </c>
      <c r="L30" s="4">
        <v>91.503043478260835</v>
      </c>
      <c r="M30" s="4">
        <v>13.724239130434782</v>
      </c>
      <c r="N30" s="10">
        <v>0.14998669561953279</v>
      </c>
      <c r="O30" s="4">
        <v>56.507282608695633</v>
      </c>
      <c r="P30" s="4">
        <v>13.724239130434782</v>
      </c>
      <c r="Q30" s="8">
        <v>0.24287558163915007</v>
      </c>
      <c r="R30" s="4">
        <v>29.691413043478253</v>
      </c>
      <c r="S30" s="4">
        <v>0</v>
      </c>
      <c r="T30" s="10">
        <v>0</v>
      </c>
      <c r="U30" s="4">
        <v>5.3043478260869561</v>
      </c>
      <c r="V30" s="4">
        <v>0</v>
      </c>
      <c r="W30" s="10">
        <v>0</v>
      </c>
      <c r="X30" s="4">
        <v>126.69369565217399</v>
      </c>
      <c r="Y30" s="4">
        <v>17.941304347826087</v>
      </c>
      <c r="Z30" s="10">
        <v>0.14161165838182119</v>
      </c>
      <c r="AA30" s="4">
        <v>17.749130434782611</v>
      </c>
      <c r="AB30" s="4">
        <v>0.27445652173913043</v>
      </c>
      <c r="AC30" s="10">
        <v>1.5463096783675866E-2</v>
      </c>
      <c r="AD30" s="4">
        <v>262.2218478260869</v>
      </c>
      <c r="AE30" s="4">
        <v>44.177934782608716</v>
      </c>
      <c r="AF30" s="10">
        <v>0.1684754155645673</v>
      </c>
      <c r="AG30" s="4">
        <v>0</v>
      </c>
      <c r="AH30" s="4">
        <v>0</v>
      </c>
      <c r="AI30" s="10" t="s">
        <v>652</v>
      </c>
      <c r="AJ30" s="4">
        <v>0</v>
      </c>
      <c r="AK30" s="4">
        <v>0</v>
      </c>
      <c r="AL30" s="10" t="s">
        <v>652</v>
      </c>
      <c r="AM30" s="1">
        <v>225275</v>
      </c>
      <c r="AN30" s="1">
        <v>1</v>
      </c>
      <c r="AX30"/>
      <c r="AY30"/>
    </row>
    <row r="31" spans="1:51" x14ac:dyDescent="0.25">
      <c r="A31" t="s">
        <v>379</v>
      </c>
      <c r="B31" t="s">
        <v>174</v>
      </c>
      <c r="C31" t="s">
        <v>428</v>
      </c>
      <c r="D31" t="s">
        <v>410</v>
      </c>
      <c r="E31" s="4">
        <v>125.94565217391305</v>
      </c>
      <c r="F31" s="4">
        <v>556.85597826086951</v>
      </c>
      <c r="G31" s="4">
        <v>0</v>
      </c>
      <c r="H31" s="10">
        <v>0</v>
      </c>
      <c r="I31" s="4">
        <v>491.48641304347825</v>
      </c>
      <c r="J31" s="4">
        <v>0</v>
      </c>
      <c r="K31" s="10">
        <v>0</v>
      </c>
      <c r="L31" s="4">
        <v>107.11684782608695</v>
      </c>
      <c r="M31" s="4">
        <v>0</v>
      </c>
      <c r="N31" s="10">
        <v>0</v>
      </c>
      <c r="O31" s="4">
        <v>41.747282608695649</v>
      </c>
      <c r="P31" s="4">
        <v>0</v>
      </c>
      <c r="Q31" s="8">
        <v>0</v>
      </c>
      <c r="R31" s="4">
        <v>57.529891304347828</v>
      </c>
      <c r="S31" s="4">
        <v>0</v>
      </c>
      <c r="T31" s="10">
        <v>0</v>
      </c>
      <c r="U31" s="4">
        <v>7.8396739130434785</v>
      </c>
      <c r="V31" s="4">
        <v>0</v>
      </c>
      <c r="W31" s="10">
        <v>0</v>
      </c>
      <c r="X31" s="4">
        <v>72.304347826086953</v>
      </c>
      <c r="Y31" s="4">
        <v>0</v>
      </c>
      <c r="Z31" s="10">
        <v>0</v>
      </c>
      <c r="AA31" s="4">
        <v>0</v>
      </c>
      <c r="AB31" s="4">
        <v>0</v>
      </c>
      <c r="AC31" s="10" t="s">
        <v>652</v>
      </c>
      <c r="AD31" s="4">
        <v>377.43478260869563</v>
      </c>
      <c r="AE31" s="4">
        <v>0</v>
      </c>
      <c r="AF31" s="10">
        <v>0</v>
      </c>
      <c r="AG31" s="4">
        <v>0</v>
      </c>
      <c r="AH31" s="4">
        <v>0</v>
      </c>
      <c r="AI31" s="10" t="s">
        <v>652</v>
      </c>
      <c r="AJ31" s="4">
        <v>0</v>
      </c>
      <c r="AK31" s="4">
        <v>0</v>
      </c>
      <c r="AL31" s="10" t="s">
        <v>652</v>
      </c>
      <c r="AM31" s="1">
        <v>225419</v>
      </c>
      <c r="AN31" s="1">
        <v>1</v>
      </c>
      <c r="AX31"/>
      <c r="AY31"/>
    </row>
    <row r="32" spans="1:51" x14ac:dyDescent="0.25">
      <c r="A32" t="s">
        <v>379</v>
      </c>
      <c r="B32" t="s">
        <v>221</v>
      </c>
      <c r="C32" t="s">
        <v>458</v>
      </c>
      <c r="D32" t="s">
        <v>410</v>
      </c>
      <c r="E32" s="4">
        <v>72.858695652173907</v>
      </c>
      <c r="F32" s="4">
        <v>220.91847826086956</v>
      </c>
      <c r="G32" s="4">
        <v>16.092391304347828</v>
      </c>
      <c r="H32" s="10">
        <v>7.2843120371964873E-2</v>
      </c>
      <c r="I32" s="4">
        <v>201.33152173913044</v>
      </c>
      <c r="J32" s="4">
        <v>16.092391304347828</v>
      </c>
      <c r="K32" s="10">
        <v>7.9929815089755704E-2</v>
      </c>
      <c r="L32" s="4">
        <v>29.611413043478262</v>
      </c>
      <c r="M32" s="4">
        <v>0</v>
      </c>
      <c r="N32" s="10">
        <v>0</v>
      </c>
      <c r="O32" s="4">
        <v>18.239130434782609</v>
      </c>
      <c r="P32" s="4">
        <v>0</v>
      </c>
      <c r="Q32" s="8">
        <v>0</v>
      </c>
      <c r="R32" s="4">
        <v>11.372282608695652</v>
      </c>
      <c r="S32" s="4">
        <v>0</v>
      </c>
      <c r="T32" s="10">
        <v>0</v>
      </c>
      <c r="U32" s="4">
        <v>0</v>
      </c>
      <c r="V32" s="4">
        <v>0</v>
      </c>
      <c r="W32" s="10" t="s">
        <v>652</v>
      </c>
      <c r="X32" s="4">
        <v>66.516304347826093</v>
      </c>
      <c r="Y32" s="4">
        <v>4.8559782608695654</v>
      </c>
      <c r="Z32" s="10">
        <v>7.3004330419151886E-2</v>
      </c>
      <c r="AA32" s="4">
        <v>8.2146739130434785</v>
      </c>
      <c r="AB32" s="4">
        <v>0</v>
      </c>
      <c r="AC32" s="10">
        <v>0</v>
      </c>
      <c r="AD32" s="4">
        <v>116.57608695652173</v>
      </c>
      <c r="AE32" s="4">
        <v>11.236413043478262</v>
      </c>
      <c r="AF32" s="10">
        <v>9.6386946386946393E-2</v>
      </c>
      <c r="AG32" s="4">
        <v>0</v>
      </c>
      <c r="AH32" s="4">
        <v>0</v>
      </c>
      <c r="AI32" s="10" t="s">
        <v>652</v>
      </c>
      <c r="AJ32" s="4">
        <v>0</v>
      </c>
      <c r="AK32" s="4">
        <v>0</v>
      </c>
      <c r="AL32" s="10" t="s">
        <v>652</v>
      </c>
      <c r="AM32" s="1">
        <v>225489</v>
      </c>
      <c r="AN32" s="1">
        <v>1</v>
      </c>
      <c r="AX32"/>
      <c r="AY32"/>
    </row>
    <row r="33" spans="1:51" x14ac:dyDescent="0.25">
      <c r="A33" t="s">
        <v>379</v>
      </c>
      <c r="B33" t="s">
        <v>295</v>
      </c>
      <c r="C33" t="s">
        <v>469</v>
      </c>
      <c r="D33" t="s">
        <v>413</v>
      </c>
      <c r="E33" s="4">
        <v>80.032608695652172</v>
      </c>
      <c r="F33" s="4">
        <v>282.1133695652174</v>
      </c>
      <c r="G33" s="4">
        <v>0</v>
      </c>
      <c r="H33" s="10">
        <v>0</v>
      </c>
      <c r="I33" s="4">
        <v>257.31173913043483</v>
      </c>
      <c r="J33" s="4">
        <v>0</v>
      </c>
      <c r="K33" s="10">
        <v>0</v>
      </c>
      <c r="L33" s="4">
        <v>67.77717391304347</v>
      </c>
      <c r="M33" s="4">
        <v>0</v>
      </c>
      <c r="N33" s="10">
        <v>0</v>
      </c>
      <c r="O33" s="4">
        <v>47.331521739130437</v>
      </c>
      <c r="P33" s="4">
        <v>0</v>
      </c>
      <c r="Q33" s="8">
        <v>0</v>
      </c>
      <c r="R33" s="4">
        <v>17.076086956521738</v>
      </c>
      <c r="S33" s="4">
        <v>0</v>
      </c>
      <c r="T33" s="10">
        <v>0</v>
      </c>
      <c r="U33" s="4">
        <v>3.3695652173913042</v>
      </c>
      <c r="V33" s="4">
        <v>0</v>
      </c>
      <c r="W33" s="10">
        <v>0</v>
      </c>
      <c r="X33" s="4">
        <v>53.483804347826087</v>
      </c>
      <c r="Y33" s="4">
        <v>0</v>
      </c>
      <c r="Z33" s="10">
        <v>0</v>
      </c>
      <c r="AA33" s="4">
        <v>4.3559782608695654</v>
      </c>
      <c r="AB33" s="4">
        <v>0</v>
      </c>
      <c r="AC33" s="10">
        <v>0</v>
      </c>
      <c r="AD33" s="4">
        <v>156.49641304347827</v>
      </c>
      <c r="AE33" s="4">
        <v>0</v>
      </c>
      <c r="AF33" s="10">
        <v>0</v>
      </c>
      <c r="AG33" s="4">
        <v>0</v>
      </c>
      <c r="AH33" s="4">
        <v>0</v>
      </c>
      <c r="AI33" s="10" t="s">
        <v>652</v>
      </c>
      <c r="AJ33" s="4">
        <v>0</v>
      </c>
      <c r="AK33" s="4">
        <v>0</v>
      </c>
      <c r="AL33" s="10" t="s">
        <v>652</v>
      </c>
      <c r="AM33" s="1">
        <v>225654</v>
      </c>
      <c r="AN33" s="1">
        <v>1</v>
      </c>
      <c r="AX33"/>
      <c r="AY33"/>
    </row>
    <row r="34" spans="1:51" x14ac:dyDescent="0.25">
      <c r="A34" t="s">
        <v>379</v>
      </c>
      <c r="B34" t="s">
        <v>341</v>
      </c>
      <c r="C34" t="s">
        <v>452</v>
      </c>
      <c r="D34" t="s">
        <v>418</v>
      </c>
      <c r="E34" s="4">
        <v>44.445652173913047</v>
      </c>
      <c r="F34" s="4">
        <v>184.4233695652174</v>
      </c>
      <c r="G34" s="4">
        <v>2.0516304347826089</v>
      </c>
      <c r="H34" s="10">
        <v>1.1124568646692541E-2</v>
      </c>
      <c r="I34" s="4">
        <v>168.84184782608696</v>
      </c>
      <c r="J34" s="4">
        <v>2.0516304347826089</v>
      </c>
      <c r="K34" s="10">
        <v>1.2151196289298257E-2</v>
      </c>
      <c r="L34" s="4">
        <v>26.576086956521738</v>
      </c>
      <c r="M34" s="4">
        <v>0</v>
      </c>
      <c r="N34" s="10">
        <v>0</v>
      </c>
      <c r="O34" s="4">
        <v>16.858695652173914</v>
      </c>
      <c r="P34" s="4">
        <v>0</v>
      </c>
      <c r="Q34" s="8">
        <v>0</v>
      </c>
      <c r="R34" s="4">
        <v>4.5760869565217392</v>
      </c>
      <c r="S34" s="4">
        <v>0</v>
      </c>
      <c r="T34" s="10">
        <v>0</v>
      </c>
      <c r="U34" s="4">
        <v>5.1413043478260869</v>
      </c>
      <c r="V34" s="4">
        <v>0</v>
      </c>
      <c r="W34" s="10">
        <v>0</v>
      </c>
      <c r="X34" s="4">
        <v>59.276630434782604</v>
      </c>
      <c r="Y34" s="4">
        <v>2.0516304347826089</v>
      </c>
      <c r="Z34" s="10">
        <v>3.4611117732811343E-2</v>
      </c>
      <c r="AA34" s="4">
        <v>5.8641304347826084</v>
      </c>
      <c r="AB34" s="4">
        <v>0</v>
      </c>
      <c r="AC34" s="10">
        <v>0</v>
      </c>
      <c r="AD34" s="4">
        <v>92.706521739130437</v>
      </c>
      <c r="AE34" s="4">
        <v>0</v>
      </c>
      <c r="AF34" s="10">
        <v>0</v>
      </c>
      <c r="AG34" s="4">
        <v>0</v>
      </c>
      <c r="AH34" s="4">
        <v>0</v>
      </c>
      <c r="AI34" s="10" t="s">
        <v>652</v>
      </c>
      <c r="AJ34" s="4">
        <v>0</v>
      </c>
      <c r="AK34" s="4">
        <v>0</v>
      </c>
      <c r="AL34" s="10" t="s">
        <v>652</v>
      </c>
      <c r="AM34" s="1">
        <v>225762</v>
      </c>
      <c r="AN34" s="1">
        <v>1</v>
      </c>
      <c r="AX34"/>
      <c r="AY34"/>
    </row>
    <row r="35" spans="1:51" x14ac:dyDescent="0.25">
      <c r="A35" t="s">
        <v>379</v>
      </c>
      <c r="B35" t="s">
        <v>349</v>
      </c>
      <c r="C35" t="s">
        <v>601</v>
      </c>
      <c r="D35" t="s">
        <v>418</v>
      </c>
      <c r="E35" s="4">
        <v>54.510869565217391</v>
      </c>
      <c r="F35" s="4">
        <v>127.625</v>
      </c>
      <c r="G35" s="4">
        <v>20.679347826086957</v>
      </c>
      <c r="H35" s="10">
        <v>0.1620321083336882</v>
      </c>
      <c r="I35" s="4">
        <v>117.35597826086956</v>
      </c>
      <c r="J35" s="4">
        <v>20.679347826086957</v>
      </c>
      <c r="K35" s="10">
        <v>0.17621043369532499</v>
      </c>
      <c r="L35" s="4">
        <v>5.0896739130434785</v>
      </c>
      <c r="M35" s="4">
        <v>0</v>
      </c>
      <c r="N35" s="10">
        <v>0</v>
      </c>
      <c r="O35" s="4">
        <v>0</v>
      </c>
      <c r="P35" s="4">
        <v>0</v>
      </c>
      <c r="Q35" s="8" t="s">
        <v>652</v>
      </c>
      <c r="R35" s="4">
        <v>3.3668478260869565</v>
      </c>
      <c r="S35" s="4">
        <v>0</v>
      </c>
      <c r="T35" s="10">
        <v>0</v>
      </c>
      <c r="U35" s="4">
        <v>1.7228260869565217</v>
      </c>
      <c r="V35" s="4">
        <v>0</v>
      </c>
      <c r="W35" s="10">
        <v>0</v>
      </c>
      <c r="X35" s="4">
        <v>37.739130434782609</v>
      </c>
      <c r="Y35" s="4">
        <v>4.8913043478260872E-2</v>
      </c>
      <c r="Z35" s="10">
        <v>1.2960829493087558E-3</v>
      </c>
      <c r="AA35" s="4">
        <v>5.1793478260869561</v>
      </c>
      <c r="AB35" s="4">
        <v>0</v>
      </c>
      <c r="AC35" s="10">
        <v>0</v>
      </c>
      <c r="AD35" s="4">
        <v>79.616847826086953</v>
      </c>
      <c r="AE35" s="4">
        <v>20.630434782608695</v>
      </c>
      <c r="AF35" s="10">
        <v>0.25912147172258437</v>
      </c>
      <c r="AG35" s="4">
        <v>0</v>
      </c>
      <c r="AH35" s="4">
        <v>0</v>
      </c>
      <c r="AI35" s="10" t="s">
        <v>652</v>
      </c>
      <c r="AJ35" s="4">
        <v>0</v>
      </c>
      <c r="AK35" s="4">
        <v>0</v>
      </c>
      <c r="AL35" s="10" t="s">
        <v>652</v>
      </c>
      <c r="AM35" s="1">
        <v>225771</v>
      </c>
      <c r="AN35" s="1">
        <v>1</v>
      </c>
      <c r="AX35"/>
      <c r="AY35"/>
    </row>
    <row r="36" spans="1:51" x14ac:dyDescent="0.25">
      <c r="A36" t="s">
        <v>379</v>
      </c>
      <c r="B36" t="s">
        <v>248</v>
      </c>
      <c r="C36" t="s">
        <v>480</v>
      </c>
      <c r="D36" t="s">
        <v>410</v>
      </c>
      <c r="E36" s="4">
        <v>87.739130434782609</v>
      </c>
      <c r="F36" s="4">
        <v>405.59326086956526</v>
      </c>
      <c r="G36" s="4">
        <v>69.449673913043483</v>
      </c>
      <c r="H36" s="10">
        <v>0.17122985170943905</v>
      </c>
      <c r="I36" s="4">
        <v>387.6239130434783</v>
      </c>
      <c r="J36" s="4">
        <v>69.449673913043483</v>
      </c>
      <c r="K36" s="10">
        <v>0.17916767148793933</v>
      </c>
      <c r="L36" s="4">
        <v>76.209130434782608</v>
      </c>
      <c r="M36" s="4">
        <v>7.6331521739130439</v>
      </c>
      <c r="N36" s="10">
        <v>0.10016059926632094</v>
      </c>
      <c r="O36" s="4">
        <v>58.239782608695648</v>
      </c>
      <c r="P36" s="4">
        <v>7.6331521739130439</v>
      </c>
      <c r="Q36" s="8">
        <v>0.1310642284707525</v>
      </c>
      <c r="R36" s="4">
        <v>12.40413043478261</v>
      </c>
      <c r="S36" s="4">
        <v>0</v>
      </c>
      <c r="T36" s="10">
        <v>0</v>
      </c>
      <c r="U36" s="4">
        <v>5.5652173913043477</v>
      </c>
      <c r="V36" s="4">
        <v>0</v>
      </c>
      <c r="W36" s="10">
        <v>0</v>
      </c>
      <c r="X36" s="4">
        <v>87.799782608695651</v>
      </c>
      <c r="Y36" s="4">
        <v>22.967391304347824</v>
      </c>
      <c r="Z36" s="10">
        <v>0.26158824796535596</v>
      </c>
      <c r="AA36" s="4">
        <v>0</v>
      </c>
      <c r="AB36" s="4">
        <v>0</v>
      </c>
      <c r="AC36" s="10" t="s">
        <v>652</v>
      </c>
      <c r="AD36" s="4">
        <v>241.58434782608697</v>
      </c>
      <c r="AE36" s="4">
        <v>38.849130434782616</v>
      </c>
      <c r="AF36" s="10">
        <v>0.16080979907998649</v>
      </c>
      <c r="AG36" s="4">
        <v>0</v>
      </c>
      <c r="AH36" s="4">
        <v>0</v>
      </c>
      <c r="AI36" s="10" t="s">
        <v>652</v>
      </c>
      <c r="AJ36" s="4">
        <v>0</v>
      </c>
      <c r="AK36" s="4">
        <v>0</v>
      </c>
      <c r="AL36" s="10" t="s">
        <v>652</v>
      </c>
      <c r="AM36" s="1">
        <v>225535</v>
      </c>
      <c r="AN36" s="1">
        <v>1</v>
      </c>
      <c r="AX36"/>
      <c r="AY36"/>
    </row>
    <row r="37" spans="1:51" x14ac:dyDescent="0.25">
      <c r="A37" t="s">
        <v>379</v>
      </c>
      <c r="B37" t="s">
        <v>102</v>
      </c>
      <c r="C37" t="s">
        <v>515</v>
      </c>
      <c r="D37" t="s">
        <v>412</v>
      </c>
      <c r="E37" s="4">
        <v>109.26086956521739</v>
      </c>
      <c r="F37" s="4">
        <v>331.65760869565219</v>
      </c>
      <c r="G37" s="4">
        <v>42.029891304347828</v>
      </c>
      <c r="H37" s="10">
        <v>0.12672675133142156</v>
      </c>
      <c r="I37" s="4">
        <v>286.35869565217394</v>
      </c>
      <c r="J37" s="4">
        <v>42.029891304347828</v>
      </c>
      <c r="K37" s="10">
        <v>0.14677358132472954</v>
      </c>
      <c r="L37" s="4">
        <v>45.921195652173914</v>
      </c>
      <c r="M37" s="4">
        <v>4.6141304347826084</v>
      </c>
      <c r="N37" s="10">
        <v>0.10047931830285815</v>
      </c>
      <c r="O37" s="4">
        <v>21.236413043478262</v>
      </c>
      <c r="P37" s="4">
        <v>4.6141304347826084</v>
      </c>
      <c r="Q37" s="8">
        <v>0.21727447216890594</v>
      </c>
      <c r="R37" s="4">
        <v>24.163043478260871</v>
      </c>
      <c r="S37" s="4">
        <v>0</v>
      </c>
      <c r="T37" s="10">
        <v>0</v>
      </c>
      <c r="U37" s="4">
        <v>0.52173913043478259</v>
      </c>
      <c r="V37" s="4">
        <v>0</v>
      </c>
      <c r="W37" s="10">
        <v>0</v>
      </c>
      <c r="X37" s="4">
        <v>97.326086956521735</v>
      </c>
      <c r="Y37" s="4">
        <v>15.970108695652174</v>
      </c>
      <c r="Z37" s="10">
        <v>0.16408867545231182</v>
      </c>
      <c r="AA37" s="4">
        <v>20.614130434782609</v>
      </c>
      <c r="AB37" s="4">
        <v>0</v>
      </c>
      <c r="AC37" s="10">
        <v>0</v>
      </c>
      <c r="AD37" s="4">
        <v>157.79347826086956</v>
      </c>
      <c r="AE37" s="4">
        <v>21.445652173913043</v>
      </c>
      <c r="AF37" s="10">
        <v>0.13590962320038574</v>
      </c>
      <c r="AG37" s="4">
        <v>10.002717391304348</v>
      </c>
      <c r="AH37" s="4">
        <v>0</v>
      </c>
      <c r="AI37" s="10">
        <v>0</v>
      </c>
      <c r="AJ37" s="4">
        <v>0</v>
      </c>
      <c r="AK37" s="4">
        <v>0</v>
      </c>
      <c r="AL37" s="10" t="s">
        <v>652</v>
      </c>
      <c r="AM37" s="1">
        <v>225312</v>
      </c>
      <c r="AN37" s="1">
        <v>1</v>
      </c>
      <c r="AX37"/>
      <c r="AY37"/>
    </row>
    <row r="38" spans="1:51" x14ac:dyDescent="0.25">
      <c r="A38" t="s">
        <v>379</v>
      </c>
      <c r="B38" t="s">
        <v>66</v>
      </c>
      <c r="C38" t="s">
        <v>434</v>
      </c>
      <c r="D38" t="s">
        <v>412</v>
      </c>
      <c r="E38" s="4">
        <v>64.619718309859152</v>
      </c>
      <c r="F38" s="4">
        <v>193.86957746478868</v>
      </c>
      <c r="G38" s="4">
        <v>37.588309859154933</v>
      </c>
      <c r="H38" s="10">
        <v>0.19388451943153309</v>
      </c>
      <c r="I38" s="4">
        <v>184.70070422535207</v>
      </c>
      <c r="J38" s="4">
        <v>37.588309859154933</v>
      </c>
      <c r="K38" s="10">
        <v>0.20350929368029747</v>
      </c>
      <c r="L38" s="4">
        <v>17.761267605633801</v>
      </c>
      <c r="M38" s="4">
        <v>4.2753521126760567</v>
      </c>
      <c r="N38" s="10">
        <v>0.2407121049918719</v>
      </c>
      <c r="O38" s="4">
        <v>8.5923943661971816</v>
      </c>
      <c r="P38" s="4">
        <v>4.2753521126760567</v>
      </c>
      <c r="Q38" s="8">
        <v>0.4975740091138578</v>
      </c>
      <c r="R38" s="4">
        <v>3.7604225352112679</v>
      </c>
      <c r="S38" s="4">
        <v>0</v>
      </c>
      <c r="T38" s="10">
        <v>0</v>
      </c>
      <c r="U38" s="4">
        <v>5.408450704225352</v>
      </c>
      <c r="V38" s="4">
        <v>0</v>
      </c>
      <c r="W38" s="10">
        <v>0</v>
      </c>
      <c r="X38" s="4">
        <v>52.540281690140837</v>
      </c>
      <c r="Y38" s="4">
        <v>3.8130985915492959</v>
      </c>
      <c r="Z38" s="10">
        <v>7.2574764902047006E-2</v>
      </c>
      <c r="AA38" s="4">
        <v>0</v>
      </c>
      <c r="AB38" s="4">
        <v>0</v>
      </c>
      <c r="AC38" s="10" t="s">
        <v>652</v>
      </c>
      <c r="AD38" s="4">
        <v>123.56802816901406</v>
      </c>
      <c r="AE38" s="4">
        <v>29.499859154929581</v>
      </c>
      <c r="AF38" s="10">
        <v>0.23873375331829541</v>
      </c>
      <c r="AG38" s="4">
        <v>0</v>
      </c>
      <c r="AH38" s="4">
        <v>0</v>
      </c>
      <c r="AI38" s="10" t="s">
        <v>652</v>
      </c>
      <c r="AJ38" s="4">
        <v>0</v>
      </c>
      <c r="AK38" s="4">
        <v>0</v>
      </c>
      <c r="AL38" s="10" t="s">
        <v>652</v>
      </c>
      <c r="AM38" s="1">
        <v>225260</v>
      </c>
      <c r="AN38" s="1">
        <v>1</v>
      </c>
      <c r="AX38"/>
      <c r="AY38"/>
    </row>
    <row r="39" spans="1:51" x14ac:dyDescent="0.25">
      <c r="A39" t="s">
        <v>379</v>
      </c>
      <c r="B39" t="s">
        <v>259</v>
      </c>
      <c r="C39" t="s">
        <v>573</v>
      </c>
      <c r="D39" t="s">
        <v>410</v>
      </c>
      <c r="E39" s="4">
        <v>101.43661971830986</v>
      </c>
      <c r="F39" s="4">
        <v>338.37957746478878</v>
      </c>
      <c r="G39" s="4">
        <v>39.845774647887325</v>
      </c>
      <c r="H39" s="10">
        <v>0.11775466754353285</v>
      </c>
      <c r="I39" s="4">
        <v>327.18943661971832</v>
      </c>
      <c r="J39" s="4">
        <v>39.845774647887325</v>
      </c>
      <c r="K39" s="10">
        <v>0.12178197150722435</v>
      </c>
      <c r="L39" s="4">
        <v>46.92802816901407</v>
      </c>
      <c r="M39" s="4">
        <v>4.7535211267605639</v>
      </c>
      <c r="N39" s="10">
        <v>0.10129386024148461</v>
      </c>
      <c r="O39" s="4">
        <v>41.519577464788718</v>
      </c>
      <c r="P39" s="4">
        <v>4.7535211267605639</v>
      </c>
      <c r="Q39" s="8">
        <v>0.11448866816604424</v>
      </c>
      <c r="R39" s="4">
        <v>0</v>
      </c>
      <c r="S39" s="4">
        <v>0</v>
      </c>
      <c r="T39" s="10" t="s">
        <v>652</v>
      </c>
      <c r="U39" s="4">
        <v>5.408450704225352</v>
      </c>
      <c r="V39" s="4">
        <v>0</v>
      </c>
      <c r="W39" s="10">
        <v>0</v>
      </c>
      <c r="X39" s="4">
        <v>85.120422535211247</v>
      </c>
      <c r="Y39" s="4">
        <v>13.473521126760563</v>
      </c>
      <c r="Z39" s="10">
        <v>0.15828776133232955</v>
      </c>
      <c r="AA39" s="4">
        <v>5.78169014084507</v>
      </c>
      <c r="AB39" s="4">
        <v>0</v>
      </c>
      <c r="AC39" s="10">
        <v>0</v>
      </c>
      <c r="AD39" s="4">
        <v>200.54943661971839</v>
      </c>
      <c r="AE39" s="4">
        <v>21.618732394366202</v>
      </c>
      <c r="AF39" s="10">
        <v>0.10779752244011344</v>
      </c>
      <c r="AG39" s="4">
        <v>0</v>
      </c>
      <c r="AH39" s="4">
        <v>0</v>
      </c>
      <c r="AI39" s="10" t="s">
        <v>652</v>
      </c>
      <c r="AJ39" s="4">
        <v>0</v>
      </c>
      <c r="AK39" s="4">
        <v>0</v>
      </c>
      <c r="AL39" s="10" t="s">
        <v>652</v>
      </c>
      <c r="AM39" s="1">
        <v>225548</v>
      </c>
      <c r="AN39" s="1">
        <v>1</v>
      </c>
      <c r="AX39"/>
      <c r="AY39"/>
    </row>
    <row r="40" spans="1:51" x14ac:dyDescent="0.25">
      <c r="A40" t="s">
        <v>379</v>
      </c>
      <c r="B40" t="s">
        <v>191</v>
      </c>
      <c r="C40" t="s">
        <v>468</v>
      </c>
      <c r="D40" t="s">
        <v>412</v>
      </c>
      <c r="E40" s="4">
        <v>69.394366197183103</v>
      </c>
      <c r="F40" s="4">
        <v>209.69281690140849</v>
      </c>
      <c r="G40" s="4">
        <v>48.927887323943679</v>
      </c>
      <c r="H40" s="10">
        <v>0.23333125114604264</v>
      </c>
      <c r="I40" s="4">
        <v>200.10901408450707</v>
      </c>
      <c r="J40" s="4">
        <v>48.927887323943679</v>
      </c>
      <c r="K40" s="10">
        <v>0.24450616354184415</v>
      </c>
      <c r="L40" s="4">
        <v>22.867605633802818</v>
      </c>
      <c r="M40" s="4">
        <v>1.1529577464788732</v>
      </c>
      <c r="N40" s="10">
        <v>5.0418822370041881E-2</v>
      </c>
      <c r="O40" s="4">
        <v>13.28380281690141</v>
      </c>
      <c r="P40" s="4">
        <v>1.1529577464788732</v>
      </c>
      <c r="Q40" s="8">
        <v>8.6794253300111313E-2</v>
      </c>
      <c r="R40" s="4">
        <v>5.3021126760563373</v>
      </c>
      <c r="S40" s="4">
        <v>0</v>
      </c>
      <c r="T40" s="10">
        <v>0</v>
      </c>
      <c r="U40" s="4">
        <v>4.28169014084507</v>
      </c>
      <c r="V40" s="4">
        <v>0</v>
      </c>
      <c r="W40" s="10">
        <v>0</v>
      </c>
      <c r="X40" s="4">
        <v>56.279577464788723</v>
      </c>
      <c r="Y40" s="4">
        <v>0.70197183098591553</v>
      </c>
      <c r="Z40" s="10">
        <v>1.2472940675951302E-2</v>
      </c>
      <c r="AA40" s="4">
        <v>0</v>
      </c>
      <c r="AB40" s="4">
        <v>0</v>
      </c>
      <c r="AC40" s="10" t="s">
        <v>652</v>
      </c>
      <c r="AD40" s="4">
        <v>130.54563380281695</v>
      </c>
      <c r="AE40" s="4">
        <v>47.072957746478892</v>
      </c>
      <c r="AF40" s="10">
        <v>0.36058622854886424</v>
      </c>
      <c r="AG40" s="4">
        <v>0</v>
      </c>
      <c r="AH40" s="4">
        <v>0</v>
      </c>
      <c r="AI40" s="10" t="s">
        <v>652</v>
      </c>
      <c r="AJ40" s="4">
        <v>0</v>
      </c>
      <c r="AK40" s="4">
        <v>0</v>
      </c>
      <c r="AL40" s="10" t="s">
        <v>652</v>
      </c>
      <c r="AM40" s="1">
        <v>225443</v>
      </c>
      <c r="AN40" s="1">
        <v>1</v>
      </c>
      <c r="AX40"/>
      <c r="AY40"/>
    </row>
    <row r="41" spans="1:51" x14ac:dyDescent="0.25">
      <c r="A41" t="s">
        <v>379</v>
      </c>
      <c r="B41" t="s">
        <v>192</v>
      </c>
      <c r="C41" t="s">
        <v>550</v>
      </c>
      <c r="D41" t="s">
        <v>416</v>
      </c>
      <c r="E41" s="4">
        <v>83.543478260869563</v>
      </c>
      <c r="F41" s="4">
        <v>298.125</v>
      </c>
      <c r="G41" s="4">
        <v>0</v>
      </c>
      <c r="H41" s="10">
        <v>0</v>
      </c>
      <c r="I41" s="4">
        <v>281.53260869565213</v>
      </c>
      <c r="J41" s="4">
        <v>0</v>
      </c>
      <c r="K41" s="10">
        <v>0</v>
      </c>
      <c r="L41" s="4">
        <v>51.4375</v>
      </c>
      <c r="M41" s="4">
        <v>0</v>
      </c>
      <c r="N41" s="10">
        <v>0</v>
      </c>
      <c r="O41" s="4">
        <v>35.888586956521742</v>
      </c>
      <c r="P41" s="4">
        <v>0</v>
      </c>
      <c r="Q41" s="8">
        <v>0</v>
      </c>
      <c r="R41" s="4">
        <v>9.7663043478260878</v>
      </c>
      <c r="S41" s="4">
        <v>0</v>
      </c>
      <c r="T41" s="10">
        <v>0</v>
      </c>
      <c r="U41" s="4">
        <v>5.7826086956521738</v>
      </c>
      <c r="V41" s="4">
        <v>0</v>
      </c>
      <c r="W41" s="10">
        <v>0</v>
      </c>
      <c r="X41" s="4">
        <v>57.904891304347828</v>
      </c>
      <c r="Y41" s="4">
        <v>0</v>
      </c>
      <c r="Z41" s="10">
        <v>0</v>
      </c>
      <c r="AA41" s="4">
        <v>1.0434782608695652</v>
      </c>
      <c r="AB41" s="4">
        <v>0</v>
      </c>
      <c r="AC41" s="10">
        <v>0</v>
      </c>
      <c r="AD41" s="4">
        <v>187.7391304347826</v>
      </c>
      <c r="AE41" s="4">
        <v>0</v>
      </c>
      <c r="AF41" s="10">
        <v>0</v>
      </c>
      <c r="AG41" s="4">
        <v>0</v>
      </c>
      <c r="AH41" s="4">
        <v>0</v>
      </c>
      <c r="AI41" s="10" t="s">
        <v>652</v>
      </c>
      <c r="AJ41" s="4">
        <v>0</v>
      </c>
      <c r="AK41" s="4">
        <v>0</v>
      </c>
      <c r="AL41" s="10" t="s">
        <v>652</v>
      </c>
      <c r="AM41" s="1">
        <v>225444</v>
      </c>
      <c r="AN41" s="1">
        <v>1</v>
      </c>
      <c r="AX41"/>
      <c r="AY41"/>
    </row>
    <row r="42" spans="1:51" x14ac:dyDescent="0.25">
      <c r="A42" t="s">
        <v>379</v>
      </c>
      <c r="B42" t="s">
        <v>21</v>
      </c>
      <c r="C42" t="s">
        <v>475</v>
      </c>
      <c r="D42" t="s">
        <v>415</v>
      </c>
      <c r="E42" s="4">
        <v>119.3804347826087</v>
      </c>
      <c r="F42" s="4">
        <v>419.9929347826087</v>
      </c>
      <c r="G42" s="4">
        <v>132.7076086956522</v>
      </c>
      <c r="H42" s="10">
        <v>0.31597581222251414</v>
      </c>
      <c r="I42" s="4">
        <v>375.33532608695646</v>
      </c>
      <c r="J42" s="4">
        <v>120.40326086956523</v>
      </c>
      <c r="K42" s="10">
        <v>0.32078851230131905</v>
      </c>
      <c r="L42" s="4">
        <v>87.456521739130437</v>
      </c>
      <c r="M42" s="4">
        <v>25.478260869565219</v>
      </c>
      <c r="N42" s="10">
        <v>0.29132488192890876</v>
      </c>
      <c r="O42" s="4">
        <v>53.807065217391305</v>
      </c>
      <c r="P42" s="4">
        <v>17.695652173913043</v>
      </c>
      <c r="Q42" s="8">
        <v>0.3288722791778193</v>
      </c>
      <c r="R42" s="4">
        <v>28.040760869565219</v>
      </c>
      <c r="S42" s="4">
        <v>7.7826086956521738</v>
      </c>
      <c r="T42" s="10">
        <v>0.27754627386374647</v>
      </c>
      <c r="U42" s="4">
        <v>5.6086956521739131</v>
      </c>
      <c r="V42" s="4">
        <v>0</v>
      </c>
      <c r="W42" s="10">
        <v>0</v>
      </c>
      <c r="X42" s="4">
        <v>86.826086956521735</v>
      </c>
      <c r="Y42" s="4">
        <v>12.967391304347826</v>
      </c>
      <c r="Z42" s="10">
        <v>0.14934902353530297</v>
      </c>
      <c r="AA42" s="4">
        <v>11.008152173913043</v>
      </c>
      <c r="AB42" s="4">
        <v>4.5217391304347823</v>
      </c>
      <c r="AC42" s="10">
        <v>0.41076277462354971</v>
      </c>
      <c r="AD42" s="4">
        <v>233.32717391304345</v>
      </c>
      <c r="AE42" s="4">
        <v>89.740217391304355</v>
      </c>
      <c r="AF42" s="10">
        <v>0.38461108445409281</v>
      </c>
      <c r="AG42" s="4">
        <v>0.42934782608695654</v>
      </c>
      <c r="AH42" s="4">
        <v>0</v>
      </c>
      <c r="AI42" s="10">
        <v>0</v>
      </c>
      <c r="AJ42" s="4">
        <v>0.94565217391304346</v>
      </c>
      <c r="AK42" s="4">
        <v>0</v>
      </c>
      <c r="AL42" s="10" t="s">
        <v>652</v>
      </c>
      <c r="AM42" s="1">
        <v>225133</v>
      </c>
      <c r="AN42" s="1">
        <v>1</v>
      </c>
      <c r="AX42"/>
      <c r="AY42"/>
    </row>
    <row r="43" spans="1:51" x14ac:dyDescent="0.25">
      <c r="A43" t="s">
        <v>379</v>
      </c>
      <c r="B43" t="s">
        <v>184</v>
      </c>
      <c r="C43" t="s">
        <v>469</v>
      </c>
      <c r="D43" t="s">
        <v>413</v>
      </c>
      <c r="E43" s="4">
        <v>92.445652173913047</v>
      </c>
      <c r="F43" s="4">
        <v>549.5363043478261</v>
      </c>
      <c r="G43" s="4">
        <v>0</v>
      </c>
      <c r="H43" s="10">
        <v>0</v>
      </c>
      <c r="I43" s="4">
        <v>516.01336956521743</v>
      </c>
      <c r="J43" s="4">
        <v>0</v>
      </c>
      <c r="K43" s="10">
        <v>0</v>
      </c>
      <c r="L43" s="4">
        <v>69.946847826086952</v>
      </c>
      <c r="M43" s="4">
        <v>0</v>
      </c>
      <c r="N43" s="10">
        <v>0</v>
      </c>
      <c r="O43" s="4">
        <v>42.219456521739133</v>
      </c>
      <c r="P43" s="4">
        <v>0</v>
      </c>
      <c r="Q43" s="8">
        <v>0</v>
      </c>
      <c r="R43" s="4">
        <v>22.596956521739131</v>
      </c>
      <c r="S43" s="4">
        <v>0</v>
      </c>
      <c r="T43" s="10">
        <v>0</v>
      </c>
      <c r="U43" s="4">
        <v>5.1304347826086953</v>
      </c>
      <c r="V43" s="4">
        <v>0</v>
      </c>
      <c r="W43" s="10">
        <v>0</v>
      </c>
      <c r="X43" s="4">
        <v>88.730217391304308</v>
      </c>
      <c r="Y43" s="4">
        <v>0</v>
      </c>
      <c r="Z43" s="10">
        <v>0</v>
      </c>
      <c r="AA43" s="4">
        <v>5.7955434782608686</v>
      </c>
      <c r="AB43" s="4">
        <v>0</v>
      </c>
      <c r="AC43" s="10">
        <v>0</v>
      </c>
      <c r="AD43" s="4">
        <v>385.06369565217398</v>
      </c>
      <c r="AE43" s="4">
        <v>0</v>
      </c>
      <c r="AF43" s="10">
        <v>0</v>
      </c>
      <c r="AG43" s="4">
        <v>0</v>
      </c>
      <c r="AH43" s="4">
        <v>0</v>
      </c>
      <c r="AI43" s="10" t="s">
        <v>652</v>
      </c>
      <c r="AJ43" s="4">
        <v>0</v>
      </c>
      <c r="AK43" s="4">
        <v>0</v>
      </c>
      <c r="AL43" s="10" t="s">
        <v>652</v>
      </c>
      <c r="AM43" s="1">
        <v>225434</v>
      </c>
      <c r="AN43" s="1">
        <v>1</v>
      </c>
      <c r="AX43"/>
      <c r="AY43"/>
    </row>
    <row r="44" spans="1:51" x14ac:dyDescent="0.25">
      <c r="A44" t="s">
        <v>379</v>
      </c>
      <c r="B44" t="s">
        <v>186</v>
      </c>
      <c r="C44" t="s">
        <v>548</v>
      </c>
      <c r="D44" t="s">
        <v>413</v>
      </c>
      <c r="E44" s="4">
        <v>95.521739130434781</v>
      </c>
      <c r="F44" s="4">
        <v>312.78043478260872</v>
      </c>
      <c r="G44" s="4">
        <v>6.003260869565219</v>
      </c>
      <c r="H44" s="10">
        <v>1.9193210961988897E-2</v>
      </c>
      <c r="I44" s="4">
        <v>278.10923913043484</v>
      </c>
      <c r="J44" s="4">
        <v>6.003260869565219</v>
      </c>
      <c r="K44" s="10">
        <v>2.1585981423470995E-2</v>
      </c>
      <c r="L44" s="4">
        <v>51.252717391304344</v>
      </c>
      <c r="M44" s="4">
        <v>2.179347826086957</v>
      </c>
      <c r="N44" s="10">
        <v>4.2521605429192526E-2</v>
      </c>
      <c r="O44" s="4">
        <v>22.135869565217387</v>
      </c>
      <c r="P44" s="4">
        <v>2.179347826086957</v>
      </c>
      <c r="Q44" s="8">
        <v>9.845322857844345E-2</v>
      </c>
      <c r="R44" s="4">
        <v>23.899456521739129</v>
      </c>
      <c r="S44" s="4">
        <v>0</v>
      </c>
      <c r="T44" s="10">
        <v>0</v>
      </c>
      <c r="U44" s="4">
        <v>5.2173913043478262</v>
      </c>
      <c r="V44" s="4">
        <v>0</v>
      </c>
      <c r="W44" s="10">
        <v>0</v>
      </c>
      <c r="X44" s="4">
        <v>67.728260869565261</v>
      </c>
      <c r="Y44" s="4">
        <v>3.6739130434782621</v>
      </c>
      <c r="Z44" s="10">
        <v>5.42449045097095E-2</v>
      </c>
      <c r="AA44" s="4">
        <v>5.5543478260869561</v>
      </c>
      <c r="AB44" s="4">
        <v>0</v>
      </c>
      <c r="AC44" s="10">
        <v>0</v>
      </c>
      <c r="AD44" s="4">
        <v>188.24510869565216</v>
      </c>
      <c r="AE44" s="4">
        <v>0.15</v>
      </c>
      <c r="AF44" s="10">
        <v>7.9683345314705909E-4</v>
      </c>
      <c r="AG44" s="4">
        <v>0</v>
      </c>
      <c r="AH44" s="4">
        <v>0</v>
      </c>
      <c r="AI44" s="10" t="s">
        <v>652</v>
      </c>
      <c r="AJ44" s="4">
        <v>0</v>
      </c>
      <c r="AK44" s="4">
        <v>0</v>
      </c>
      <c r="AL44" s="10" t="s">
        <v>652</v>
      </c>
      <c r="AM44" s="1">
        <v>225436</v>
      </c>
      <c r="AN44" s="1">
        <v>1</v>
      </c>
      <c r="AX44"/>
      <c r="AY44"/>
    </row>
    <row r="45" spans="1:51" x14ac:dyDescent="0.25">
      <c r="A45" t="s">
        <v>379</v>
      </c>
      <c r="B45" t="s">
        <v>129</v>
      </c>
      <c r="C45" t="s">
        <v>527</v>
      </c>
      <c r="D45" t="s">
        <v>420</v>
      </c>
      <c r="E45" s="4">
        <v>110.1304347826087</v>
      </c>
      <c r="F45" s="4">
        <v>408.41304347826087</v>
      </c>
      <c r="G45" s="4">
        <v>71.470108695652186</v>
      </c>
      <c r="H45" s="10">
        <v>0.17499467717038381</v>
      </c>
      <c r="I45" s="4">
        <v>364.58152173913044</v>
      </c>
      <c r="J45" s="4">
        <v>59.328804347826093</v>
      </c>
      <c r="K45" s="10">
        <v>0.16273124338506031</v>
      </c>
      <c r="L45" s="4">
        <v>63.190217391304351</v>
      </c>
      <c r="M45" s="4">
        <v>20.869565217391305</v>
      </c>
      <c r="N45" s="10">
        <v>0.33026576072933689</v>
      </c>
      <c r="O45" s="4">
        <v>33.967391304347828</v>
      </c>
      <c r="P45" s="4">
        <v>12.597826086956522</v>
      </c>
      <c r="Q45" s="8">
        <v>0.37087999999999999</v>
      </c>
      <c r="R45" s="4">
        <v>23.125</v>
      </c>
      <c r="S45" s="4">
        <v>2.6086956521739131</v>
      </c>
      <c r="T45" s="10">
        <v>0.11280846063454759</v>
      </c>
      <c r="U45" s="4">
        <v>6.0978260869565215</v>
      </c>
      <c r="V45" s="4">
        <v>5.6630434782608692</v>
      </c>
      <c r="W45" s="10">
        <v>0.928698752228164</v>
      </c>
      <c r="X45" s="4">
        <v>98.192934782608702</v>
      </c>
      <c r="Y45" s="4">
        <v>8.7119565217391308</v>
      </c>
      <c r="Z45" s="10">
        <v>8.8722844887228453E-2</v>
      </c>
      <c r="AA45" s="4">
        <v>14.608695652173912</v>
      </c>
      <c r="AB45" s="4">
        <v>3.8695652173913042</v>
      </c>
      <c r="AC45" s="10">
        <v>0.26488095238095238</v>
      </c>
      <c r="AD45" s="4">
        <v>229.14673913043478</v>
      </c>
      <c r="AE45" s="4">
        <v>38.019021739130437</v>
      </c>
      <c r="AF45" s="10">
        <v>0.16591561321537843</v>
      </c>
      <c r="AG45" s="4">
        <v>3.2744565217391304</v>
      </c>
      <c r="AH45" s="4">
        <v>0</v>
      </c>
      <c r="AI45" s="10">
        <v>0</v>
      </c>
      <c r="AJ45" s="4">
        <v>0</v>
      </c>
      <c r="AK45" s="4">
        <v>0</v>
      </c>
      <c r="AL45" s="10" t="s">
        <v>652</v>
      </c>
      <c r="AM45" s="1">
        <v>225348</v>
      </c>
      <c r="AN45" s="1">
        <v>1</v>
      </c>
      <c r="AX45"/>
      <c r="AY45"/>
    </row>
    <row r="46" spans="1:51" x14ac:dyDescent="0.25">
      <c r="A46" t="s">
        <v>379</v>
      </c>
      <c r="B46" t="s">
        <v>193</v>
      </c>
      <c r="C46" t="s">
        <v>472</v>
      </c>
      <c r="D46" t="s">
        <v>416</v>
      </c>
      <c r="E46" s="4">
        <v>129.55434782608697</v>
      </c>
      <c r="F46" s="4">
        <v>425.05652173913052</v>
      </c>
      <c r="G46" s="4">
        <v>40.372826086956508</v>
      </c>
      <c r="H46" s="10">
        <v>9.498225299960103E-2</v>
      </c>
      <c r="I46" s="4">
        <v>397.31956521739141</v>
      </c>
      <c r="J46" s="4">
        <v>40.372826086956508</v>
      </c>
      <c r="K46" s="10">
        <v>0.10161298265004069</v>
      </c>
      <c r="L46" s="4">
        <v>37.043478260869556</v>
      </c>
      <c r="M46" s="4">
        <v>0.83804347826086956</v>
      </c>
      <c r="N46" s="10">
        <v>2.2623239436619723E-2</v>
      </c>
      <c r="O46" s="4">
        <v>26.189130434782601</v>
      </c>
      <c r="P46" s="4">
        <v>0.83804347826086956</v>
      </c>
      <c r="Q46" s="8">
        <v>3.1999667967128755E-2</v>
      </c>
      <c r="R46" s="4">
        <v>5.9847826086956522</v>
      </c>
      <c r="S46" s="4">
        <v>0</v>
      </c>
      <c r="T46" s="10">
        <v>0</v>
      </c>
      <c r="U46" s="4">
        <v>4.8695652173913047</v>
      </c>
      <c r="V46" s="4">
        <v>0</v>
      </c>
      <c r="W46" s="10">
        <v>0</v>
      </c>
      <c r="X46" s="4">
        <v>143.37282608695651</v>
      </c>
      <c r="Y46" s="4">
        <v>23.029347826086951</v>
      </c>
      <c r="Z46" s="10">
        <v>0.16062561124462671</v>
      </c>
      <c r="AA46" s="4">
        <v>16.882608695652173</v>
      </c>
      <c r="AB46" s="4">
        <v>0</v>
      </c>
      <c r="AC46" s="10">
        <v>0</v>
      </c>
      <c r="AD46" s="4">
        <v>227.75760869565227</v>
      </c>
      <c r="AE46" s="4">
        <v>16.505434782608688</v>
      </c>
      <c r="AF46" s="10">
        <v>7.2469301364436772E-2</v>
      </c>
      <c r="AG46" s="4">
        <v>0</v>
      </c>
      <c r="AH46" s="4">
        <v>0</v>
      </c>
      <c r="AI46" s="10" t="s">
        <v>652</v>
      </c>
      <c r="AJ46" s="4">
        <v>0</v>
      </c>
      <c r="AK46" s="4">
        <v>0</v>
      </c>
      <c r="AL46" s="10" t="s">
        <v>652</v>
      </c>
      <c r="AM46" s="1">
        <v>225445</v>
      </c>
      <c r="AN46" s="1">
        <v>1</v>
      </c>
      <c r="AX46"/>
      <c r="AY46"/>
    </row>
    <row r="47" spans="1:51" x14ac:dyDescent="0.25">
      <c r="A47" t="s">
        <v>379</v>
      </c>
      <c r="B47" t="s">
        <v>54</v>
      </c>
      <c r="C47" t="s">
        <v>492</v>
      </c>
      <c r="D47" t="s">
        <v>417</v>
      </c>
      <c r="E47" s="4">
        <v>92.408450704225359</v>
      </c>
      <c r="F47" s="4">
        <v>315.2966197183099</v>
      </c>
      <c r="G47" s="4">
        <v>96.569014084507046</v>
      </c>
      <c r="H47" s="10">
        <v>0.30627989025313074</v>
      </c>
      <c r="I47" s="4">
        <v>303.74859154929578</v>
      </c>
      <c r="J47" s="4">
        <v>96.569014084507046</v>
      </c>
      <c r="K47" s="10">
        <v>0.31792415428808574</v>
      </c>
      <c r="L47" s="4">
        <v>44.282253521126748</v>
      </c>
      <c r="M47" s="4">
        <v>20.96859154929577</v>
      </c>
      <c r="N47" s="10">
        <v>0.47352132924517504</v>
      </c>
      <c r="O47" s="4">
        <v>40.000563380281676</v>
      </c>
      <c r="P47" s="4">
        <v>20.96859154929577</v>
      </c>
      <c r="Q47" s="8">
        <v>0.52420740552949963</v>
      </c>
      <c r="R47" s="4">
        <v>4.28169014084507</v>
      </c>
      <c r="S47" s="4">
        <v>0</v>
      </c>
      <c r="T47" s="10">
        <v>0</v>
      </c>
      <c r="U47" s="4">
        <v>0</v>
      </c>
      <c r="V47" s="4">
        <v>0</v>
      </c>
      <c r="W47" s="10" t="s">
        <v>652</v>
      </c>
      <c r="X47" s="4">
        <v>76.989718309859157</v>
      </c>
      <c r="Y47" s="4">
        <v>27.09971830985916</v>
      </c>
      <c r="Z47" s="10">
        <v>0.35199139449752764</v>
      </c>
      <c r="AA47" s="4">
        <v>7.266338028169014</v>
      </c>
      <c r="AB47" s="4">
        <v>0</v>
      </c>
      <c r="AC47" s="10">
        <v>0</v>
      </c>
      <c r="AD47" s="4">
        <v>186.75830985915496</v>
      </c>
      <c r="AE47" s="4">
        <v>48.500704225352116</v>
      </c>
      <c r="AF47" s="10">
        <v>0.25969770374303158</v>
      </c>
      <c r="AG47" s="4">
        <v>0</v>
      </c>
      <c r="AH47" s="4">
        <v>0</v>
      </c>
      <c r="AI47" s="10" t="s">
        <v>652</v>
      </c>
      <c r="AJ47" s="4">
        <v>0</v>
      </c>
      <c r="AK47" s="4">
        <v>0</v>
      </c>
      <c r="AL47" s="10" t="s">
        <v>652</v>
      </c>
      <c r="AM47" s="1">
        <v>225233</v>
      </c>
      <c r="AN47" s="1">
        <v>1</v>
      </c>
      <c r="AX47"/>
      <c r="AY47"/>
    </row>
    <row r="48" spans="1:51" x14ac:dyDescent="0.25">
      <c r="A48" t="s">
        <v>379</v>
      </c>
      <c r="B48" t="s">
        <v>69</v>
      </c>
      <c r="C48" t="s">
        <v>501</v>
      </c>
      <c r="D48" t="s">
        <v>417</v>
      </c>
      <c r="E48" s="4">
        <v>102.08450704225352</v>
      </c>
      <c r="F48" s="4">
        <v>326.20450704225351</v>
      </c>
      <c r="G48" s="4">
        <v>77.980281690140856</v>
      </c>
      <c r="H48" s="10">
        <v>0.23905335458789359</v>
      </c>
      <c r="I48" s="4">
        <v>318.42478873239435</v>
      </c>
      <c r="J48" s="4">
        <v>77.980281690140856</v>
      </c>
      <c r="K48" s="10">
        <v>0.24489387902421078</v>
      </c>
      <c r="L48" s="4">
        <v>53.790704225352115</v>
      </c>
      <c r="M48" s="4">
        <v>30.733098591549297</v>
      </c>
      <c r="N48" s="10">
        <v>0.5713459050990537</v>
      </c>
      <c r="O48" s="4">
        <v>49.170985915492963</v>
      </c>
      <c r="P48" s="4">
        <v>30.733098591549297</v>
      </c>
      <c r="Q48" s="8">
        <v>0.62502506344632403</v>
      </c>
      <c r="R48" s="4">
        <v>3.267605633802817</v>
      </c>
      <c r="S48" s="4">
        <v>0</v>
      </c>
      <c r="T48" s="10">
        <v>0</v>
      </c>
      <c r="U48" s="4">
        <v>1.352112676056338</v>
      </c>
      <c r="V48" s="4">
        <v>0</v>
      </c>
      <c r="W48" s="10">
        <v>0</v>
      </c>
      <c r="X48" s="4">
        <v>67.839577464788732</v>
      </c>
      <c r="Y48" s="4">
        <v>12.307605633802817</v>
      </c>
      <c r="Z48" s="10">
        <v>0.18142220358301794</v>
      </c>
      <c r="AA48" s="4">
        <v>3.1599999999999997</v>
      </c>
      <c r="AB48" s="4">
        <v>0</v>
      </c>
      <c r="AC48" s="10">
        <v>0</v>
      </c>
      <c r="AD48" s="4">
        <v>201.41422535211265</v>
      </c>
      <c r="AE48" s="4">
        <v>34.939577464788734</v>
      </c>
      <c r="AF48" s="10">
        <v>0.17347125012499645</v>
      </c>
      <c r="AG48" s="4">
        <v>0</v>
      </c>
      <c r="AH48" s="4">
        <v>0</v>
      </c>
      <c r="AI48" s="10" t="s">
        <v>652</v>
      </c>
      <c r="AJ48" s="4">
        <v>0</v>
      </c>
      <c r="AK48" s="4">
        <v>0</v>
      </c>
      <c r="AL48" s="10" t="s">
        <v>652</v>
      </c>
      <c r="AM48" s="1">
        <v>225264</v>
      </c>
      <c r="AN48" s="1">
        <v>1</v>
      </c>
      <c r="AX48"/>
      <c r="AY48"/>
    </row>
    <row r="49" spans="1:51" x14ac:dyDescent="0.25">
      <c r="A49" t="s">
        <v>379</v>
      </c>
      <c r="B49" t="s">
        <v>48</v>
      </c>
      <c r="C49" t="s">
        <v>484</v>
      </c>
      <c r="D49" t="s">
        <v>415</v>
      </c>
      <c r="E49" s="4">
        <v>134.9891304347826</v>
      </c>
      <c r="F49" s="4">
        <v>429.05163043478257</v>
      </c>
      <c r="G49" s="4">
        <v>76.991847826086968</v>
      </c>
      <c r="H49" s="10">
        <v>0.17944658023573229</v>
      </c>
      <c r="I49" s="4">
        <v>385.85326086956519</v>
      </c>
      <c r="J49" s="4">
        <v>64.600543478260875</v>
      </c>
      <c r="K49" s="10">
        <v>0.1674225671507247</v>
      </c>
      <c r="L49" s="4">
        <v>60.706521739130437</v>
      </c>
      <c r="M49" s="4">
        <v>20.978260869565219</v>
      </c>
      <c r="N49" s="10">
        <v>0.34556848701880039</v>
      </c>
      <c r="O49" s="4">
        <v>35.619565217391305</v>
      </c>
      <c r="P49" s="4">
        <v>8.5869565217391308</v>
      </c>
      <c r="Q49" s="8">
        <v>0.24107415318889228</v>
      </c>
      <c r="R49" s="4">
        <v>20.043478260869566</v>
      </c>
      <c r="S49" s="4">
        <v>12.391304347826088</v>
      </c>
      <c r="T49" s="10">
        <v>0.61822125813449025</v>
      </c>
      <c r="U49" s="4">
        <v>5.0434782608695654</v>
      </c>
      <c r="V49" s="4">
        <v>0</v>
      </c>
      <c r="W49" s="10">
        <v>0</v>
      </c>
      <c r="X49" s="4">
        <v>133.79076086956522</v>
      </c>
      <c r="Y49" s="4">
        <v>38.065217391304351</v>
      </c>
      <c r="Z49" s="10">
        <v>0.2845130496597949</v>
      </c>
      <c r="AA49" s="4">
        <v>18.111413043478262</v>
      </c>
      <c r="AB49" s="4">
        <v>0</v>
      </c>
      <c r="AC49" s="10">
        <v>0</v>
      </c>
      <c r="AD49" s="4">
        <v>206.02445652173913</v>
      </c>
      <c r="AE49" s="4">
        <v>17.948369565217391</v>
      </c>
      <c r="AF49" s="10">
        <v>8.7117664903649583E-2</v>
      </c>
      <c r="AG49" s="4">
        <v>7.7663043478260869</v>
      </c>
      <c r="AH49" s="4">
        <v>0</v>
      </c>
      <c r="AI49" s="10">
        <v>0</v>
      </c>
      <c r="AJ49" s="4">
        <v>2.652173913043478</v>
      </c>
      <c r="AK49" s="4">
        <v>0</v>
      </c>
      <c r="AL49" s="10" t="s">
        <v>652</v>
      </c>
      <c r="AM49" s="1">
        <v>225223</v>
      </c>
      <c r="AN49" s="1">
        <v>1</v>
      </c>
      <c r="AX49"/>
      <c r="AY49"/>
    </row>
    <row r="50" spans="1:51" x14ac:dyDescent="0.25">
      <c r="A50" t="s">
        <v>379</v>
      </c>
      <c r="B50" t="s">
        <v>187</v>
      </c>
      <c r="C50" t="s">
        <v>549</v>
      </c>
      <c r="D50" t="s">
        <v>416</v>
      </c>
      <c r="E50" s="4">
        <v>115.43478260869566</v>
      </c>
      <c r="F50" s="4">
        <v>461.66956521739132</v>
      </c>
      <c r="G50" s="4">
        <v>0</v>
      </c>
      <c r="H50" s="10">
        <v>0</v>
      </c>
      <c r="I50" s="4">
        <v>420.25380434782608</v>
      </c>
      <c r="J50" s="4">
        <v>0</v>
      </c>
      <c r="K50" s="10">
        <v>0</v>
      </c>
      <c r="L50" s="4">
        <v>99.508152173913032</v>
      </c>
      <c r="M50" s="4">
        <v>0</v>
      </c>
      <c r="N50" s="10">
        <v>0</v>
      </c>
      <c r="O50" s="4">
        <v>78.595108695652172</v>
      </c>
      <c r="P50" s="4">
        <v>0</v>
      </c>
      <c r="Q50" s="8">
        <v>0</v>
      </c>
      <c r="R50" s="4">
        <v>15.347826086956522</v>
      </c>
      <c r="S50" s="4">
        <v>0</v>
      </c>
      <c r="T50" s="10">
        <v>0</v>
      </c>
      <c r="U50" s="4">
        <v>5.5652173913043477</v>
      </c>
      <c r="V50" s="4">
        <v>0</v>
      </c>
      <c r="W50" s="10">
        <v>0</v>
      </c>
      <c r="X50" s="4">
        <v>75.402173913043484</v>
      </c>
      <c r="Y50" s="4">
        <v>0</v>
      </c>
      <c r="Z50" s="10">
        <v>0</v>
      </c>
      <c r="AA50" s="4">
        <v>20.502717391304348</v>
      </c>
      <c r="AB50" s="4">
        <v>0</v>
      </c>
      <c r="AC50" s="10">
        <v>0</v>
      </c>
      <c r="AD50" s="4">
        <v>259.89239130434783</v>
      </c>
      <c r="AE50" s="4">
        <v>0</v>
      </c>
      <c r="AF50" s="10">
        <v>0</v>
      </c>
      <c r="AG50" s="4">
        <v>6.3641304347826084</v>
      </c>
      <c r="AH50" s="4">
        <v>0</v>
      </c>
      <c r="AI50" s="10">
        <v>0</v>
      </c>
      <c r="AJ50" s="4">
        <v>0</v>
      </c>
      <c r="AK50" s="4">
        <v>0</v>
      </c>
      <c r="AL50" s="10" t="s">
        <v>652</v>
      </c>
      <c r="AM50" s="1">
        <v>225437</v>
      </c>
      <c r="AN50" s="1">
        <v>1</v>
      </c>
      <c r="AX50"/>
      <c r="AY50"/>
    </row>
    <row r="51" spans="1:51" x14ac:dyDescent="0.25">
      <c r="A51" t="s">
        <v>379</v>
      </c>
      <c r="B51" t="s">
        <v>282</v>
      </c>
      <c r="C51" t="s">
        <v>578</v>
      </c>
      <c r="D51" t="s">
        <v>411</v>
      </c>
      <c r="E51" s="4">
        <v>20.836956521739129</v>
      </c>
      <c r="F51" s="4">
        <v>86.766304347826093</v>
      </c>
      <c r="G51" s="4">
        <v>17.173913043478262</v>
      </c>
      <c r="H51" s="10">
        <v>0.19793297839022861</v>
      </c>
      <c r="I51" s="4">
        <v>80.782608695652172</v>
      </c>
      <c r="J51" s="4">
        <v>17.173913043478262</v>
      </c>
      <c r="K51" s="10">
        <v>0.21259418729817009</v>
      </c>
      <c r="L51" s="4">
        <v>22.567934782608695</v>
      </c>
      <c r="M51" s="4">
        <v>4.1304347826086953</v>
      </c>
      <c r="N51" s="10">
        <v>0.18302227573750751</v>
      </c>
      <c r="O51" s="4">
        <v>16.584239130434781</v>
      </c>
      <c r="P51" s="4">
        <v>4.1304347826086953</v>
      </c>
      <c r="Q51" s="8">
        <v>0.24905784040635753</v>
      </c>
      <c r="R51" s="4">
        <v>1.5</v>
      </c>
      <c r="S51" s="4">
        <v>0</v>
      </c>
      <c r="T51" s="10">
        <v>0</v>
      </c>
      <c r="U51" s="4">
        <v>4.4836956521739131</v>
      </c>
      <c r="V51" s="4">
        <v>0</v>
      </c>
      <c r="W51" s="10">
        <v>0</v>
      </c>
      <c r="X51" s="4">
        <v>15.692934782608695</v>
      </c>
      <c r="Y51" s="4">
        <v>1.8369565217391304</v>
      </c>
      <c r="Z51" s="10">
        <v>0.11705627705627705</v>
      </c>
      <c r="AA51" s="4">
        <v>0</v>
      </c>
      <c r="AB51" s="4">
        <v>0</v>
      </c>
      <c r="AC51" s="10" t="s">
        <v>652</v>
      </c>
      <c r="AD51" s="4">
        <v>42.380434782608695</v>
      </c>
      <c r="AE51" s="4">
        <v>11.206521739130435</v>
      </c>
      <c r="AF51" s="10">
        <v>0.264426776096435</v>
      </c>
      <c r="AG51" s="4">
        <v>6.125</v>
      </c>
      <c r="AH51" s="4">
        <v>0</v>
      </c>
      <c r="AI51" s="10">
        <v>0</v>
      </c>
      <c r="AJ51" s="4">
        <v>0</v>
      </c>
      <c r="AK51" s="4">
        <v>0</v>
      </c>
      <c r="AL51" s="10" t="s">
        <v>652</v>
      </c>
      <c r="AM51" s="1">
        <v>225616</v>
      </c>
      <c r="AN51" s="1">
        <v>1</v>
      </c>
      <c r="AX51"/>
      <c r="AY51"/>
    </row>
    <row r="52" spans="1:51" x14ac:dyDescent="0.25">
      <c r="A52" t="s">
        <v>379</v>
      </c>
      <c r="B52" t="s">
        <v>260</v>
      </c>
      <c r="C52" t="s">
        <v>504</v>
      </c>
      <c r="D52" t="s">
        <v>415</v>
      </c>
      <c r="E52" s="4">
        <v>58.086956521739133</v>
      </c>
      <c r="F52" s="4">
        <v>198.43663043478261</v>
      </c>
      <c r="G52" s="4">
        <v>13.701086956521738</v>
      </c>
      <c r="H52" s="10">
        <v>6.9045150214968418E-2</v>
      </c>
      <c r="I52" s="4">
        <v>177.67847826086955</v>
      </c>
      <c r="J52" s="4">
        <v>13.701086956521738</v>
      </c>
      <c r="K52" s="10">
        <v>7.7111685616789494E-2</v>
      </c>
      <c r="L52" s="4">
        <v>49.097826086956516</v>
      </c>
      <c r="M52" s="4">
        <v>1.6304347826086956</v>
      </c>
      <c r="N52" s="10">
        <v>3.3207881337170689E-2</v>
      </c>
      <c r="O52" s="4">
        <v>28.600543478260871</v>
      </c>
      <c r="P52" s="4">
        <v>1.6304347826086956</v>
      </c>
      <c r="Q52" s="8">
        <v>5.7007125890736338E-2</v>
      </c>
      <c r="R52" s="4">
        <v>15.192934782608695</v>
      </c>
      <c r="S52" s="4">
        <v>0</v>
      </c>
      <c r="T52" s="10">
        <v>0</v>
      </c>
      <c r="U52" s="4">
        <v>5.3043478260869561</v>
      </c>
      <c r="V52" s="4">
        <v>0</v>
      </c>
      <c r="W52" s="10">
        <v>0</v>
      </c>
      <c r="X52" s="4">
        <v>30.758152173913043</v>
      </c>
      <c r="Y52" s="4">
        <v>0</v>
      </c>
      <c r="Z52" s="10">
        <v>0</v>
      </c>
      <c r="AA52" s="4">
        <v>0.2608695652173913</v>
      </c>
      <c r="AB52" s="4">
        <v>0</v>
      </c>
      <c r="AC52" s="10">
        <v>0</v>
      </c>
      <c r="AD52" s="4">
        <v>118.31978260869565</v>
      </c>
      <c r="AE52" s="4">
        <v>12.070652173913043</v>
      </c>
      <c r="AF52" s="10">
        <v>0.10201719364066798</v>
      </c>
      <c r="AG52" s="4">
        <v>0</v>
      </c>
      <c r="AH52" s="4">
        <v>0</v>
      </c>
      <c r="AI52" s="10" t="s">
        <v>652</v>
      </c>
      <c r="AJ52" s="4">
        <v>0</v>
      </c>
      <c r="AK52" s="4">
        <v>0</v>
      </c>
      <c r="AL52" s="10" t="s">
        <v>652</v>
      </c>
      <c r="AM52" s="1">
        <v>225549</v>
      </c>
      <c r="AN52" s="1">
        <v>1</v>
      </c>
      <c r="AX52"/>
      <c r="AY52"/>
    </row>
    <row r="53" spans="1:51" x14ac:dyDescent="0.25">
      <c r="A53" t="s">
        <v>379</v>
      </c>
      <c r="B53" t="s">
        <v>348</v>
      </c>
      <c r="C53" t="s">
        <v>431</v>
      </c>
      <c r="D53" t="s">
        <v>413</v>
      </c>
      <c r="E53" s="4">
        <v>64.510869565217391</v>
      </c>
      <c r="F53" s="4">
        <v>263.10804347826087</v>
      </c>
      <c r="G53" s="4">
        <v>8.5428260869565218</v>
      </c>
      <c r="H53" s="10">
        <v>3.2468889867528383E-2</v>
      </c>
      <c r="I53" s="4">
        <v>238.83630434782606</v>
      </c>
      <c r="J53" s="4">
        <v>8.5428260869565218</v>
      </c>
      <c r="K53" s="10">
        <v>3.5768540759679862E-2</v>
      </c>
      <c r="L53" s="4">
        <v>33.278804347826082</v>
      </c>
      <c r="M53" s="4">
        <v>4.224456521739131</v>
      </c>
      <c r="N53" s="10">
        <v>0.12694135515163396</v>
      </c>
      <c r="O53" s="4">
        <v>20.411956521739128</v>
      </c>
      <c r="P53" s="4">
        <v>4.224456521739131</v>
      </c>
      <c r="Q53" s="8">
        <v>0.20695990201821188</v>
      </c>
      <c r="R53" s="4">
        <v>12.605978260869565</v>
      </c>
      <c r="S53" s="4">
        <v>0</v>
      </c>
      <c r="T53" s="10">
        <v>0</v>
      </c>
      <c r="U53" s="4">
        <v>0.2608695652173913</v>
      </c>
      <c r="V53" s="4">
        <v>0</v>
      </c>
      <c r="W53" s="10">
        <v>0</v>
      </c>
      <c r="X53" s="4">
        <v>70.910434782608689</v>
      </c>
      <c r="Y53" s="4">
        <v>4.149565217391304</v>
      </c>
      <c r="Z53" s="10">
        <v>5.8518400431652913E-2</v>
      </c>
      <c r="AA53" s="4">
        <v>11.404891304347826</v>
      </c>
      <c r="AB53" s="4">
        <v>0</v>
      </c>
      <c r="AC53" s="10">
        <v>0</v>
      </c>
      <c r="AD53" s="4">
        <v>147.51391304347825</v>
      </c>
      <c r="AE53" s="4">
        <v>0.16880434782608697</v>
      </c>
      <c r="AF53" s="10">
        <v>1.1443283168573637E-3</v>
      </c>
      <c r="AG53" s="4">
        <v>0</v>
      </c>
      <c r="AH53" s="4">
        <v>0</v>
      </c>
      <c r="AI53" s="10" t="s">
        <v>652</v>
      </c>
      <c r="AJ53" s="4">
        <v>0</v>
      </c>
      <c r="AK53" s="4">
        <v>0</v>
      </c>
      <c r="AL53" s="10" t="s">
        <v>652</v>
      </c>
      <c r="AM53" s="1">
        <v>225770</v>
      </c>
      <c r="AN53" s="1">
        <v>1</v>
      </c>
      <c r="AX53"/>
      <c r="AY53"/>
    </row>
    <row r="54" spans="1:51" x14ac:dyDescent="0.25">
      <c r="A54" t="s">
        <v>379</v>
      </c>
      <c r="B54" t="s">
        <v>139</v>
      </c>
      <c r="C54" t="s">
        <v>464</v>
      </c>
      <c r="D54" t="s">
        <v>410</v>
      </c>
      <c r="E54" s="4">
        <v>9.4673913043478262</v>
      </c>
      <c r="F54" s="4">
        <v>84.215434782608696</v>
      </c>
      <c r="G54" s="4">
        <v>0.1358695652173913</v>
      </c>
      <c r="H54" s="10">
        <v>1.6133570475307891E-3</v>
      </c>
      <c r="I54" s="4">
        <v>75.100434782608687</v>
      </c>
      <c r="J54" s="4">
        <v>0.1358695652173913</v>
      </c>
      <c r="K54" s="10">
        <v>1.8091714862995063E-3</v>
      </c>
      <c r="L54" s="4">
        <v>30.653043478260869</v>
      </c>
      <c r="M54" s="4">
        <v>0</v>
      </c>
      <c r="N54" s="10">
        <v>0</v>
      </c>
      <c r="O54" s="4">
        <v>21.538043478260871</v>
      </c>
      <c r="P54" s="4">
        <v>0</v>
      </c>
      <c r="Q54" s="8">
        <v>0</v>
      </c>
      <c r="R54" s="4">
        <v>4.1584782608695647</v>
      </c>
      <c r="S54" s="4">
        <v>0</v>
      </c>
      <c r="T54" s="10">
        <v>0</v>
      </c>
      <c r="U54" s="4">
        <v>4.9565217391304346</v>
      </c>
      <c r="V54" s="4">
        <v>0</v>
      </c>
      <c r="W54" s="10">
        <v>0</v>
      </c>
      <c r="X54" s="4">
        <v>6.8554347826086941</v>
      </c>
      <c r="Y54" s="4">
        <v>0</v>
      </c>
      <c r="Z54" s="10">
        <v>0</v>
      </c>
      <c r="AA54" s="4">
        <v>0</v>
      </c>
      <c r="AB54" s="4">
        <v>0</v>
      </c>
      <c r="AC54" s="10" t="s">
        <v>652</v>
      </c>
      <c r="AD54" s="4">
        <v>46.70695652173913</v>
      </c>
      <c r="AE54" s="4">
        <v>0.1358695652173913</v>
      </c>
      <c r="AF54" s="10">
        <v>2.9089792042894642E-3</v>
      </c>
      <c r="AG54" s="4">
        <v>0</v>
      </c>
      <c r="AH54" s="4">
        <v>0</v>
      </c>
      <c r="AI54" s="10" t="s">
        <v>652</v>
      </c>
      <c r="AJ54" s="4">
        <v>0</v>
      </c>
      <c r="AK54" s="4">
        <v>0</v>
      </c>
      <c r="AL54" s="10" t="s">
        <v>652</v>
      </c>
      <c r="AM54" s="1">
        <v>225367</v>
      </c>
      <c r="AN54" s="1">
        <v>1</v>
      </c>
      <c r="AX54"/>
      <c r="AY54"/>
    </row>
    <row r="55" spans="1:51" x14ac:dyDescent="0.25">
      <c r="A55" t="s">
        <v>379</v>
      </c>
      <c r="B55" t="s">
        <v>217</v>
      </c>
      <c r="C55" t="s">
        <v>508</v>
      </c>
      <c r="D55" t="s">
        <v>412</v>
      </c>
      <c r="E55" s="4">
        <v>54.673913043478258</v>
      </c>
      <c r="F55" s="4">
        <v>200.7984782608695</v>
      </c>
      <c r="G55" s="4">
        <v>63.89358695652173</v>
      </c>
      <c r="H55" s="10">
        <v>0.31819756558868784</v>
      </c>
      <c r="I55" s="4">
        <v>183.21423913043472</v>
      </c>
      <c r="J55" s="4">
        <v>63.113695652173902</v>
      </c>
      <c r="K55" s="10">
        <v>0.34448029777446343</v>
      </c>
      <c r="L55" s="4">
        <v>32.006630434782608</v>
      </c>
      <c r="M55" s="4">
        <v>13.506630434782613</v>
      </c>
      <c r="N55" s="10">
        <v>0.42199476331330821</v>
      </c>
      <c r="O55" s="4">
        <v>14.422391304347824</v>
      </c>
      <c r="P55" s="4">
        <v>12.726739130434787</v>
      </c>
      <c r="Q55" s="8">
        <v>0.8824291937355867</v>
      </c>
      <c r="R55" s="4">
        <v>12.279891304347826</v>
      </c>
      <c r="S55" s="4">
        <v>0.77989130434782605</v>
      </c>
      <c r="T55" s="10">
        <v>6.3509626023456514E-2</v>
      </c>
      <c r="U55" s="4">
        <v>5.3043478260869561</v>
      </c>
      <c r="V55" s="4">
        <v>0</v>
      </c>
      <c r="W55" s="10">
        <v>0</v>
      </c>
      <c r="X55" s="4">
        <v>60.640434782608693</v>
      </c>
      <c r="Y55" s="4">
        <v>21.504565217391299</v>
      </c>
      <c r="Z55" s="10">
        <v>0.3546241924960386</v>
      </c>
      <c r="AA55" s="4">
        <v>0</v>
      </c>
      <c r="AB55" s="4">
        <v>0</v>
      </c>
      <c r="AC55" s="10" t="s">
        <v>652</v>
      </c>
      <c r="AD55" s="4">
        <v>108.1514130434782</v>
      </c>
      <c r="AE55" s="4">
        <v>28.88239130434782</v>
      </c>
      <c r="AF55" s="10">
        <v>0.26705514511157374</v>
      </c>
      <c r="AG55" s="4">
        <v>0</v>
      </c>
      <c r="AH55" s="4">
        <v>0</v>
      </c>
      <c r="AI55" s="10" t="s">
        <v>652</v>
      </c>
      <c r="AJ55" s="4">
        <v>0</v>
      </c>
      <c r="AK55" s="4">
        <v>0</v>
      </c>
      <c r="AL55" s="10" t="s">
        <v>652</v>
      </c>
      <c r="AM55" s="1">
        <v>225483</v>
      </c>
      <c r="AN55" s="1">
        <v>1</v>
      </c>
      <c r="AX55"/>
      <c r="AY55"/>
    </row>
    <row r="56" spans="1:51" x14ac:dyDescent="0.25">
      <c r="A56" t="s">
        <v>379</v>
      </c>
      <c r="B56" t="s">
        <v>79</v>
      </c>
      <c r="C56" t="s">
        <v>441</v>
      </c>
      <c r="D56" t="s">
        <v>416</v>
      </c>
      <c r="E56" s="4">
        <v>117</v>
      </c>
      <c r="F56" s="4">
        <v>309.5575</v>
      </c>
      <c r="G56" s="4">
        <v>17.17163043478261</v>
      </c>
      <c r="H56" s="10">
        <v>5.5471537387343582E-2</v>
      </c>
      <c r="I56" s="4">
        <v>288.25315217391301</v>
      </c>
      <c r="J56" s="4">
        <v>17.17163043478261</v>
      </c>
      <c r="K56" s="10">
        <v>5.9571353531712209E-2</v>
      </c>
      <c r="L56" s="4">
        <v>60.119456521739124</v>
      </c>
      <c r="M56" s="4">
        <v>8.8640217391304343</v>
      </c>
      <c r="N56" s="10">
        <v>0.14744015085906864</v>
      </c>
      <c r="O56" s="4">
        <v>38.815108695652171</v>
      </c>
      <c r="P56" s="4">
        <v>8.8640217391304343</v>
      </c>
      <c r="Q56" s="8">
        <v>0.22836524325187132</v>
      </c>
      <c r="R56" s="4">
        <v>15.739130434782609</v>
      </c>
      <c r="S56" s="4">
        <v>0</v>
      </c>
      <c r="T56" s="10">
        <v>0</v>
      </c>
      <c r="U56" s="4">
        <v>5.5652173913043477</v>
      </c>
      <c r="V56" s="4">
        <v>0</v>
      </c>
      <c r="W56" s="10">
        <v>0</v>
      </c>
      <c r="X56" s="4">
        <v>96.491847826086953</v>
      </c>
      <c r="Y56" s="4">
        <v>5.5869565217391308</v>
      </c>
      <c r="Z56" s="10">
        <v>5.7900813878171739E-2</v>
      </c>
      <c r="AA56" s="4">
        <v>0</v>
      </c>
      <c r="AB56" s="4">
        <v>0</v>
      </c>
      <c r="AC56" s="10" t="s">
        <v>652</v>
      </c>
      <c r="AD56" s="4">
        <v>152.94619565217391</v>
      </c>
      <c r="AE56" s="4">
        <v>2.7206521739130438</v>
      </c>
      <c r="AF56" s="10">
        <v>1.7788295827248148E-2</v>
      </c>
      <c r="AG56" s="4">
        <v>0</v>
      </c>
      <c r="AH56" s="4">
        <v>0</v>
      </c>
      <c r="AI56" s="10" t="s">
        <v>652</v>
      </c>
      <c r="AJ56" s="4">
        <v>0</v>
      </c>
      <c r="AK56" s="4">
        <v>0</v>
      </c>
      <c r="AL56" s="10" t="s">
        <v>652</v>
      </c>
      <c r="AM56" s="1">
        <v>225274</v>
      </c>
      <c r="AN56" s="1">
        <v>1</v>
      </c>
      <c r="AX56"/>
      <c r="AY56"/>
    </row>
    <row r="57" spans="1:51" x14ac:dyDescent="0.25">
      <c r="A57" t="s">
        <v>379</v>
      </c>
      <c r="B57" t="s">
        <v>121</v>
      </c>
      <c r="C57" t="s">
        <v>454</v>
      </c>
      <c r="D57" t="s">
        <v>409</v>
      </c>
      <c r="E57" s="4">
        <v>80.173913043478265</v>
      </c>
      <c r="F57" s="4">
        <v>289.01836956521737</v>
      </c>
      <c r="G57" s="4">
        <v>46.567826086956515</v>
      </c>
      <c r="H57" s="10">
        <v>0.1611241048692181</v>
      </c>
      <c r="I57" s="4">
        <v>272.55369565217387</v>
      </c>
      <c r="J57" s="4">
        <v>46.567826086956515</v>
      </c>
      <c r="K57" s="10">
        <v>0.17085743774461673</v>
      </c>
      <c r="L57" s="4">
        <v>30.259999999999998</v>
      </c>
      <c r="M57" s="4">
        <v>2.0480434782608694</v>
      </c>
      <c r="N57" s="10">
        <v>6.7681542573062442E-2</v>
      </c>
      <c r="O57" s="4">
        <v>19.067065217391303</v>
      </c>
      <c r="P57" s="4">
        <v>2.0480434782608694</v>
      </c>
      <c r="Q57" s="8">
        <v>0.10741262249382899</v>
      </c>
      <c r="R57" s="4">
        <v>5.4538043478260869</v>
      </c>
      <c r="S57" s="4">
        <v>0</v>
      </c>
      <c r="T57" s="10">
        <v>0</v>
      </c>
      <c r="U57" s="4">
        <v>5.7391304347826084</v>
      </c>
      <c r="V57" s="4">
        <v>0</v>
      </c>
      <c r="W57" s="10">
        <v>0</v>
      </c>
      <c r="X57" s="4">
        <v>94.266195652173877</v>
      </c>
      <c r="Y57" s="4">
        <v>7.5363043478260874</v>
      </c>
      <c r="Z57" s="10">
        <v>7.9947050962295749E-2</v>
      </c>
      <c r="AA57" s="4">
        <v>5.2717391304347823</v>
      </c>
      <c r="AB57" s="4">
        <v>0</v>
      </c>
      <c r="AC57" s="10">
        <v>0</v>
      </c>
      <c r="AD57" s="4">
        <v>158.36445652173913</v>
      </c>
      <c r="AE57" s="4">
        <v>36.98347826086956</v>
      </c>
      <c r="AF57" s="10">
        <v>0.23353395751269942</v>
      </c>
      <c r="AG57" s="4">
        <v>0.85597826086956519</v>
      </c>
      <c r="AH57" s="4">
        <v>0</v>
      </c>
      <c r="AI57" s="10">
        <v>0</v>
      </c>
      <c r="AJ57" s="4">
        <v>0</v>
      </c>
      <c r="AK57" s="4">
        <v>0</v>
      </c>
      <c r="AL57" s="10" t="s">
        <v>652</v>
      </c>
      <c r="AM57" s="1">
        <v>225335</v>
      </c>
      <c r="AN57" s="1">
        <v>1</v>
      </c>
      <c r="AX57"/>
      <c r="AY57"/>
    </row>
    <row r="58" spans="1:51" x14ac:dyDescent="0.25">
      <c r="A58" t="s">
        <v>379</v>
      </c>
      <c r="B58" t="s">
        <v>239</v>
      </c>
      <c r="C58" t="s">
        <v>535</v>
      </c>
      <c r="D58" t="s">
        <v>410</v>
      </c>
      <c r="E58" s="4">
        <v>74.739130434782609</v>
      </c>
      <c r="F58" s="4">
        <v>249.51358695652175</v>
      </c>
      <c r="G58" s="4">
        <v>9.6195652173913047</v>
      </c>
      <c r="H58" s="10">
        <v>3.8553272127291142E-2</v>
      </c>
      <c r="I58" s="4">
        <v>245.75</v>
      </c>
      <c r="J58" s="4">
        <v>9.6195652173913047</v>
      </c>
      <c r="K58" s="10">
        <v>3.9143703834756072E-2</v>
      </c>
      <c r="L58" s="4">
        <v>48.796195652173914</v>
      </c>
      <c r="M58" s="4">
        <v>0</v>
      </c>
      <c r="N58" s="10">
        <v>0</v>
      </c>
      <c r="O58" s="4">
        <v>45.032608695652172</v>
      </c>
      <c r="P58" s="4">
        <v>0</v>
      </c>
      <c r="Q58" s="8">
        <v>0</v>
      </c>
      <c r="R58" s="4">
        <v>0</v>
      </c>
      <c r="S58" s="4">
        <v>0</v>
      </c>
      <c r="T58" s="10" t="s">
        <v>652</v>
      </c>
      <c r="U58" s="4">
        <v>3.7635869565217392</v>
      </c>
      <c r="V58" s="4">
        <v>0</v>
      </c>
      <c r="W58" s="10">
        <v>0</v>
      </c>
      <c r="X58" s="4">
        <v>54.524456521739133</v>
      </c>
      <c r="Y58" s="4">
        <v>2.1195652173913042</v>
      </c>
      <c r="Z58" s="10">
        <v>3.8873660603040115E-2</v>
      </c>
      <c r="AA58" s="4">
        <v>0</v>
      </c>
      <c r="AB58" s="4">
        <v>0</v>
      </c>
      <c r="AC58" s="10" t="s">
        <v>652</v>
      </c>
      <c r="AD58" s="4">
        <v>146.19293478260869</v>
      </c>
      <c r="AE58" s="4">
        <v>7.5</v>
      </c>
      <c r="AF58" s="10">
        <v>5.1302068811687952E-2</v>
      </c>
      <c r="AG58" s="4">
        <v>0</v>
      </c>
      <c r="AH58" s="4">
        <v>0</v>
      </c>
      <c r="AI58" s="10" t="s">
        <v>652</v>
      </c>
      <c r="AJ58" s="4">
        <v>0</v>
      </c>
      <c r="AK58" s="4">
        <v>0</v>
      </c>
      <c r="AL58" s="10" t="s">
        <v>652</v>
      </c>
      <c r="AM58" s="1">
        <v>225520</v>
      </c>
      <c r="AN58" s="1">
        <v>1</v>
      </c>
      <c r="AX58"/>
      <c r="AY58"/>
    </row>
    <row r="59" spans="1:51" x14ac:dyDescent="0.25">
      <c r="A59" t="s">
        <v>379</v>
      </c>
      <c r="B59" t="s">
        <v>297</v>
      </c>
      <c r="C59" t="s">
        <v>585</v>
      </c>
      <c r="D59" t="s">
        <v>410</v>
      </c>
      <c r="E59" s="4">
        <v>31.315217391304348</v>
      </c>
      <c r="F59" s="4">
        <v>177.04826086956521</v>
      </c>
      <c r="G59" s="4">
        <v>2.1089130434782604</v>
      </c>
      <c r="H59" s="10">
        <v>1.1911515160445073E-2</v>
      </c>
      <c r="I59" s="4">
        <v>172.64608695652174</v>
      </c>
      <c r="J59" s="4">
        <v>2.1089130434782604</v>
      </c>
      <c r="K59" s="10">
        <v>1.2215238008894796E-2</v>
      </c>
      <c r="L59" s="4">
        <v>53.207608695652169</v>
      </c>
      <c r="M59" s="4">
        <v>0.85206521739130425</v>
      </c>
      <c r="N59" s="10">
        <v>1.60139731568303E-2</v>
      </c>
      <c r="O59" s="4">
        <v>48.805434782608693</v>
      </c>
      <c r="P59" s="4">
        <v>0.85206521739130425</v>
      </c>
      <c r="Q59" s="8">
        <v>1.7458408498697134E-2</v>
      </c>
      <c r="R59" s="4">
        <v>0</v>
      </c>
      <c r="S59" s="4">
        <v>0</v>
      </c>
      <c r="T59" s="10" t="s">
        <v>652</v>
      </c>
      <c r="U59" s="4">
        <v>4.4021739130434785</v>
      </c>
      <c r="V59" s="4">
        <v>0</v>
      </c>
      <c r="W59" s="10">
        <v>0</v>
      </c>
      <c r="X59" s="4">
        <v>15.772934782608692</v>
      </c>
      <c r="Y59" s="4">
        <v>0.10891304347826086</v>
      </c>
      <c r="Z59" s="10">
        <v>6.9050588859562688E-3</v>
      </c>
      <c r="AA59" s="4">
        <v>0</v>
      </c>
      <c r="AB59" s="4">
        <v>0</v>
      </c>
      <c r="AC59" s="10" t="s">
        <v>652</v>
      </c>
      <c r="AD59" s="4">
        <v>108.06771739130436</v>
      </c>
      <c r="AE59" s="4">
        <v>1.1479347826086954</v>
      </c>
      <c r="AF59" s="10">
        <v>1.0622365404944361E-2</v>
      </c>
      <c r="AG59" s="4">
        <v>0</v>
      </c>
      <c r="AH59" s="4">
        <v>0</v>
      </c>
      <c r="AI59" s="10" t="s">
        <v>652</v>
      </c>
      <c r="AJ59" s="4">
        <v>0</v>
      </c>
      <c r="AK59" s="4">
        <v>0</v>
      </c>
      <c r="AL59" s="10" t="s">
        <v>652</v>
      </c>
      <c r="AM59" s="1">
        <v>225656</v>
      </c>
      <c r="AN59" s="1">
        <v>1</v>
      </c>
      <c r="AX59"/>
      <c r="AY59"/>
    </row>
    <row r="60" spans="1:51" x14ac:dyDescent="0.25">
      <c r="A60" t="s">
        <v>379</v>
      </c>
      <c r="B60" t="s">
        <v>122</v>
      </c>
      <c r="C60" t="s">
        <v>451</v>
      </c>
      <c r="D60" t="s">
        <v>420</v>
      </c>
      <c r="E60" s="4">
        <v>101.82608695652173</v>
      </c>
      <c r="F60" s="4">
        <v>276.57336956521738</v>
      </c>
      <c r="G60" s="4">
        <v>0</v>
      </c>
      <c r="H60" s="10">
        <v>0</v>
      </c>
      <c r="I60" s="4">
        <v>240.04347826086956</v>
      </c>
      <c r="J60" s="4">
        <v>0</v>
      </c>
      <c r="K60" s="10">
        <v>0</v>
      </c>
      <c r="L60" s="4">
        <v>59.608695652173914</v>
      </c>
      <c r="M60" s="4">
        <v>0</v>
      </c>
      <c r="N60" s="10">
        <v>0</v>
      </c>
      <c r="O60" s="4">
        <v>29.459239130434781</v>
      </c>
      <c r="P60" s="4">
        <v>0</v>
      </c>
      <c r="Q60" s="8">
        <v>0</v>
      </c>
      <c r="R60" s="4">
        <v>28.285326086956523</v>
      </c>
      <c r="S60" s="4">
        <v>0</v>
      </c>
      <c r="T60" s="10">
        <v>0</v>
      </c>
      <c r="U60" s="4">
        <v>1.8641304347826086</v>
      </c>
      <c r="V60" s="4">
        <v>0</v>
      </c>
      <c r="W60" s="10">
        <v>0</v>
      </c>
      <c r="X60" s="4">
        <v>51.005434782608695</v>
      </c>
      <c r="Y60" s="4">
        <v>0</v>
      </c>
      <c r="Z60" s="10">
        <v>0</v>
      </c>
      <c r="AA60" s="4">
        <v>6.3804347826086953</v>
      </c>
      <c r="AB60" s="4">
        <v>0</v>
      </c>
      <c r="AC60" s="10">
        <v>0</v>
      </c>
      <c r="AD60" s="4">
        <v>159.57880434782609</v>
      </c>
      <c r="AE60" s="4">
        <v>0</v>
      </c>
      <c r="AF60" s="10">
        <v>0</v>
      </c>
      <c r="AG60" s="4">
        <v>0</v>
      </c>
      <c r="AH60" s="4">
        <v>0</v>
      </c>
      <c r="AI60" s="10" t="s">
        <v>652</v>
      </c>
      <c r="AJ60" s="4">
        <v>0</v>
      </c>
      <c r="AK60" s="4">
        <v>0</v>
      </c>
      <c r="AL60" s="10" t="s">
        <v>652</v>
      </c>
      <c r="AM60" s="1">
        <v>225337</v>
      </c>
      <c r="AN60" s="1">
        <v>1</v>
      </c>
      <c r="AX60"/>
      <c r="AY60"/>
    </row>
    <row r="61" spans="1:51" x14ac:dyDescent="0.25">
      <c r="A61" t="s">
        <v>379</v>
      </c>
      <c r="B61" t="s">
        <v>123</v>
      </c>
      <c r="C61" t="s">
        <v>445</v>
      </c>
      <c r="D61" t="s">
        <v>420</v>
      </c>
      <c r="E61" s="4">
        <v>93.554347826086953</v>
      </c>
      <c r="F61" s="4">
        <v>368.22554347826087</v>
      </c>
      <c r="G61" s="4">
        <v>6.6304347826086953</v>
      </c>
      <c r="H61" s="10">
        <v>1.8006449851299195E-2</v>
      </c>
      <c r="I61" s="4">
        <v>323.13586956521738</v>
      </c>
      <c r="J61" s="4">
        <v>6.6304347826086953</v>
      </c>
      <c r="K61" s="10">
        <v>2.0519030559900432E-2</v>
      </c>
      <c r="L61" s="4">
        <v>74.176630434782609</v>
      </c>
      <c r="M61" s="4">
        <v>3.8016304347826089</v>
      </c>
      <c r="N61" s="10">
        <v>5.1251053229292597E-2</v>
      </c>
      <c r="O61" s="4">
        <v>33.309782608695649</v>
      </c>
      <c r="P61" s="4">
        <v>3.8016304347826089</v>
      </c>
      <c r="Q61" s="8">
        <v>0.11412954805025291</v>
      </c>
      <c r="R61" s="4">
        <v>36.964673913043477</v>
      </c>
      <c r="S61" s="4">
        <v>0</v>
      </c>
      <c r="T61" s="10">
        <v>0</v>
      </c>
      <c r="U61" s="4">
        <v>3.902173913043478</v>
      </c>
      <c r="V61" s="4">
        <v>0</v>
      </c>
      <c r="W61" s="10">
        <v>0</v>
      </c>
      <c r="X61" s="4">
        <v>52.521739130434781</v>
      </c>
      <c r="Y61" s="4">
        <v>2.8288043478260869</v>
      </c>
      <c r="Z61" s="10">
        <v>5.3859685430463579E-2</v>
      </c>
      <c r="AA61" s="4">
        <v>4.2228260869565215</v>
      </c>
      <c r="AB61" s="4">
        <v>0</v>
      </c>
      <c r="AC61" s="10">
        <v>0</v>
      </c>
      <c r="AD61" s="4">
        <v>237.30434782608697</v>
      </c>
      <c r="AE61" s="4">
        <v>0</v>
      </c>
      <c r="AF61" s="10">
        <v>0</v>
      </c>
      <c r="AG61" s="4">
        <v>0</v>
      </c>
      <c r="AH61" s="4">
        <v>0</v>
      </c>
      <c r="AI61" s="10" t="s">
        <v>652</v>
      </c>
      <c r="AJ61" s="4">
        <v>0</v>
      </c>
      <c r="AK61" s="4">
        <v>0</v>
      </c>
      <c r="AL61" s="10" t="s">
        <v>652</v>
      </c>
      <c r="AM61" s="1">
        <v>225338</v>
      </c>
      <c r="AN61" s="1">
        <v>1</v>
      </c>
      <c r="AX61"/>
      <c r="AY61"/>
    </row>
    <row r="62" spans="1:51" x14ac:dyDescent="0.25">
      <c r="A62" t="s">
        <v>379</v>
      </c>
      <c r="B62" t="s">
        <v>323</v>
      </c>
      <c r="C62" t="s">
        <v>507</v>
      </c>
      <c r="D62" t="s">
        <v>411</v>
      </c>
      <c r="E62" s="4">
        <v>54.282608695652172</v>
      </c>
      <c r="F62" s="4">
        <v>171.26826086956524</v>
      </c>
      <c r="G62" s="4">
        <v>2.8695652173913042</v>
      </c>
      <c r="H62" s="10">
        <v>1.6754798599705013E-2</v>
      </c>
      <c r="I62" s="4">
        <v>162.21663043478262</v>
      </c>
      <c r="J62" s="4">
        <v>2.8695652173913042</v>
      </c>
      <c r="K62" s="10">
        <v>1.7689710418100326E-2</v>
      </c>
      <c r="L62" s="4">
        <v>37.530108695652174</v>
      </c>
      <c r="M62" s="4">
        <v>0</v>
      </c>
      <c r="N62" s="10">
        <v>0</v>
      </c>
      <c r="O62" s="4">
        <v>32.486630434782612</v>
      </c>
      <c r="P62" s="4">
        <v>0</v>
      </c>
      <c r="Q62" s="8">
        <v>0</v>
      </c>
      <c r="R62" s="4">
        <v>0</v>
      </c>
      <c r="S62" s="4">
        <v>0</v>
      </c>
      <c r="T62" s="10" t="s">
        <v>652</v>
      </c>
      <c r="U62" s="4">
        <v>5.0434782608695654</v>
      </c>
      <c r="V62" s="4">
        <v>0</v>
      </c>
      <c r="W62" s="10">
        <v>0</v>
      </c>
      <c r="X62" s="4">
        <v>28.178586956521748</v>
      </c>
      <c r="Y62" s="4">
        <v>0</v>
      </c>
      <c r="Z62" s="10">
        <v>0</v>
      </c>
      <c r="AA62" s="4">
        <v>4.0081521739130439</v>
      </c>
      <c r="AB62" s="4">
        <v>0</v>
      </c>
      <c r="AC62" s="10">
        <v>0</v>
      </c>
      <c r="AD62" s="4">
        <v>101.55141304347826</v>
      </c>
      <c r="AE62" s="4">
        <v>2.8695652173913042</v>
      </c>
      <c r="AF62" s="10">
        <v>2.8257265274710924E-2</v>
      </c>
      <c r="AG62" s="4">
        <v>0</v>
      </c>
      <c r="AH62" s="4">
        <v>0</v>
      </c>
      <c r="AI62" s="10" t="s">
        <v>652</v>
      </c>
      <c r="AJ62" s="4">
        <v>0</v>
      </c>
      <c r="AK62" s="4">
        <v>0</v>
      </c>
      <c r="AL62" s="10" t="s">
        <v>652</v>
      </c>
      <c r="AM62" s="1">
        <v>225722</v>
      </c>
      <c r="AN62" s="1">
        <v>1</v>
      </c>
      <c r="AX62"/>
      <c r="AY62"/>
    </row>
    <row r="63" spans="1:51" x14ac:dyDescent="0.25">
      <c r="A63" t="s">
        <v>379</v>
      </c>
      <c r="B63" t="s">
        <v>232</v>
      </c>
      <c r="C63" t="s">
        <v>563</v>
      </c>
      <c r="D63" t="s">
        <v>416</v>
      </c>
      <c r="E63" s="4">
        <v>83.358695652173907</v>
      </c>
      <c r="F63" s="4">
        <v>317.26358695652175</v>
      </c>
      <c r="G63" s="4">
        <v>10.540760869565219</v>
      </c>
      <c r="H63" s="10">
        <v>3.3223985679168844E-2</v>
      </c>
      <c r="I63" s="4">
        <v>282.11956521739131</v>
      </c>
      <c r="J63" s="4">
        <v>10.540760869565219</v>
      </c>
      <c r="K63" s="10">
        <v>3.7362743209400889E-2</v>
      </c>
      <c r="L63" s="4">
        <v>68.959239130434781</v>
      </c>
      <c r="M63" s="4">
        <v>4.7364130434782608</v>
      </c>
      <c r="N63" s="10">
        <v>6.86842416361272E-2</v>
      </c>
      <c r="O63" s="4">
        <v>46.690217391304351</v>
      </c>
      <c r="P63" s="4">
        <v>4.7364130434782608</v>
      </c>
      <c r="Q63" s="8">
        <v>0.10144337096961936</v>
      </c>
      <c r="R63" s="4">
        <v>12.402173913043478</v>
      </c>
      <c r="S63" s="4">
        <v>0</v>
      </c>
      <c r="T63" s="10">
        <v>0</v>
      </c>
      <c r="U63" s="4">
        <v>9.866847826086957</v>
      </c>
      <c r="V63" s="4">
        <v>0</v>
      </c>
      <c r="W63" s="10">
        <v>0</v>
      </c>
      <c r="X63" s="4">
        <v>80.508152173913047</v>
      </c>
      <c r="Y63" s="4">
        <v>4.2581521739130439</v>
      </c>
      <c r="Z63" s="10">
        <v>5.2890944071286333E-2</v>
      </c>
      <c r="AA63" s="4">
        <v>12.875</v>
      </c>
      <c r="AB63" s="4">
        <v>0</v>
      </c>
      <c r="AC63" s="10">
        <v>0</v>
      </c>
      <c r="AD63" s="4">
        <v>154.92119565217391</v>
      </c>
      <c r="AE63" s="4">
        <v>1.5461956521739131</v>
      </c>
      <c r="AF63" s="10">
        <v>9.9805300731437806E-3</v>
      </c>
      <c r="AG63" s="4">
        <v>0</v>
      </c>
      <c r="AH63" s="4">
        <v>0</v>
      </c>
      <c r="AI63" s="10" t="s">
        <v>652</v>
      </c>
      <c r="AJ63" s="4">
        <v>0</v>
      </c>
      <c r="AK63" s="4">
        <v>0</v>
      </c>
      <c r="AL63" s="10" t="s">
        <v>652</v>
      </c>
      <c r="AM63" s="1">
        <v>225509</v>
      </c>
      <c r="AN63" s="1">
        <v>1</v>
      </c>
      <c r="AX63"/>
      <c r="AY63"/>
    </row>
    <row r="64" spans="1:51" x14ac:dyDescent="0.25">
      <c r="A64" t="s">
        <v>379</v>
      </c>
      <c r="B64" t="s">
        <v>301</v>
      </c>
      <c r="C64" t="s">
        <v>474</v>
      </c>
      <c r="D64" t="s">
        <v>410</v>
      </c>
      <c r="E64" s="4">
        <v>114.76086956521739</v>
      </c>
      <c r="F64" s="4">
        <v>401.13858695652175</v>
      </c>
      <c r="G64" s="4">
        <v>46.638586956521735</v>
      </c>
      <c r="H64" s="10">
        <v>0.11626552137597462</v>
      </c>
      <c r="I64" s="4">
        <v>351.51358695652175</v>
      </c>
      <c r="J64" s="4">
        <v>46.638586956521735</v>
      </c>
      <c r="K64" s="10">
        <v>0.13267932929798926</v>
      </c>
      <c r="L64" s="4">
        <v>66.538043478260875</v>
      </c>
      <c r="M64" s="4">
        <v>14.494565217391305</v>
      </c>
      <c r="N64" s="10">
        <v>0.21783876500857632</v>
      </c>
      <c r="O64" s="4">
        <v>39.779891304347828</v>
      </c>
      <c r="P64" s="4">
        <v>14.494565217391305</v>
      </c>
      <c r="Q64" s="8">
        <v>0.36436915089828537</v>
      </c>
      <c r="R64" s="4">
        <v>21.279891304347824</v>
      </c>
      <c r="S64" s="4">
        <v>0</v>
      </c>
      <c r="T64" s="10">
        <v>0</v>
      </c>
      <c r="U64" s="4">
        <v>5.4782608695652177</v>
      </c>
      <c r="V64" s="4">
        <v>0</v>
      </c>
      <c r="W64" s="10">
        <v>0</v>
      </c>
      <c r="X64" s="4">
        <v>91.557065217391298</v>
      </c>
      <c r="Y64" s="4">
        <v>15.508152173913043</v>
      </c>
      <c r="Z64" s="10">
        <v>0.16938236428931827</v>
      </c>
      <c r="AA64" s="4">
        <v>22.866847826086957</v>
      </c>
      <c r="AB64" s="4">
        <v>0</v>
      </c>
      <c r="AC64" s="10">
        <v>0</v>
      </c>
      <c r="AD64" s="4">
        <v>220.1766304347826</v>
      </c>
      <c r="AE64" s="4">
        <v>16.635869565217391</v>
      </c>
      <c r="AF64" s="10">
        <v>7.5556926874421476E-2</v>
      </c>
      <c r="AG64" s="4">
        <v>0</v>
      </c>
      <c r="AH64" s="4">
        <v>0</v>
      </c>
      <c r="AI64" s="10" t="s">
        <v>652</v>
      </c>
      <c r="AJ64" s="4">
        <v>0</v>
      </c>
      <c r="AK64" s="4">
        <v>0</v>
      </c>
      <c r="AL64" s="10" t="s">
        <v>652</v>
      </c>
      <c r="AM64" s="1">
        <v>225663</v>
      </c>
      <c r="AN64" s="1">
        <v>1</v>
      </c>
      <c r="AX64"/>
      <c r="AY64"/>
    </row>
    <row r="65" spans="1:51" x14ac:dyDescent="0.25">
      <c r="A65" t="s">
        <v>379</v>
      </c>
      <c r="B65" t="s">
        <v>75</v>
      </c>
      <c r="C65" t="s">
        <v>475</v>
      </c>
      <c r="D65" t="s">
        <v>415</v>
      </c>
      <c r="E65" s="4">
        <v>146.03260869565219</v>
      </c>
      <c r="F65" s="4">
        <v>482.4646739130435</v>
      </c>
      <c r="G65" s="4">
        <v>40.894021739130437</v>
      </c>
      <c r="H65" s="10">
        <v>8.4760654925174747E-2</v>
      </c>
      <c r="I65" s="4">
        <v>421.42663043478262</v>
      </c>
      <c r="J65" s="4">
        <v>40.894021739130437</v>
      </c>
      <c r="K65" s="10">
        <v>9.7037108682335491E-2</v>
      </c>
      <c r="L65" s="4">
        <v>90.692934782608688</v>
      </c>
      <c r="M65" s="4">
        <v>5.5298913043478262</v>
      </c>
      <c r="N65" s="10">
        <v>6.097378277153559E-2</v>
      </c>
      <c r="O65" s="4">
        <v>69.046195652173907</v>
      </c>
      <c r="P65" s="4">
        <v>5.5298913043478262</v>
      </c>
      <c r="Q65" s="8">
        <v>8.0089731984729823E-2</v>
      </c>
      <c r="R65" s="4">
        <v>16.255434782608695</v>
      </c>
      <c r="S65" s="4">
        <v>0</v>
      </c>
      <c r="T65" s="10">
        <v>0</v>
      </c>
      <c r="U65" s="4">
        <v>5.3913043478260869</v>
      </c>
      <c r="V65" s="4">
        <v>0</v>
      </c>
      <c r="W65" s="10">
        <v>0</v>
      </c>
      <c r="X65" s="4">
        <v>95.842391304347828</v>
      </c>
      <c r="Y65" s="4">
        <v>19.744565217391305</v>
      </c>
      <c r="Z65" s="10">
        <v>0.20601077402891976</v>
      </c>
      <c r="AA65" s="4">
        <v>39.391304347826086</v>
      </c>
      <c r="AB65" s="4">
        <v>0</v>
      </c>
      <c r="AC65" s="10">
        <v>0</v>
      </c>
      <c r="AD65" s="4">
        <v>256.53804347826087</v>
      </c>
      <c r="AE65" s="4">
        <v>15.619565217391305</v>
      </c>
      <c r="AF65" s="10">
        <v>6.0885960638095038E-2</v>
      </c>
      <c r="AG65" s="4">
        <v>0</v>
      </c>
      <c r="AH65" s="4">
        <v>0</v>
      </c>
      <c r="AI65" s="10" t="s">
        <v>652</v>
      </c>
      <c r="AJ65" s="4">
        <v>0</v>
      </c>
      <c r="AK65" s="4">
        <v>0</v>
      </c>
      <c r="AL65" s="10" t="s">
        <v>652</v>
      </c>
      <c r="AM65" s="1">
        <v>225270</v>
      </c>
      <c r="AN65" s="1">
        <v>1</v>
      </c>
      <c r="AX65"/>
      <c r="AY65"/>
    </row>
    <row r="66" spans="1:51" x14ac:dyDescent="0.25">
      <c r="A66" t="s">
        <v>379</v>
      </c>
      <c r="B66" t="s">
        <v>55</v>
      </c>
      <c r="C66" t="s">
        <v>432</v>
      </c>
      <c r="D66" t="s">
        <v>414</v>
      </c>
      <c r="E66" s="4">
        <v>156.08695652173913</v>
      </c>
      <c r="F66" s="4">
        <v>533.68206521739125</v>
      </c>
      <c r="G66" s="4">
        <v>110.29891304347825</v>
      </c>
      <c r="H66" s="10">
        <v>0.20667532269151456</v>
      </c>
      <c r="I66" s="4">
        <v>503.070652173913</v>
      </c>
      <c r="J66" s="4">
        <v>110.29891304347825</v>
      </c>
      <c r="K66" s="10">
        <v>0.21925133689839571</v>
      </c>
      <c r="L66" s="4">
        <v>80.769021739130437</v>
      </c>
      <c r="M66" s="4">
        <v>8.9673913043478257E-2</v>
      </c>
      <c r="N66" s="10">
        <v>1.1102513205261918E-3</v>
      </c>
      <c r="O66" s="4">
        <v>59.532608695652172</v>
      </c>
      <c r="P66" s="4">
        <v>8.9673913043478257E-2</v>
      </c>
      <c r="Q66" s="8">
        <v>1.5062990688333028E-3</v>
      </c>
      <c r="R66" s="4">
        <v>15.758152173913043</v>
      </c>
      <c r="S66" s="4">
        <v>0</v>
      </c>
      <c r="T66" s="10">
        <v>0</v>
      </c>
      <c r="U66" s="4">
        <v>5.4782608695652177</v>
      </c>
      <c r="V66" s="4">
        <v>0</v>
      </c>
      <c r="W66" s="10">
        <v>0</v>
      </c>
      <c r="X66" s="4">
        <v>126.91032608695652</v>
      </c>
      <c r="Y66" s="4">
        <v>36.519021739130437</v>
      </c>
      <c r="Z66" s="10">
        <v>0.28775453396998057</v>
      </c>
      <c r="AA66" s="4">
        <v>9.375</v>
      </c>
      <c r="AB66" s="4">
        <v>0</v>
      </c>
      <c r="AC66" s="10">
        <v>0</v>
      </c>
      <c r="AD66" s="4">
        <v>316.27989130434781</v>
      </c>
      <c r="AE66" s="4">
        <v>73.690217391304344</v>
      </c>
      <c r="AF66" s="10">
        <v>0.23299052332225001</v>
      </c>
      <c r="AG66" s="4">
        <v>0.34782608695652173</v>
      </c>
      <c r="AH66" s="4">
        <v>0</v>
      </c>
      <c r="AI66" s="10">
        <v>0</v>
      </c>
      <c r="AJ66" s="4">
        <v>0</v>
      </c>
      <c r="AK66" s="4">
        <v>0</v>
      </c>
      <c r="AL66" s="10" t="s">
        <v>652</v>
      </c>
      <c r="AM66" s="1">
        <v>225236</v>
      </c>
      <c r="AN66" s="1">
        <v>1</v>
      </c>
      <c r="AX66"/>
      <c r="AY66"/>
    </row>
    <row r="67" spans="1:51" x14ac:dyDescent="0.25">
      <c r="A67" t="s">
        <v>379</v>
      </c>
      <c r="B67" t="s">
        <v>86</v>
      </c>
      <c r="C67" t="s">
        <v>464</v>
      </c>
      <c r="D67" t="s">
        <v>410</v>
      </c>
      <c r="E67" s="4">
        <v>132.07608695652175</v>
      </c>
      <c r="F67" s="4">
        <v>500.47826086956525</v>
      </c>
      <c r="G67" s="4">
        <v>0.87228260869565222</v>
      </c>
      <c r="H67" s="10">
        <v>1.7428980974719833E-3</v>
      </c>
      <c r="I67" s="4">
        <v>456.0271739130435</v>
      </c>
      <c r="J67" s="4">
        <v>0.87228260869565222</v>
      </c>
      <c r="K67" s="10">
        <v>1.9127864710579319E-3</v>
      </c>
      <c r="L67" s="4">
        <v>96.663043478260875</v>
      </c>
      <c r="M67" s="4">
        <v>0.44293478260869568</v>
      </c>
      <c r="N67" s="10">
        <v>4.5822557067356348E-3</v>
      </c>
      <c r="O67" s="4">
        <v>67.826086956521735</v>
      </c>
      <c r="P67" s="4">
        <v>0.44293478260869568</v>
      </c>
      <c r="Q67" s="8">
        <v>6.530448717948719E-3</v>
      </c>
      <c r="R67" s="4">
        <v>23.967391304347824</v>
      </c>
      <c r="S67" s="4">
        <v>0</v>
      </c>
      <c r="T67" s="10">
        <v>0</v>
      </c>
      <c r="U67" s="4">
        <v>4.8695652173913047</v>
      </c>
      <c r="V67" s="4">
        <v>0</v>
      </c>
      <c r="W67" s="10">
        <v>0</v>
      </c>
      <c r="X67" s="4">
        <v>109.6304347826087</v>
      </c>
      <c r="Y67" s="4">
        <v>0.42934782608695654</v>
      </c>
      <c r="Z67" s="10">
        <v>3.9163196510013879E-3</v>
      </c>
      <c r="AA67" s="4">
        <v>15.614130434782609</v>
      </c>
      <c r="AB67" s="4">
        <v>0</v>
      </c>
      <c r="AC67" s="10">
        <v>0</v>
      </c>
      <c r="AD67" s="4">
        <v>278.57065217391306</v>
      </c>
      <c r="AE67" s="4">
        <v>0</v>
      </c>
      <c r="AF67" s="10">
        <v>0</v>
      </c>
      <c r="AG67" s="4">
        <v>0</v>
      </c>
      <c r="AH67" s="4">
        <v>0</v>
      </c>
      <c r="AI67" s="10" t="s">
        <v>652</v>
      </c>
      <c r="AJ67" s="4">
        <v>0</v>
      </c>
      <c r="AK67" s="4">
        <v>0</v>
      </c>
      <c r="AL67" s="10" t="s">
        <v>652</v>
      </c>
      <c r="AM67" s="1">
        <v>225288</v>
      </c>
      <c r="AN67" s="1">
        <v>1</v>
      </c>
      <c r="AX67"/>
      <c r="AY67"/>
    </row>
    <row r="68" spans="1:51" x14ac:dyDescent="0.25">
      <c r="A68" t="s">
        <v>379</v>
      </c>
      <c r="B68" t="s">
        <v>49</v>
      </c>
      <c r="C68" t="s">
        <v>458</v>
      </c>
      <c r="D68" t="s">
        <v>410</v>
      </c>
      <c r="E68" s="4">
        <v>148.53260869565219</v>
      </c>
      <c r="F68" s="4">
        <v>586.0353260869565</v>
      </c>
      <c r="G68" s="4">
        <v>67.9375</v>
      </c>
      <c r="H68" s="10">
        <v>0.11592731184590631</v>
      </c>
      <c r="I68" s="4">
        <v>532.66847826086951</v>
      </c>
      <c r="J68" s="4">
        <v>67.9375</v>
      </c>
      <c r="K68" s="10">
        <v>0.1275418065319199</v>
      </c>
      <c r="L68" s="4">
        <v>29.625</v>
      </c>
      <c r="M68" s="4">
        <v>0</v>
      </c>
      <c r="N68" s="10">
        <v>0</v>
      </c>
      <c r="O68" s="4">
        <v>13.288043478260869</v>
      </c>
      <c r="P68" s="4">
        <v>0</v>
      </c>
      <c r="Q68" s="8">
        <v>0</v>
      </c>
      <c r="R68" s="4">
        <v>10.858695652173912</v>
      </c>
      <c r="S68" s="4">
        <v>0</v>
      </c>
      <c r="T68" s="10">
        <v>0</v>
      </c>
      <c r="U68" s="4">
        <v>5.4782608695652177</v>
      </c>
      <c r="V68" s="4">
        <v>0</v>
      </c>
      <c r="W68" s="10">
        <v>0</v>
      </c>
      <c r="X68" s="4">
        <v>142.15489130434781</v>
      </c>
      <c r="Y68" s="4">
        <v>27.652173913043477</v>
      </c>
      <c r="Z68" s="10">
        <v>0.19452143826582302</v>
      </c>
      <c r="AA68" s="4">
        <v>37.029891304347828</v>
      </c>
      <c r="AB68" s="4">
        <v>0</v>
      </c>
      <c r="AC68" s="10">
        <v>0</v>
      </c>
      <c r="AD68" s="4">
        <v>377.22554347826087</v>
      </c>
      <c r="AE68" s="4">
        <v>40.285326086956523</v>
      </c>
      <c r="AF68" s="10">
        <v>0.10679373860926819</v>
      </c>
      <c r="AG68" s="4">
        <v>0</v>
      </c>
      <c r="AH68" s="4">
        <v>0</v>
      </c>
      <c r="AI68" s="10" t="s">
        <v>652</v>
      </c>
      <c r="AJ68" s="4">
        <v>0</v>
      </c>
      <c r="AK68" s="4">
        <v>0</v>
      </c>
      <c r="AL68" s="10" t="s">
        <v>652</v>
      </c>
      <c r="AM68" s="1">
        <v>225224</v>
      </c>
      <c r="AN68" s="1">
        <v>1</v>
      </c>
      <c r="AX68"/>
      <c r="AY68"/>
    </row>
    <row r="69" spans="1:51" x14ac:dyDescent="0.25">
      <c r="A69" t="s">
        <v>379</v>
      </c>
      <c r="B69" t="s">
        <v>322</v>
      </c>
      <c r="C69" t="s">
        <v>596</v>
      </c>
      <c r="D69" t="s">
        <v>412</v>
      </c>
      <c r="E69" s="4">
        <v>135.92391304347825</v>
      </c>
      <c r="F69" s="4">
        <v>486.34565217391309</v>
      </c>
      <c r="G69" s="4">
        <v>32.529891304347828</v>
      </c>
      <c r="H69" s="10">
        <v>6.688636190935951E-2</v>
      </c>
      <c r="I69" s="4">
        <v>421.64130434782612</v>
      </c>
      <c r="J69" s="4">
        <v>32.529891304347828</v>
      </c>
      <c r="K69" s="10">
        <v>7.7150627722925413E-2</v>
      </c>
      <c r="L69" s="4">
        <v>62.758152173913039</v>
      </c>
      <c r="M69" s="4">
        <v>10.440217391304348</v>
      </c>
      <c r="N69" s="10">
        <v>0.16635635418921846</v>
      </c>
      <c r="O69" s="4">
        <v>37.410326086956523</v>
      </c>
      <c r="P69" s="4">
        <v>10.440217391304348</v>
      </c>
      <c r="Q69" s="8">
        <v>0.27907314592867</v>
      </c>
      <c r="R69" s="4">
        <v>20.217391304347824</v>
      </c>
      <c r="S69" s="4">
        <v>0</v>
      </c>
      <c r="T69" s="10">
        <v>0</v>
      </c>
      <c r="U69" s="4">
        <v>5.1304347826086953</v>
      </c>
      <c r="V69" s="4">
        <v>0</v>
      </c>
      <c r="W69" s="10">
        <v>0</v>
      </c>
      <c r="X69" s="4">
        <v>124.58152173913044</v>
      </c>
      <c r="Y69" s="4">
        <v>9.7798913043478262</v>
      </c>
      <c r="Z69" s="10">
        <v>7.8501941281682155E-2</v>
      </c>
      <c r="AA69" s="4">
        <v>39.356521739130471</v>
      </c>
      <c r="AB69" s="4">
        <v>0</v>
      </c>
      <c r="AC69" s="10">
        <v>0</v>
      </c>
      <c r="AD69" s="4">
        <v>253.86141304347825</v>
      </c>
      <c r="AE69" s="4">
        <v>12.309782608695652</v>
      </c>
      <c r="AF69" s="10">
        <v>4.8490168163475025E-2</v>
      </c>
      <c r="AG69" s="4">
        <v>5.7880434782608692</v>
      </c>
      <c r="AH69" s="4">
        <v>0</v>
      </c>
      <c r="AI69" s="10">
        <v>0</v>
      </c>
      <c r="AJ69" s="4">
        <v>0</v>
      </c>
      <c r="AK69" s="4">
        <v>0</v>
      </c>
      <c r="AL69" s="10" t="s">
        <v>652</v>
      </c>
      <c r="AM69" s="1">
        <v>225720</v>
      </c>
      <c r="AN69" s="1">
        <v>1</v>
      </c>
      <c r="AX69"/>
      <c r="AY69"/>
    </row>
    <row r="70" spans="1:51" x14ac:dyDescent="0.25">
      <c r="A70" t="s">
        <v>379</v>
      </c>
      <c r="B70" t="s">
        <v>292</v>
      </c>
      <c r="C70" t="s">
        <v>501</v>
      </c>
      <c r="D70" t="s">
        <v>417</v>
      </c>
      <c r="E70" s="4">
        <v>118.80434782608695</v>
      </c>
      <c r="F70" s="4">
        <v>378.00271739130437</v>
      </c>
      <c r="G70" s="4">
        <v>21.236413043478262</v>
      </c>
      <c r="H70" s="10">
        <v>5.6180583012832033E-2</v>
      </c>
      <c r="I70" s="4">
        <v>326.87228260869563</v>
      </c>
      <c r="J70" s="4">
        <v>21.236413043478262</v>
      </c>
      <c r="K70" s="10">
        <v>6.4968534113676243E-2</v>
      </c>
      <c r="L70" s="4">
        <v>99.247282608695656</v>
      </c>
      <c r="M70" s="4">
        <v>0.2608695652173913</v>
      </c>
      <c r="N70" s="10">
        <v>2.6284806834049775E-3</v>
      </c>
      <c r="O70" s="4">
        <v>70.214673913043484</v>
      </c>
      <c r="P70" s="4">
        <v>0.2608695652173913</v>
      </c>
      <c r="Q70" s="8">
        <v>3.7153140601416459E-3</v>
      </c>
      <c r="R70" s="4">
        <v>23.445652173913043</v>
      </c>
      <c r="S70" s="4">
        <v>0</v>
      </c>
      <c r="T70" s="10">
        <v>0</v>
      </c>
      <c r="U70" s="4">
        <v>5.5869565217391308</v>
      </c>
      <c r="V70" s="4">
        <v>0</v>
      </c>
      <c r="W70" s="10">
        <v>0</v>
      </c>
      <c r="X70" s="4">
        <v>65.076086956521735</v>
      </c>
      <c r="Y70" s="4">
        <v>4.8016304347826084</v>
      </c>
      <c r="Z70" s="10">
        <v>7.3784867212293298E-2</v>
      </c>
      <c r="AA70" s="4">
        <v>22.097826086956523</v>
      </c>
      <c r="AB70" s="4">
        <v>0</v>
      </c>
      <c r="AC70" s="10">
        <v>0</v>
      </c>
      <c r="AD70" s="4">
        <v>190.96739130434781</v>
      </c>
      <c r="AE70" s="4">
        <v>16.173913043478262</v>
      </c>
      <c r="AF70" s="10">
        <v>8.4694632591496399E-2</v>
      </c>
      <c r="AG70" s="4">
        <v>0.61413043478260865</v>
      </c>
      <c r="AH70" s="4">
        <v>0</v>
      </c>
      <c r="AI70" s="10">
        <v>0</v>
      </c>
      <c r="AJ70" s="4">
        <v>0</v>
      </c>
      <c r="AK70" s="4">
        <v>0</v>
      </c>
      <c r="AL70" s="10" t="s">
        <v>652</v>
      </c>
      <c r="AM70" s="1">
        <v>225650</v>
      </c>
      <c r="AN70" s="1">
        <v>1</v>
      </c>
      <c r="AX70"/>
      <c r="AY70"/>
    </row>
    <row r="71" spans="1:51" x14ac:dyDescent="0.25">
      <c r="A71" t="s">
        <v>379</v>
      </c>
      <c r="B71" t="s">
        <v>73</v>
      </c>
      <c r="C71" t="s">
        <v>448</v>
      </c>
      <c r="D71" t="s">
        <v>410</v>
      </c>
      <c r="E71" s="4">
        <v>180.82608695652175</v>
      </c>
      <c r="F71" s="4">
        <v>654.99456521739125</v>
      </c>
      <c r="G71" s="4">
        <v>6.2853260869565215</v>
      </c>
      <c r="H71" s="10">
        <v>9.5959973116272121E-3</v>
      </c>
      <c r="I71" s="4">
        <v>605.25271739130426</v>
      </c>
      <c r="J71" s="4">
        <v>6.2853260869565215</v>
      </c>
      <c r="K71" s="10">
        <v>1.038463092581701E-2</v>
      </c>
      <c r="L71" s="4">
        <v>156.49456521739131</v>
      </c>
      <c r="M71" s="4">
        <v>1.2038043478260869</v>
      </c>
      <c r="N71" s="10">
        <v>7.6923076923076919E-3</v>
      </c>
      <c r="O71" s="4">
        <v>129.77717391304347</v>
      </c>
      <c r="P71" s="4">
        <v>1.2038043478260869</v>
      </c>
      <c r="Q71" s="8">
        <v>9.275932828007873E-3</v>
      </c>
      <c r="R71" s="4">
        <v>21.326086956521738</v>
      </c>
      <c r="S71" s="4">
        <v>0</v>
      </c>
      <c r="T71" s="10">
        <v>0</v>
      </c>
      <c r="U71" s="4">
        <v>5.3913043478260869</v>
      </c>
      <c r="V71" s="4">
        <v>0</v>
      </c>
      <c r="W71" s="10">
        <v>0</v>
      </c>
      <c r="X71" s="4">
        <v>146.90217391304347</v>
      </c>
      <c r="Y71" s="4">
        <v>2.1983695652173911</v>
      </c>
      <c r="Z71" s="10">
        <v>1.4964853866074731E-2</v>
      </c>
      <c r="AA71" s="4">
        <v>23.024456521739129</v>
      </c>
      <c r="AB71" s="4">
        <v>0</v>
      </c>
      <c r="AC71" s="10">
        <v>0</v>
      </c>
      <c r="AD71" s="4">
        <v>328.57336956521738</v>
      </c>
      <c r="AE71" s="4">
        <v>2.8831521739130435</v>
      </c>
      <c r="AF71" s="10">
        <v>8.7747591283132784E-3</v>
      </c>
      <c r="AG71" s="4">
        <v>0</v>
      </c>
      <c r="AH71" s="4">
        <v>0</v>
      </c>
      <c r="AI71" s="10" t="s">
        <v>652</v>
      </c>
      <c r="AJ71" s="4">
        <v>0</v>
      </c>
      <c r="AK71" s="4">
        <v>0</v>
      </c>
      <c r="AL71" s="10" t="s">
        <v>652</v>
      </c>
      <c r="AM71" s="1">
        <v>225268</v>
      </c>
      <c r="AN71" s="1">
        <v>1</v>
      </c>
      <c r="AX71"/>
      <c r="AY71"/>
    </row>
    <row r="72" spans="1:51" x14ac:dyDescent="0.25">
      <c r="A72" t="s">
        <v>379</v>
      </c>
      <c r="B72" t="s">
        <v>64</v>
      </c>
      <c r="C72" t="s">
        <v>499</v>
      </c>
      <c r="D72" t="s">
        <v>419</v>
      </c>
      <c r="E72" s="4">
        <v>91.304347826086953</v>
      </c>
      <c r="F72" s="4">
        <v>341.42391304347825</v>
      </c>
      <c r="G72" s="4">
        <v>102.01358695652173</v>
      </c>
      <c r="H72" s="10">
        <v>0.29878864092196999</v>
      </c>
      <c r="I72" s="4">
        <v>291.56521739130432</v>
      </c>
      <c r="J72" s="4">
        <v>102.01358695652173</v>
      </c>
      <c r="K72" s="10">
        <v>0.34988256784968685</v>
      </c>
      <c r="L72" s="4">
        <v>55.904891304347828</v>
      </c>
      <c r="M72" s="4">
        <v>4.1358695652173916</v>
      </c>
      <c r="N72" s="10">
        <v>7.3980459825985515E-2</v>
      </c>
      <c r="O72" s="4">
        <v>35.461956521739133</v>
      </c>
      <c r="P72" s="4">
        <v>4.1358695652173916</v>
      </c>
      <c r="Q72" s="8">
        <v>0.11662835249042146</v>
      </c>
      <c r="R72" s="4">
        <v>15.225543478260869</v>
      </c>
      <c r="S72" s="4">
        <v>0</v>
      </c>
      <c r="T72" s="10">
        <v>0</v>
      </c>
      <c r="U72" s="4">
        <v>5.2173913043478262</v>
      </c>
      <c r="V72" s="4">
        <v>0</v>
      </c>
      <c r="W72" s="10">
        <v>0</v>
      </c>
      <c r="X72" s="4">
        <v>79.847826086956516</v>
      </c>
      <c r="Y72" s="4">
        <v>21.551630434782609</v>
      </c>
      <c r="Z72" s="10">
        <v>0.26990879390144301</v>
      </c>
      <c r="AA72" s="4">
        <v>29.415760869565219</v>
      </c>
      <c r="AB72" s="4">
        <v>0</v>
      </c>
      <c r="AC72" s="10">
        <v>0</v>
      </c>
      <c r="AD72" s="4">
        <v>172.97554347826087</v>
      </c>
      <c r="AE72" s="4">
        <v>76.326086956521735</v>
      </c>
      <c r="AF72" s="10">
        <v>0.44125363286466102</v>
      </c>
      <c r="AG72" s="4">
        <v>3.2798913043478262</v>
      </c>
      <c r="AH72" s="4">
        <v>0</v>
      </c>
      <c r="AI72" s="10">
        <v>0</v>
      </c>
      <c r="AJ72" s="4">
        <v>0</v>
      </c>
      <c r="AK72" s="4">
        <v>0</v>
      </c>
      <c r="AL72" s="10" t="s">
        <v>652</v>
      </c>
      <c r="AM72" s="1">
        <v>225257</v>
      </c>
      <c r="AN72" s="1">
        <v>1</v>
      </c>
      <c r="AX72"/>
      <c r="AY72"/>
    </row>
    <row r="73" spans="1:51" x14ac:dyDescent="0.25">
      <c r="A73" t="s">
        <v>379</v>
      </c>
      <c r="B73" t="s">
        <v>111</v>
      </c>
      <c r="C73" t="s">
        <v>463</v>
      </c>
      <c r="D73" t="s">
        <v>415</v>
      </c>
      <c r="E73" s="4">
        <v>137.21739130434781</v>
      </c>
      <c r="F73" s="4">
        <v>448.01141304347823</v>
      </c>
      <c r="G73" s="4">
        <v>65.53532608695653</v>
      </c>
      <c r="H73" s="10">
        <v>0.14628048344071207</v>
      </c>
      <c r="I73" s="4">
        <v>404.65543478260872</v>
      </c>
      <c r="J73" s="4">
        <v>65.53532608695653</v>
      </c>
      <c r="K73" s="10">
        <v>0.16195340641393779</v>
      </c>
      <c r="L73" s="4">
        <v>89.423913043478251</v>
      </c>
      <c r="M73" s="4">
        <v>7.4782608695652177</v>
      </c>
      <c r="N73" s="10">
        <v>8.3627081560714731E-2</v>
      </c>
      <c r="O73" s="4">
        <v>70.668478260869563</v>
      </c>
      <c r="P73" s="4">
        <v>7.4782608695652177</v>
      </c>
      <c r="Q73" s="8">
        <v>0.10582173344612783</v>
      </c>
      <c r="R73" s="4">
        <v>13.451086956521738</v>
      </c>
      <c r="S73" s="4">
        <v>0</v>
      </c>
      <c r="T73" s="10">
        <v>0</v>
      </c>
      <c r="U73" s="4">
        <v>5.3043478260869561</v>
      </c>
      <c r="V73" s="4">
        <v>0</v>
      </c>
      <c r="W73" s="10">
        <v>0</v>
      </c>
      <c r="X73" s="4">
        <v>104</v>
      </c>
      <c r="Y73" s="4">
        <v>22.228260869565219</v>
      </c>
      <c r="Z73" s="10">
        <v>0.21373327759197325</v>
      </c>
      <c r="AA73" s="4">
        <v>24.600543478260871</v>
      </c>
      <c r="AB73" s="4">
        <v>0</v>
      </c>
      <c r="AC73" s="10">
        <v>0</v>
      </c>
      <c r="AD73" s="4">
        <v>229.98695652173913</v>
      </c>
      <c r="AE73" s="4">
        <v>35.828804347826086</v>
      </c>
      <c r="AF73" s="10">
        <v>0.15578624496663326</v>
      </c>
      <c r="AG73" s="4">
        <v>0</v>
      </c>
      <c r="AH73" s="4">
        <v>0</v>
      </c>
      <c r="AI73" s="10" t="s">
        <v>652</v>
      </c>
      <c r="AJ73" s="4">
        <v>0</v>
      </c>
      <c r="AK73" s="4">
        <v>0</v>
      </c>
      <c r="AL73" s="10" t="s">
        <v>652</v>
      </c>
      <c r="AM73" s="1">
        <v>225323</v>
      </c>
      <c r="AN73" s="1">
        <v>1</v>
      </c>
      <c r="AX73"/>
      <c r="AY73"/>
    </row>
    <row r="74" spans="1:51" x14ac:dyDescent="0.25">
      <c r="A74" t="s">
        <v>379</v>
      </c>
      <c r="B74" t="s">
        <v>133</v>
      </c>
      <c r="C74" t="s">
        <v>529</v>
      </c>
      <c r="D74" t="s">
        <v>416</v>
      </c>
      <c r="E74" s="4">
        <v>128.72826086956522</v>
      </c>
      <c r="F74" s="4">
        <v>460.88315217391306</v>
      </c>
      <c r="G74" s="4">
        <v>0</v>
      </c>
      <c r="H74" s="10">
        <v>0</v>
      </c>
      <c r="I74" s="4">
        <v>400.73913043478262</v>
      </c>
      <c r="J74" s="4">
        <v>0</v>
      </c>
      <c r="K74" s="10">
        <v>0</v>
      </c>
      <c r="L74" s="4">
        <v>77.649456521739125</v>
      </c>
      <c r="M74" s="4">
        <v>0</v>
      </c>
      <c r="N74" s="10">
        <v>0</v>
      </c>
      <c r="O74" s="4">
        <v>42.355978260869563</v>
      </c>
      <c r="P74" s="4">
        <v>0</v>
      </c>
      <c r="Q74" s="8">
        <v>0</v>
      </c>
      <c r="R74" s="4">
        <v>29.989130434782609</v>
      </c>
      <c r="S74" s="4">
        <v>0</v>
      </c>
      <c r="T74" s="10">
        <v>0</v>
      </c>
      <c r="U74" s="4">
        <v>5.3043478260869561</v>
      </c>
      <c r="V74" s="4">
        <v>0</v>
      </c>
      <c r="W74" s="10">
        <v>0</v>
      </c>
      <c r="X74" s="4">
        <v>107.10597826086956</v>
      </c>
      <c r="Y74" s="4">
        <v>0</v>
      </c>
      <c r="Z74" s="10">
        <v>0</v>
      </c>
      <c r="AA74" s="4">
        <v>24.850543478260871</v>
      </c>
      <c r="AB74" s="4">
        <v>0</v>
      </c>
      <c r="AC74" s="10">
        <v>0</v>
      </c>
      <c r="AD74" s="4">
        <v>246.45652173913044</v>
      </c>
      <c r="AE74" s="4">
        <v>0</v>
      </c>
      <c r="AF74" s="10">
        <v>0</v>
      </c>
      <c r="AG74" s="4">
        <v>4.8206521739130439</v>
      </c>
      <c r="AH74" s="4">
        <v>0</v>
      </c>
      <c r="AI74" s="10">
        <v>0</v>
      </c>
      <c r="AJ74" s="4">
        <v>0</v>
      </c>
      <c r="AK74" s="4">
        <v>0</v>
      </c>
      <c r="AL74" s="10" t="s">
        <v>652</v>
      </c>
      <c r="AM74" s="1">
        <v>225356</v>
      </c>
      <c r="AN74" s="1">
        <v>1</v>
      </c>
      <c r="AX74"/>
      <c r="AY74"/>
    </row>
    <row r="75" spans="1:51" x14ac:dyDescent="0.25">
      <c r="A75" t="s">
        <v>379</v>
      </c>
      <c r="B75" t="s">
        <v>95</v>
      </c>
      <c r="C75" t="s">
        <v>513</v>
      </c>
      <c r="D75" t="s">
        <v>414</v>
      </c>
      <c r="E75" s="4">
        <v>149.80434782608697</v>
      </c>
      <c r="F75" s="4">
        <v>486.0034782608696</v>
      </c>
      <c r="G75" s="4">
        <v>90.4375</v>
      </c>
      <c r="H75" s="10">
        <v>0.18608405915863904</v>
      </c>
      <c r="I75" s="4">
        <v>427.54423913043479</v>
      </c>
      <c r="J75" s="4">
        <v>90.4375</v>
      </c>
      <c r="K75" s="10">
        <v>0.21152781799595108</v>
      </c>
      <c r="L75" s="4">
        <v>100.79347826086956</v>
      </c>
      <c r="M75" s="4">
        <v>14.513586956521738</v>
      </c>
      <c r="N75" s="10">
        <v>0.14399331392213954</v>
      </c>
      <c r="O75" s="4">
        <v>66.815217391304344</v>
      </c>
      <c r="P75" s="4">
        <v>14.513586956521738</v>
      </c>
      <c r="Q75" s="8">
        <v>0.21721978200748332</v>
      </c>
      <c r="R75" s="4">
        <v>24.635869565217391</v>
      </c>
      <c r="S75" s="4">
        <v>0</v>
      </c>
      <c r="T75" s="10">
        <v>0</v>
      </c>
      <c r="U75" s="4">
        <v>9.3423913043478262</v>
      </c>
      <c r="V75" s="4">
        <v>0</v>
      </c>
      <c r="W75" s="10">
        <v>0</v>
      </c>
      <c r="X75" s="4">
        <v>100.60597826086956</v>
      </c>
      <c r="Y75" s="4">
        <v>25.934782608695652</v>
      </c>
      <c r="Z75" s="10">
        <v>0.25778570078059587</v>
      </c>
      <c r="AA75" s="4">
        <v>24.480978260869566</v>
      </c>
      <c r="AB75" s="4">
        <v>0</v>
      </c>
      <c r="AC75" s="10">
        <v>0</v>
      </c>
      <c r="AD75" s="4">
        <v>240.95923913043478</v>
      </c>
      <c r="AE75" s="4">
        <v>49.989130434782609</v>
      </c>
      <c r="AF75" s="10">
        <v>0.20745886572011774</v>
      </c>
      <c r="AG75" s="4">
        <v>19.163804347826087</v>
      </c>
      <c r="AH75" s="4">
        <v>0</v>
      </c>
      <c r="AI75" s="10">
        <v>0</v>
      </c>
      <c r="AJ75" s="4">
        <v>0</v>
      </c>
      <c r="AK75" s="4">
        <v>0</v>
      </c>
      <c r="AL75" s="10" t="s">
        <v>652</v>
      </c>
      <c r="AM75" s="1">
        <v>225299</v>
      </c>
      <c r="AN75" s="1">
        <v>1</v>
      </c>
      <c r="AX75"/>
      <c r="AY75"/>
    </row>
    <row r="76" spans="1:51" x14ac:dyDescent="0.25">
      <c r="A76" t="s">
        <v>379</v>
      </c>
      <c r="B76" t="s">
        <v>286</v>
      </c>
      <c r="C76" t="s">
        <v>576</v>
      </c>
      <c r="D76" t="s">
        <v>416</v>
      </c>
      <c r="E76" s="4">
        <v>116.97826086956522</v>
      </c>
      <c r="F76" s="4">
        <v>418.01902173913044</v>
      </c>
      <c r="G76" s="4">
        <v>11.309782608695652</v>
      </c>
      <c r="H76" s="10">
        <v>2.7055664983000827E-2</v>
      </c>
      <c r="I76" s="4">
        <v>375.59510869565219</v>
      </c>
      <c r="J76" s="4">
        <v>11.309782608695652</v>
      </c>
      <c r="K76" s="10">
        <v>3.0111634435207896E-2</v>
      </c>
      <c r="L76" s="4">
        <v>84.994565217391312</v>
      </c>
      <c r="M76" s="4">
        <v>5.1059782608695654</v>
      </c>
      <c r="N76" s="10">
        <v>6.0074173540507703E-2</v>
      </c>
      <c r="O76" s="4">
        <v>55.260869565217391</v>
      </c>
      <c r="P76" s="4">
        <v>5.1059782608695654</v>
      </c>
      <c r="Q76" s="8">
        <v>9.2397718332022039E-2</v>
      </c>
      <c r="R76" s="4">
        <v>24.603260869565219</v>
      </c>
      <c r="S76" s="4">
        <v>0</v>
      </c>
      <c r="T76" s="10">
        <v>0</v>
      </c>
      <c r="U76" s="4">
        <v>5.1304347826086953</v>
      </c>
      <c r="V76" s="4">
        <v>0</v>
      </c>
      <c r="W76" s="10">
        <v>0</v>
      </c>
      <c r="X76" s="4">
        <v>92.415760869565219</v>
      </c>
      <c r="Y76" s="4">
        <v>2.4755434782608696</v>
      </c>
      <c r="Z76" s="10">
        <v>2.6787026963450852E-2</v>
      </c>
      <c r="AA76" s="4">
        <v>12.690217391304348</v>
      </c>
      <c r="AB76" s="4">
        <v>0</v>
      </c>
      <c r="AC76" s="10">
        <v>0</v>
      </c>
      <c r="AD76" s="4">
        <v>227.91847826086956</v>
      </c>
      <c r="AE76" s="4">
        <v>3.7282608695652173</v>
      </c>
      <c r="AF76" s="10">
        <v>1.6357870138541144E-2</v>
      </c>
      <c r="AG76" s="4">
        <v>0</v>
      </c>
      <c r="AH76" s="4">
        <v>0</v>
      </c>
      <c r="AI76" s="10" t="s">
        <v>652</v>
      </c>
      <c r="AJ76" s="4">
        <v>0</v>
      </c>
      <c r="AK76" s="4">
        <v>0</v>
      </c>
      <c r="AL76" s="10" t="s">
        <v>652</v>
      </c>
      <c r="AM76" s="1">
        <v>225634</v>
      </c>
      <c r="AN76" s="1">
        <v>1</v>
      </c>
      <c r="AX76"/>
      <c r="AY76"/>
    </row>
    <row r="77" spans="1:51" x14ac:dyDescent="0.25">
      <c r="A77" t="s">
        <v>379</v>
      </c>
      <c r="B77" t="s">
        <v>228</v>
      </c>
      <c r="C77" t="s">
        <v>440</v>
      </c>
      <c r="D77" t="s">
        <v>410</v>
      </c>
      <c r="E77" s="4">
        <v>105.64130434782609</v>
      </c>
      <c r="F77" s="4">
        <v>416.01793478260879</v>
      </c>
      <c r="G77" s="4">
        <v>39.288043478260867</v>
      </c>
      <c r="H77" s="10">
        <v>9.4438340738340842E-2</v>
      </c>
      <c r="I77" s="4">
        <v>369.30706521739131</v>
      </c>
      <c r="J77" s="4">
        <v>39.288043478260867</v>
      </c>
      <c r="K77" s="10">
        <v>0.10638313527831941</v>
      </c>
      <c r="L77" s="4">
        <v>57.60271739130436</v>
      </c>
      <c r="M77" s="4">
        <v>0</v>
      </c>
      <c r="N77" s="10">
        <v>0</v>
      </c>
      <c r="O77" s="4">
        <v>35.961956521739133</v>
      </c>
      <c r="P77" s="4">
        <v>0</v>
      </c>
      <c r="Q77" s="8">
        <v>0</v>
      </c>
      <c r="R77" s="4">
        <v>16.249456521739145</v>
      </c>
      <c r="S77" s="4">
        <v>0</v>
      </c>
      <c r="T77" s="10">
        <v>0</v>
      </c>
      <c r="U77" s="4">
        <v>5.3913043478260869</v>
      </c>
      <c r="V77" s="4">
        <v>0</v>
      </c>
      <c r="W77" s="10">
        <v>0</v>
      </c>
      <c r="X77" s="4">
        <v>128.75</v>
      </c>
      <c r="Y77" s="4">
        <v>12.831521739130435</v>
      </c>
      <c r="Z77" s="10">
        <v>9.9662304769945129E-2</v>
      </c>
      <c r="AA77" s="4">
        <v>25.070108695652198</v>
      </c>
      <c r="AB77" s="4">
        <v>0</v>
      </c>
      <c r="AC77" s="10">
        <v>0</v>
      </c>
      <c r="AD77" s="4">
        <v>204.59510869565219</v>
      </c>
      <c r="AE77" s="4">
        <v>26.456521739130434</v>
      </c>
      <c r="AF77" s="10">
        <v>0.12931160430861588</v>
      </c>
      <c r="AG77" s="4">
        <v>0</v>
      </c>
      <c r="AH77" s="4">
        <v>0</v>
      </c>
      <c r="AI77" s="10" t="s">
        <v>652</v>
      </c>
      <c r="AJ77" s="4">
        <v>0</v>
      </c>
      <c r="AK77" s="4">
        <v>0</v>
      </c>
      <c r="AL77" s="10" t="s">
        <v>652</v>
      </c>
      <c r="AM77" s="1">
        <v>225504</v>
      </c>
      <c r="AN77" s="1">
        <v>1</v>
      </c>
      <c r="AX77"/>
      <c r="AY77"/>
    </row>
    <row r="78" spans="1:51" x14ac:dyDescent="0.25">
      <c r="A78" t="s">
        <v>379</v>
      </c>
      <c r="B78" t="s">
        <v>78</v>
      </c>
      <c r="C78" t="s">
        <v>447</v>
      </c>
      <c r="D78" t="s">
        <v>410</v>
      </c>
      <c r="E78" s="4">
        <v>93.25</v>
      </c>
      <c r="F78" s="4">
        <v>474.43445652173909</v>
      </c>
      <c r="G78" s="4">
        <v>43.942608695652176</v>
      </c>
      <c r="H78" s="10">
        <v>9.2621031401918588E-2</v>
      </c>
      <c r="I78" s="4">
        <v>429.64369565217385</v>
      </c>
      <c r="J78" s="4">
        <v>43.942608695652176</v>
      </c>
      <c r="K78" s="10">
        <v>0.10227686136287856</v>
      </c>
      <c r="L78" s="4">
        <v>97.699456521739137</v>
      </c>
      <c r="M78" s="4">
        <v>5.0608695652173905</v>
      </c>
      <c r="N78" s="10">
        <v>5.1800386055282657E-2</v>
      </c>
      <c r="O78" s="4">
        <v>64.525543478260872</v>
      </c>
      <c r="P78" s="4">
        <v>5.0608695652173905</v>
      </c>
      <c r="Q78" s="8">
        <v>7.8432033151684094E-2</v>
      </c>
      <c r="R78" s="4">
        <v>27.956521739130434</v>
      </c>
      <c r="S78" s="4">
        <v>0</v>
      </c>
      <c r="T78" s="10">
        <v>0</v>
      </c>
      <c r="U78" s="4">
        <v>5.2173913043478262</v>
      </c>
      <c r="V78" s="4">
        <v>0</v>
      </c>
      <c r="W78" s="10">
        <v>0</v>
      </c>
      <c r="X78" s="4">
        <v>62.934782608695649</v>
      </c>
      <c r="Y78" s="4">
        <v>0.86684782608695654</v>
      </c>
      <c r="Z78" s="10">
        <v>1.3773747841105355E-2</v>
      </c>
      <c r="AA78" s="4">
        <v>11.616847826086957</v>
      </c>
      <c r="AB78" s="4">
        <v>0</v>
      </c>
      <c r="AC78" s="10">
        <v>0</v>
      </c>
      <c r="AD78" s="4">
        <v>301.19695652173908</v>
      </c>
      <c r="AE78" s="4">
        <v>38.014891304347827</v>
      </c>
      <c r="AF78" s="10">
        <v>0.12621273383153883</v>
      </c>
      <c r="AG78" s="4">
        <v>0.98641304347826086</v>
      </c>
      <c r="AH78" s="4">
        <v>0</v>
      </c>
      <c r="AI78" s="10">
        <v>0</v>
      </c>
      <c r="AJ78" s="4">
        <v>0</v>
      </c>
      <c r="AK78" s="4">
        <v>0</v>
      </c>
      <c r="AL78" s="10" t="s">
        <v>652</v>
      </c>
      <c r="AM78" s="1">
        <v>225273</v>
      </c>
      <c r="AN78" s="1">
        <v>1</v>
      </c>
      <c r="AX78"/>
      <c r="AY78"/>
    </row>
    <row r="79" spans="1:51" x14ac:dyDescent="0.25">
      <c r="A79" t="s">
        <v>379</v>
      </c>
      <c r="B79" t="s">
        <v>253</v>
      </c>
      <c r="C79" t="s">
        <v>480</v>
      </c>
      <c r="D79" t="s">
        <v>410</v>
      </c>
      <c r="E79" s="4">
        <v>53.445652173913047</v>
      </c>
      <c r="F79" s="4">
        <v>224.1195652173912</v>
      </c>
      <c r="G79" s="4">
        <v>0</v>
      </c>
      <c r="H79" s="10">
        <v>0</v>
      </c>
      <c r="I79" s="4">
        <v>202.10869565217382</v>
      </c>
      <c r="J79" s="4">
        <v>0</v>
      </c>
      <c r="K79" s="10">
        <v>0</v>
      </c>
      <c r="L79" s="4">
        <v>41.48097826086957</v>
      </c>
      <c r="M79" s="4">
        <v>0</v>
      </c>
      <c r="N79" s="10">
        <v>0</v>
      </c>
      <c r="O79" s="4">
        <v>24.948369565217391</v>
      </c>
      <c r="P79" s="4">
        <v>0</v>
      </c>
      <c r="Q79" s="8">
        <v>0</v>
      </c>
      <c r="R79" s="4">
        <v>10.956521739130435</v>
      </c>
      <c r="S79" s="4">
        <v>0</v>
      </c>
      <c r="T79" s="10">
        <v>0</v>
      </c>
      <c r="U79" s="4">
        <v>5.5760869565217392</v>
      </c>
      <c r="V79" s="4">
        <v>0</v>
      </c>
      <c r="W79" s="10">
        <v>0</v>
      </c>
      <c r="X79" s="4">
        <v>42.956521739130437</v>
      </c>
      <c r="Y79" s="4">
        <v>0</v>
      </c>
      <c r="Z79" s="10">
        <v>0</v>
      </c>
      <c r="AA79" s="4">
        <v>5.4782608695652177</v>
      </c>
      <c r="AB79" s="4">
        <v>0</v>
      </c>
      <c r="AC79" s="10">
        <v>0</v>
      </c>
      <c r="AD79" s="4">
        <v>134.20380434782598</v>
      </c>
      <c r="AE79" s="4">
        <v>0</v>
      </c>
      <c r="AF79" s="10">
        <v>0</v>
      </c>
      <c r="AG79" s="4">
        <v>0</v>
      </c>
      <c r="AH79" s="4">
        <v>0</v>
      </c>
      <c r="AI79" s="10" t="s">
        <v>652</v>
      </c>
      <c r="AJ79" s="4">
        <v>0</v>
      </c>
      <c r="AK79" s="4">
        <v>0</v>
      </c>
      <c r="AL79" s="10" t="s">
        <v>652</v>
      </c>
      <c r="AM79" s="1">
        <v>225541</v>
      </c>
      <c r="AN79" s="1">
        <v>1</v>
      </c>
      <c r="AX79"/>
      <c r="AY79"/>
    </row>
    <row r="80" spans="1:51" x14ac:dyDescent="0.25">
      <c r="A80" t="s">
        <v>379</v>
      </c>
      <c r="B80" t="s">
        <v>197</v>
      </c>
      <c r="C80" t="s">
        <v>483</v>
      </c>
      <c r="D80" t="s">
        <v>417</v>
      </c>
      <c r="E80" s="4">
        <v>87.141304347826093</v>
      </c>
      <c r="F80" s="4">
        <v>300.43206521739131</v>
      </c>
      <c r="G80" s="4">
        <v>8.0271739130434785</v>
      </c>
      <c r="H80" s="10">
        <v>2.6718765545998065E-2</v>
      </c>
      <c r="I80" s="4">
        <v>284.94021739130437</v>
      </c>
      <c r="J80" s="4">
        <v>8.0271739130434785</v>
      </c>
      <c r="K80" s="10">
        <v>2.817143184115661E-2</v>
      </c>
      <c r="L80" s="4">
        <v>21.777173913043477</v>
      </c>
      <c r="M80" s="4">
        <v>0</v>
      </c>
      <c r="N80" s="10">
        <v>0</v>
      </c>
      <c r="O80" s="4">
        <v>11.527173913043478</v>
      </c>
      <c r="P80" s="4">
        <v>0</v>
      </c>
      <c r="Q80" s="8">
        <v>0</v>
      </c>
      <c r="R80" s="4">
        <v>5.2934782608695654</v>
      </c>
      <c r="S80" s="4">
        <v>0</v>
      </c>
      <c r="T80" s="10">
        <v>0</v>
      </c>
      <c r="U80" s="4">
        <v>4.9565217391304346</v>
      </c>
      <c r="V80" s="4">
        <v>0</v>
      </c>
      <c r="W80" s="10">
        <v>0</v>
      </c>
      <c r="X80" s="4">
        <v>85.024456521739125</v>
      </c>
      <c r="Y80" s="4">
        <v>5.1413043478260869</v>
      </c>
      <c r="Z80" s="10">
        <v>6.0468535267985554E-2</v>
      </c>
      <c r="AA80" s="4">
        <v>5.2418478260869561</v>
      </c>
      <c r="AB80" s="4">
        <v>0</v>
      </c>
      <c r="AC80" s="10">
        <v>0</v>
      </c>
      <c r="AD80" s="4">
        <v>188.38858695652175</v>
      </c>
      <c r="AE80" s="4">
        <v>2.8858695652173911</v>
      </c>
      <c r="AF80" s="10">
        <v>1.5318706997273787E-2</v>
      </c>
      <c r="AG80" s="4">
        <v>0</v>
      </c>
      <c r="AH80" s="4">
        <v>0</v>
      </c>
      <c r="AI80" s="10" t="s">
        <v>652</v>
      </c>
      <c r="AJ80" s="4">
        <v>0</v>
      </c>
      <c r="AK80" s="4">
        <v>0</v>
      </c>
      <c r="AL80" s="10" t="s">
        <v>652</v>
      </c>
      <c r="AM80" s="1">
        <v>225453</v>
      </c>
      <c r="AN80" s="1">
        <v>1</v>
      </c>
      <c r="AX80"/>
      <c r="AY80"/>
    </row>
    <row r="81" spans="1:51" x14ac:dyDescent="0.25">
      <c r="A81" t="s">
        <v>379</v>
      </c>
      <c r="B81" t="s">
        <v>29</v>
      </c>
      <c r="C81" t="s">
        <v>480</v>
      </c>
      <c r="D81" t="s">
        <v>410</v>
      </c>
      <c r="E81" s="4">
        <v>80.945652173913047</v>
      </c>
      <c r="F81" s="4">
        <v>291.39130434782606</v>
      </c>
      <c r="G81" s="4">
        <v>6.3043478260869561</v>
      </c>
      <c r="H81" s="10">
        <v>2.1635332736496569E-2</v>
      </c>
      <c r="I81" s="4">
        <v>279.04347826086956</v>
      </c>
      <c r="J81" s="4">
        <v>6.3043478260869561</v>
      </c>
      <c r="K81" s="10">
        <v>2.2592708008725457E-2</v>
      </c>
      <c r="L81" s="4">
        <v>55.323369565217391</v>
      </c>
      <c r="M81" s="4">
        <v>6.3043478260869561</v>
      </c>
      <c r="N81" s="10">
        <v>0.11395451643008006</v>
      </c>
      <c r="O81" s="4">
        <v>42.975543478260867</v>
      </c>
      <c r="P81" s="4">
        <v>6.3043478260869561</v>
      </c>
      <c r="Q81" s="8">
        <v>0.14669617451786279</v>
      </c>
      <c r="R81" s="4">
        <v>8.2608695652173907</v>
      </c>
      <c r="S81" s="4">
        <v>0</v>
      </c>
      <c r="T81" s="10">
        <v>0</v>
      </c>
      <c r="U81" s="4">
        <v>4.0869565217391308</v>
      </c>
      <c r="V81" s="4">
        <v>0</v>
      </c>
      <c r="W81" s="10">
        <v>0</v>
      </c>
      <c r="X81" s="4">
        <v>91.75</v>
      </c>
      <c r="Y81" s="4">
        <v>0</v>
      </c>
      <c r="Z81" s="10">
        <v>0</v>
      </c>
      <c r="AA81" s="4">
        <v>0</v>
      </c>
      <c r="AB81" s="4">
        <v>0</v>
      </c>
      <c r="AC81" s="10" t="s">
        <v>652</v>
      </c>
      <c r="AD81" s="4">
        <v>144.31793478260869</v>
      </c>
      <c r="AE81" s="4">
        <v>0</v>
      </c>
      <c r="AF81" s="10">
        <v>0</v>
      </c>
      <c r="AG81" s="4">
        <v>0</v>
      </c>
      <c r="AH81" s="4">
        <v>0</v>
      </c>
      <c r="AI81" s="10" t="s">
        <v>652</v>
      </c>
      <c r="AJ81" s="4">
        <v>0</v>
      </c>
      <c r="AK81" s="4">
        <v>0</v>
      </c>
      <c r="AL81" s="10" t="s">
        <v>652</v>
      </c>
      <c r="AM81" s="1">
        <v>225179</v>
      </c>
      <c r="AN81" s="1">
        <v>1</v>
      </c>
      <c r="AX81"/>
      <c r="AY81"/>
    </row>
    <row r="82" spans="1:51" x14ac:dyDescent="0.25">
      <c r="A82" t="s">
        <v>379</v>
      </c>
      <c r="B82" t="s">
        <v>194</v>
      </c>
      <c r="C82" t="s">
        <v>483</v>
      </c>
      <c r="D82" t="s">
        <v>417</v>
      </c>
      <c r="E82" s="4">
        <v>217.38043478260869</v>
      </c>
      <c r="F82" s="4">
        <v>774.99858695652176</v>
      </c>
      <c r="G82" s="4">
        <v>10.707173913043478</v>
      </c>
      <c r="H82" s="10">
        <v>1.3815733464871674E-2</v>
      </c>
      <c r="I82" s="4">
        <v>675.48184782608689</v>
      </c>
      <c r="J82" s="4">
        <v>10.707173913043478</v>
      </c>
      <c r="K82" s="10">
        <v>1.5851164539065755E-2</v>
      </c>
      <c r="L82" s="4">
        <v>135.98565217391314</v>
      </c>
      <c r="M82" s="4">
        <v>0.52489130434782616</v>
      </c>
      <c r="N82" s="10">
        <v>3.8599020996460602E-3</v>
      </c>
      <c r="O82" s="4">
        <v>36.468913043478267</v>
      </c>
      <c r="P82" s="4">
        <v>0.52489130434782616</v>
      </c>
      <c r="Q82" s="8">
        <v>1.439284202745638E-2</v>
      </c>
      <c r="R82" s="4">
        <v>95.56021739130442</v>
      </c>
      <c r="S82" s="4">
        <v>0</v>
      </c>
      <c r="T82" s="10">
        <v>0</v>
      </c>
      <c r="U82" s="4">
        <v>3.9565217391304346</v>
      </c>
      <c r="V82" s="4">
        <v>0</v>
      </c>
      <c r="W82" s="10">
        <v>0</v>
      </c>
      <c r="X82" s="4">
        <v>191.295652173913</v>
      </c>
      <c r="Y82" s="4">
        <v>10.182282608695653</v>
      </c>
      <c r="Z82" s="10">
        <v>5.3227987635801645E-2</v>
      </c>
      <c r="AA82" s="4">
        <v>0</v>
      </c>
      <c r="AB82" s="4">
        <v>0</v>
      </c>
      <c r="AC82" s="10" t="s">
        <v>652</v>
      </c>
      <c r="AD82" s="4">
        <v>447.71728260869565</v>
      </c>
      <c r="AE82" s="4">
        <v>0</v>
      </c>
      <c r="AF82" s="10">
        <v>0</v>
      </c>
      <c r="AG82" s="4">
        <v>0</v>
      </c>
      <c r="AH82" s="4">
        <v>0</v>
      </c>
      <c r="AI82" s="10" t="s">
        <v>652</v>
      </c>
      <c r="AJ82" s="4">
        <v>0</v>
      </c>
      <c r="AK82" s="4">
        <v>0</v>
      </c>
      <c r="AL82" s="10" t="s">
        <v>652</v>
      </c>
      <c r="AM82" s="1">
        <v>225448</v>
      </c>
      <c r="AN82" s="1">
        <v>1</v>
      </c>
      <c r="AX82"/>
      <c r="AY82"/>
    </row>
    <row r="83" spans="1:51" x14ac:dyDescent="0.25">
      <c r="A83" t="s">
        <v>379</v>
      </c>
      <c r="B83" t="s">
        <v>119</v>
      </c>
      <c r="C83" t="s">
        <v>522</v>
      </c>
      <c r="D83" t="s">
        <v>415</v>
      </c>
      <c r="E83" s="4">
        <v>90.869565217391298</v>
      </c>
      <c r="F83" s="4">
        <v>350.75815217391306</v>
      </c>
      <c r="G83" s="4">
        <v>27.173913043478262</v>
      </c>
      <c r="H83" s="10">
        <v>7.7471935791259619E-2</v>
      </c>
      <c r="I83" s="4">
        <v>285.79076086956525</v>
      </c>
      <c r="J83" s="4">
        <v>0</v>
      </c>
      <c r="K83" s="10">
        <v>0</v>
      </c>
      <c r="L83" s="4">
        <v>90.114130434782609</v>
      </c>
      <c r="M83" s="4">
        <v>27.173913043478262</v>
      </c>
      <c r="N83" s="10">
        <v>0.30154996682950364</v>
      </c>
      <c r="O83" s="4">
        <v>35.320652173913047</v>
      </c>
      <c r="P83" s="4">
        <v>0</v>
      </c>
      <c r="Q83" s="8">
        <v>0</v>
      </c>
      <c r="R83" s="4">
        <v>49.489130434782609</v>
      </c>
      <c r="S83" s="4">
        <v>27.173913043478262</v>
      </c>
      <c r="T83" s="10">
        <v>0.54908851306830664</v>
      </c>
      <c r="U83" s="4">
        <v>5.3043478260869561</v>
      </c>
      <c r="V83" s="4">
        <v>0</v>
      </c>
      <c r="W83" s="10">
        <v>0</v>
      </c>
      <c r="X83" s="4">
        <v>59.220108695652172</v>
      </c>
      <c r="Y83" s="4">
        <v>0</v>
      </c>
      <c r="Z83" s="10">
        <v>0</v>
      </c>
      <c r="AA83" s="4">
        <v>10.173913043478262</v>
      </c>
      <c r="AB83" s="4">
        <v>0</v>
      </c>
      <c r="AC83" s="10">
        <v>0</v>
      </c>
      <c r="AD83" s="4">
        <v>149.74728260869566</v>
      </c>
      <c r="AE83" s="4">
        <v>0</v>
      </c>
      <c r="AF83" s="10">
        <v>0</v>
      </c>
      <c r="AG83" s="4">
        <v>41.043478260869563</v>
      </c>
      <c r="AH83" s="4">
        <v>0</v>
      </c>
      <c r="AI83" s="10">
        <v>0</v>
      </c>
      <c r="AJ83" s="4">
        <v>0.45923913043478259</v>
      </c>
      <c r="AK83" s="4">
        <v>0</v>
      </c>
      <c r="AL83" s="10" t="s">
        <v>652</v>
      </c>
      <c r="AM83" s="1">
        <v>225333</v>
      </c>
      <c r="AN83" s="1">
        <v>1</v>
      </c>
      <c r="AX83"/>
      <c r="AY83"/>
    </row>
    <row r="84" spans="1:51" x14ac:dyDescent="0.25">
      <c r="A84" t="s">
        <v>379</v>
      </c>
      <c r="B84" t="s">
        <v>202</v>
      </c>
      <c r="C84" t="s">
        <v>455</v>
      </c>
      <c r="D84" t="s">
        <v>416</v>
      </c>
      <c r="E84" s="4">
        <v>62.239130434782609</v>
      </c>
      <c r="F84" s="4">
        <v>215.98097826086956</v>
      </c>
      <c r="G84" s="4">
        <v>0</v>
      </c>
      <c r="H84" s="10">
        <v>0</v>
      </c>
      <c r="I84" s="4">
        <v>193.48369565217391</v>
      </c>
      <c r="J84" s="4">
        <v>0</v>
      </c>
      <c r="K84" s="10">
        <v>0</v>
      </c>
      <c r="L84" s="4">
        <v>36.839673913043477</v>
      </c>
      <c r="M84" s="4">
        <v>0</v>
      </c>
      <c r="N84" s="10">
        <v>0</v>
      </c>
      <c r="O84" s="4">
        <v>25.491847826086957</v>
      </c>
      <c r="P84" s="4">
        <v>0</v>
      </c>
      <c r="Q84" s="8">
        <v>0</v>
      </c>
      <c r="R84" s="4">
        <v>5.8695652173913047</v>
      </c>
      <c r="S84" s="4">
        <v>0</v>
      </c>
      <c r="T84" s="10">
        <v>0</v>
      </c>
      <c r="U84" s="4">
        <v>5.4782608695652177</v>
      </c>
      <c r="V84" s="4">
        <v>0</v>
      </c>
      <c r="W84" s="10">
        <v>0</v>
      </c>
      <c r="X84" s="4">
        <v>54.801630434782609</v>
      </c>
      <c r="Y84" s="4">
        <v>0</v>
      </c>
      <c r="Z84" s="10">
        <v>0</v>
      </c>
      <c r="AA84" s="4">
        <v>11.149456521739131</v>
      </c>
      <c r="AB84" s="4">
        <v>0</v>
      </c>
      <c r="AC84" s="10">
        <v>0</v>
      </c>
      <c r="AD84" s="4">
        <v>113.19021739130434</v>
      </c>
      <c r="AE84" s="4">
        <v>0</v>
      </c>
      <c r="AF84" s="10">
        <v>0</v>
      </c>
      <c r="AG84" s="4">
        <v>0</v>
      </c>
      <c r="AH84" s="4">
        <v>0</v>
      </c>
      <c r="AI84" s="10" t="s">
        <v>652</v>
      </c>
      <c r="AJ84" s="4">
        <v>0</v>
      </c>
      <c r="AK84" s="4">
        <v>0</v>
      </c>
      <c r="AL84" s="10" t="s">
        <v>652</v>
      </c>
      <c r="AM84" s="1">
        <v>225461</v>
      </c>
      <c r="AN84" s="1">
        <v>1</v>
      </c>
      <c r="AX84"/>
      <c r="AY84"/>
    </row>
    <row r="85" spans="1:51" x14ac:dyDescent="0.25">
      <c r="A85" t="s">
        <v>379</v>
      </c>
      <c r="B85" t="s">
        <v>175</v>
      </c>
      <c r="C85" t="s">
        <v>543</v>
      </c>
      <c r="D85" t="s">
        <v>419</v>
      </c>
      <c r="E85" s="4">
        <v>91.989130434782609</v>
      </c>
      <c r="F85" s="4">
        <v>260.51902173913044</v>
      </c>
      <c r="G85" s="4">
        <v>2.9375</v>
      </c>
      <c r="H85" s="10">
        <v>1.1275568211450803E-2</v>
      </c>
      <c r="I85" s="4">
        <v>221.18206521739131</v>
      </c>
      <c r="J85" s="4">
        <v>2.9375</v>
      </c>
      <c r="K85" s="10">
        <v>1.3280914061060261E-2</v>
      </c>
      <c r="L85" s="4">
        <v>35.584239130434781</v>
      </c>
      <c r="M85" s="4">
        <v>0</v>
      </c>
      <c r="N85" s="10">
        <v>0</v>
      </c>
      <c r="O85" s="4">
        <v>26.535326086956523</v>
      </c>
      <c r="P85" s="4">
        <v>0</v>
      </c>
      <c r="Q85" s="8">
        <v>0</v>
      </c>
      <c r="R85" s="4">
        <v>4.8097826086956523</v>
      </c>
      <c r="S85" s="4">
        <v>0</v>
      </c>
      <c r="T85" s="10">
        <v>0</v>
      </c>
      <c r="U85" s="4">
        <v>4.2391304347826084</v>
      </c>
      <c r="V85" s="4">
        <v>0</v>
      </c>
      <c r="W85" s="10">
        <v>0</v>
      </c>
      <c r="X85" s="4">
        <v>40.472826086956523</v>
      </c>
      <c r="Y85" s="4">
        <v>2.9375</v>
      </c>
      <c r="Z85" s="10">
        <v>7.2579562239828116E-2</v>
      </c>
      <c r="AA85" s="4">
        <v>30.288043478260871</v>
      </c>
      <c r="AB85" s="4">
        <v>0</v>
      </c>
      <c r="AC85" s="10">
        <v>0</v>
      </c>
      <c r="AD85" s="4">
        <v>154.17391304347825</v>
      </c>
      <c r="AE85" s="4">
        <v>0</v>
      </c>
      <c r="AF85" s="10">
        <v>0</v>
      </c>
      <c r="AG85" s="4">
        <v>0</v>
      </c>
      <c r="AH85" s="4">
        <v>0</v>
      </c>
      <c r="AI85" s="10" t="s">
        <v>652</v>
      </c>
      <c r="AJ85" s="4">
        <v>0</v>
      </c>
      <c r="AK85" s="4">
        <v>0</v>
      </c>
      <c r="AL85" s="10" t="s">
        <v>652</v>
      </c>
      <c r="AM85" s="1">
        <v>225420</v>
      </c>
      <c r="AN85" s="1">
        <v>1</v>
      </c>
      <c r="AX85"/>
      <c r="AY85"/>
    </row>
    <row r="86" spans="1:51" x14ac:dyDescent="0.25">
      <c r="A86" t="s">
        <v>379</v>
      </c>
      <c r="B86" t="s">
        <v>46</v>
      </c>
      <c r="C86" t="s">
        <v>488</v>
      </c>
      <c r="D86" t="s">
        <v>411</v>
      </c>
      <c r="E86" s="4">
        <v>84.760869565217391</v>
      </c>
      <c r="F86" s="4">
        <v>322.22826086956519</v>
      </c>
      <c r="G86" s="4">
        <v>80.046195652173907</v>
      </c>
      <c r="H86" s="10">
        <v>0.24841457244054646</v>
      </c>
      <c r="I86" s="4">
        <v>299.07336956521738</v>
      </c>
      <c r="J86" s="4">
        <v>80.046195652173907</v>
      </c>
      <c r="K86" s="10">
        <v>0.26764735278350704</v>
      </c>
      <c r="L86" s="4">
        <v>77.168478260869563</v>
      </c>
      <c r="M86" s="4">
        <v>41.282608695652172</v>
      </c>
      <c r="N86" s="10">
        <v>0.53496725121487432</v>
      </c>
      <c r="O86" s="4">
        <v>59.290760869565219</v>
      </c>
      <c r="P86" s="4">
        <v>41.282608695652172</v>
      </c>
      <c r="Q86" s="8">
        <v>0.69627388972913506</v>
      </c>
      <c r="R86" s="4">
        <v>17.877717391304348</v>
      </c>
      <c r="S86" s="4">
        <v>0</v>
      </c>
      <c r="T86" s="10">
        <v>0</v>
      </c>
      <c r="U86" s="4">
        <v>0</v>
      </c>
      <c r="V86" s="4">
        <v>0</v>
      </c>
      <c r="W86" s="10" t="s">
        <v>652</v>
      </c>
      <c r="X86" s="4">
        <v>68.861413043478265</v>
      </c>
      <c r="Y86" s="4">
        <v>10.807065217391305</v>
      </c>
      <c r="Z86" s="10">
        <v>0.15693934730278994</v>
      </c>
      <c r="AA86" s="4">
        <v>5.2771739130434785</v>
      </c>
      <c r="AB86" s="4">
        <v>0</v>
      </c>
      <c r="AC86" s="10">
        <v>0</v>
      </c>
      <c r="AD86" s="4">
        <v>170.92119565217391</v>
      </c>
      <c r="AE86" s="4">
        <v>27.956521739130434</v>
      </c>
      <c r="AF86" s="10">
        <v>0.16356380864560643</v>
      </c>
      <c r="AG86" s="4">
        <v>0</v>
      </c>
      <c r="AH86" s="4">
        <v>0</v>
      </c>
      <c r="AI86" s="10" t="s">
        <v>652</v>
      </c>
      <c r="AJ86" s="4">
        <v>0</v>
      </c>
      <c r="AK86" s="4">
        <v>0</v>
      </c>
      <c r="AL86" s="10" t="s">
        <v>652</v>
      </c>
      <c r="AM86" s="1">
        <v>225221</v>
      </c>
      <c r="AN86" s="1">
        <v>1</v>
      </c>
      <c r="AX86"/>
      <c r="AY86"/>
    </row>
    <row r="87" spans="1:51" x14ac:dyDescent="0.25">
      <c r="A87" t="s">
        <v>379</v>
      </c>
      <c r="B87" t="s">
        <v>88</v>
      </c>
      <c r="C87" t="s">
        <v>433</v>
      </c>
      <c r="D87" t="s">
        <v>414</v>
      </c>
      <c r="E87" s="4">
        <v>127.07608695652173</v>
      </c>
      <c r="F87" s="4">
        <v>408.32336956521743</v>
      </c>
      <c r="G87" s="4">
        <v>20.646739130434781</v>
      </c>
      <c r="H87" s="10">
        <v>5.0564676600360695E-2</v>
      </c>
      <c r="I87" s="4">
        <v>378.23097826086956</v>
      </c>
      <c r="J87" s="4">
        <v>20.467391304347828</v>
      </c>
      <c r="K87" s="10">
        <v>5.4113471610543945E-2</v>
      </c>
      <c r="L87" s="4">
        <v>37.108695652173914</v>
      </c>
      <c r="M87" s="4">
        <v>2.1739130434782608E-2</v>
      </c>
      <c r="N87" s="10">
        <v>5.8582308142940832E-4</v>
      </c>
      <c r="O87" s="4">
        <v>12.179347826086957</v>
      </c>
      <c r="P87" s="4">
        <v>2.1739130434782608E-2</v>
      </c>
      <c r="Q87" s="8">
        <v>1.7849174475680499E-3</v>
      </c>
      <c r="R87" s="4">
        <v>12.774456521739131</v>
      </c>
      <c r="S87" s="4">
        <v>0</v>
      </c>
      <c r="T87" s="10">
        <v>0</v>
      </c>
      <c r="U87" s="4">
        <v>12.154891304347826</v>
      </c>
      <c r="V87" s="4">
        <v>0</v>
      </c>
      <c r="W87" s="10">
        <v>0</v>
      </c>
      <c r="X87" s="4">
        <v>106.47282608695652</v>
      </c>
      <c r="Y87" s="4">
        <v>6.4293478260869561</v>
      </c>
      <c r="Z87" s="10">
        <v>6.0384870603848707E-2</v>
      </c>
      <c r="AA87" s="4">
        <v>5.1630434782608692</v>
      </c>
      <c r="AB87" s="4">
        <v>0.17934782608695651</v>
      </c>
      <c r="AC87" s="10">
        <v>3.4736842105263156E-2</v>
      </c>
      <c r="AD87" s="4">
        <v>232.05978260869566</v>
      </c>
      <c r="AE87" s="4">
        <v>14.016304347826088</v>
      </c>
      <c r="AF87" s="10">
        <v>6.0399540972856512E-2</v>
      </c>
      <c r="AG87" s="4">
        <v>27.519021739130434</v>
      </c>
      <c r="AH87" s="4">
        <v>0</v>
      </c>
      <c r="AI87" s="10">
        <v>0</v>
      </c>
      <c r="AJ87" s="4">
        <v>0</v>
      </c>
      <c r="AK87" s="4">
        <v>0</v>
      </c>
      <c r="AL87" s="10" t="s">
        <v>652</v>
      </c>
      <c r="AM87" s="1">
        <v>225291</v>
      </c>
      <c r="AN87" s="1">
        <v>1</v>
      </c>
      <c r="AX87"/>
      <c r="AY87"/>
    </row>
    <row r="88" spans="1:51" x14ac:dyDescent="0.25">
      <c r="A88" t="s">
        <v>379</v>
      </c>
      <c r="B88" t="s">
        <v>98</v>
      </c>
      <c r="C88" t="s">
        <v>454</v>
      </c>
      <c r="D88" t="s">
        <v>409</v>
      </c>
      <c r="E88" s="4">
        <v>114.6304347826087</v>
      </c>
      <c r="F88" s="4">
        <v>393.19836956521743</v>
      </c>
      <c r="G88" s="4">
        <v>65.342391304347814</v>
      </c>
      <c r="H88" s="10">
        <v>0.16618174530225224</v>
      </c>
      <c r="I88" s="4">
        <v>350.74456521739131</v>
      </c>
      <c r="J88" s="4">
        <v>65.342391304347814</v>
      </c>
      <c r="K88" s="10">
        <v>0.18629623316856994</v>
      </c>
      <c r="L88" s="4">
        <v>47.051630434782609</v>
      </c>
      <c r="M88" s="4">
        <v>4.8396739130434785</v>
      </c>
      <c r="N88" s="10">
        <v>0.10285879295408605</v>
      </c>
      <c r="O88" s="4">
        <v>16.845108695652176</v>
      </c>
      <c r="P88" s="4">
        <v>4.8396739130434785</v>
      </c>
      <c r="Q88" s="8">
        <v>0.28730440393611872</v>
      </c>
      <c r="R88" s="4">
        <v>23.423913043478262</v>
      </c>
      <c r="S88" s="4">
        <v>0</v>
      </c>
      <c r="T88" s="10">
        <v>0</v>
      </c>
      <c r="U88" s="4">
        <v>6.7826086956521738</v>
      </c>
      <c r="V88" s="4">
        <v>0</v>
      </c>
      <c r="W88" s="10">
        <v>0</v>
      </c>
      <c r="X88" s="4">
        <v>123.1875</v>
      </c>
      <c r="Y88" s="4">
        <v>12.885869565217391</v>
      </c>
      <c r="Z88" s="10">
        <v>0.10460371032139942</v>
      </c>
      <c r="AA88" s="4">
        <v>12.247282608695652</v>
      </c>
      <c r="AB88" s="4">
        <v>0</v>
      </c>
      <c r="AC88" s="10">
        <v>0</v>
      </c>
      <c r="AD88" s="4">
        <v>187.39130434782609</v>
      </c>
      <c r="AE88" s="4">
        <v>47.616847826086953</v>
      </c>
      <c r="AF88" s="10">
        <v>0.25410382830626449</v>
      </c>
      <c r="AG88" s="4">
        <v>23.320652173913043</v>
      </c>
      <c r="AH88" s="4">
        <v>0</v>
      </c>
      <c r="AI88" s="10">
        <v>0</v>
      </c>
      <c r="AJ88" s="4">
        <v>0</v>
      </c>
      <c r="AK88" s="4">
        <v>0</v>
      </c>
      <c r="AL88" s="10" t="s">
        <v>652</v>
      </c>
      <c r="AM88" s="1">
        <v>225304</v>
      </c>
      <c r="AN88" s="1">
        <v>1</v>
      </c>
      <c r="AX88"/>
      <c r="AY88"/>
    </row>
    <row r="89" spans="1:51" x14ac:dyDescent="0.25">
      <c r="A89" t="s">
        <v>379</v>
      </c>
      <c r="B89" t="s">
        <v>97</v>
      </c>
      <c r="C89" t="s">
        <v>513</v>
      </c>
      <c r="D89" t="s">
        <v>414</v>
      </c>
      <c r="E89" s="4">
        <v>95.021739130434781</v>
      </c>
      <c r="F89" s="4">
        <v>346.991847826087</v>
      </c>
      <c r="G89" s="4">
        <v>12.695652173913043</v>
      </c>
      <c r="H89" s="10">
        <v>3.6587753439890985E-2</v>
      </c>
      <c r="I89" s="4">
        <v>317.48097826086956</v>
      </c>
      <c r="J89" s="4">
        <v>12.695652173913043</v>
      </c>
      <c r="K89" s="10">
        <v>3.9988701822259123E-2</v>
      </c>
      <c r="L89" s="4">
        <v>64.269021739130437</v>
      </c>
      <c r="M89" s="4">
        <v>2.2173913043478262</v>
      </c>
      <c r="N89" s="10">
        <v>3.4501712401166972E-2</v>
      </c>
      <c r="O89" s="4">
        <v>34.758152173913047</v>
      </c>
      <c r="P89" s="4">
        <v>2.2173913043478262</v>
      </c>
      <c r="Q89" s="8">
        <v>6.3794855757954808E-2</v>
      </c>
      <c r="R89" s="4">
        <v>20.994565217391305</v>
      </c>
      <c r="S89" s="4">
        <v>0</v>
      </c>
      <c r="T89" s="10">
        <v>0</v>
      </c>
      <c r="U89" s="4">
        <v>8.5163043478260878</v>
      </c>
      <c r="V89" s="4">
        <v>0</v>
      </c>
      <c r="W89" s="10">
        <v>0</v>
      </c>
      <c r="X89" s="4">
        <v>82.725543478260875</v>
      </c>
      <c r="Y89" s="4">
        <v>4.9891304347826084</v>
      </c>
      <c r="Z89" s="10">
        <v>6.0309430739414638E-2</v>
      </c>
      <c r="AA89" s="4">
        <v>0</v>
      </c>
      <c r="AB89" s="4">
        <v>0</v>
      </c>
      <c r="AC89" s="10" t="s">
        <v>652</v>
      </c>
      <c r="AD89" s="4">
        <v>199.99728260869566</v>
      </c>
      <c r="AE89" s="4">
        <v>5.4891304347826084</v>
      </c>
      <c r="AF89" s="10">
        <v>2.7446025081862523E-2</v>
      </c>
      <c r="AG89" s="4">
        <v>0</v>
      </c>
      <c r="AH89" s="4">
        <v>0</v>
      </c>
      <c r="AI89" s="10" t="s">
        <v>652</v>
      </c>
      <c r="AJ89" s="4">
        <v>0</v>
      </c>
      <c r="AK89" s="4">
        <v>0</v>
      </c>
      <c r="AL89" s="10" t="s">
        <v>652</v>
      </c>
      <c r="AM89" s="1">
        <v>225303</v>
      </c>
      <c r="AN89" s="1">
        <v>1</v>
      </c>
      <c r="AX89"/>
      <c r="AY89"/>
    </row>
    <row r="90" spans="1:51" x14ac:dyDescent="0.25">
      <c r="A90" t="s">
        <v>379</v>
      </c>
      <c r="B90" t="s">
        <v>141</v>
      </c>
      <c r="C90" t="s">
        <v>478</v>
      </c>
      <c r="D90" t="s">
        <v>415</v>
      </c>
      <c r="E90" s="4">
        <v>77.956521739130437</v>
      </c>
      <c r="F90" s="4">
        <v>301.39130434782612</v>
      </c>
      <c r="G90" s="4">
        <v>4.320652173913043</v>
      </c>
      <c r="H90" s="10">
        <v>1.4335689555683782E-2</v>
      </c>
      <c r="I90" s="4">
        <v>259.7146739130435</v>
      </c>
      <c r="J90" s="4">
        <v>4.320652173913043</v>
      </c>
      <c r="K90" s="10">
        <v>1.663614962071671E-2</v>
      </c>
      <c r="L90" s="4">
        <v>63.904891304347828</v>
      </c>
      <c r="M90" s="4">
        <v>0.17391304347826086</v>
      </c>
      <c r="N90" s="10">
        <v>2.7214355572564527E-3</v>
      </c>
      <c r="O90" s="4">
        <v>36.451086956521742</v>
      </c>
      <c r="P90" s="4">
        <v>0.17391304347826086</v>
      </c>
      <c r="Q90" s="8">
        <v>4.7711346354554936E-3</v>
      </c>
      <c r="R90" s="4">
        <v>21.801630434782609</v>
      </c>
      <c r="S90" s="4">
        <v>0</v>
      </c>
      <c r="T90" s="10">
        <v>0</v>
      </c>
      <c r="U90" s="4">
        <v>5.6521739130434785</v>
      </c>
      <c r="V90" s="4">
        <v>0</v>
      </c>
      <c r="W90" s="10">
        <v>0</v>
      </c>
      <c r="X90" s="4">
        <v>62.154891304347828</v>
      </c>
      <c r="Y90" s="4">
        <v>2.5217391304347827</v>
      </c>
      <c r="Z90" s="10">
        <v>4.0571853276789228E-2</v>
      </c>
      <c r="AA90" s="4">
        <v>14.222826086956522</v>
      </c>
      <c r="AB90" s="4">
        <v>0</v>
      </c>
      <c r="AC90" s="10">
        <v>0</v>
      </c>
      <c r="AD90" s="4">
        <v>159.97282608695653</v>
      </c>
      <c r="AE90" s="4">
        <v>1.625</v>
      </c>
      <c r="AF90" s="10">
        <v>1.0157975199592321E-2</v>
      </c>
      <c r="AG90" s="4">
        <v>1.1358695652173914</v>
      </c>
      <c r="AH90" s="4">
        <v>0</v>
      </c>
      <c r="AI90" s="10">
        <v>0</v>
      </c>
      <c r="AJ90" s="4">
        <v>0</v>
      </c>
      <c r="AK90" s="4">
        <v>0</v>
      </c>
      <c r="AL90" s="10" t="s">
        <v>652</v>
      </c>
      <c r="AM90" s="1">
        <v>225370</v>
      </c>
      <c r="AN90" s="1">
        <v>1</v>
      </c>
      <c r="AX90"/>
      <c r="AY90"/>
    </row>
    <row r="91" spans="1:51" x14ac:dyDescent="0.25">
      <c r="A91" t="s">
        <v>379</v>
      </c>
      <c r="B91" t="s">
        <v>107</v>
      </c>
      <c r="C91" t="s">
        <v>516</v>
      </c>
      <c r="D91" t="s">
        <v>410</v>
      </c>
      <c r="E91" s="4">
        <v>44.836956521739133</v>
      </c>
      <c r="F91" s="4">
        <v>127.75108695652176</v>
      </c>
      <c r="G91" s="4">
        <v>0.9521739130434782</v>
      </c>
      <c r="H91" s="10">
        <v>7.4533527324705806E-3</v>
      </c>
      <c r="I91" s="4">
        <v>114.63695652173915</v>
      </c>
      <c r="J91" s="4">
        <v>0.9521739130434782</v>
      </c>
      <c r="K91" s="10">
        <v>8.3059943488896868E-3</v>
      </c>
      <c r="L91" s="4">
        <v>23.575000000000006</v>
      </c>
      <c r="M91" s="4">
        <v>0.44021739130434784</v>
      </c>
      <c r="N91" s="10">
        <v>1.8673060076536487E-2</v>
      </c>
      <c r="O91" s="4">
        <v>18.096739130434788</v>
      </c>
      <c r="P91" s="4">
        <v>0.44021739130434784</v>
      </c>
      <c r="Q91" s="8">
        <v>2.4325785332452395E-2</v>
      </c>
      <c r="R91" s="4">
        <v>0</v>
      </c>
      <c r="S91" s="4">
        <v>0</v>
      </c>
      <c r="T91" s="10" t="s">
        <v>652</v>
      </c>
      <c r="U91" s="4">
        <v>5.4782608695652177</v>
      </c>
      <c r="V91" s="4">
        <v>0</v>
      </c>
      <c r="W91" s="10">
        <v>0</v>
      </c>
      <c r="X91" s="4">
        <v>28.000000000000014</v>
      </c>
      <c r="Y91" s="4">
        <v>0.34565217391304348</v>
      </c>
      <c r="Z91" s="10">
        <v>1.2344720496894404E-2</v>
      </c>
      <c r="AA91" s="4">
        <v>7.6358695652173898</v>
      </c>
      <c r="AB91" s="4">
        <v>0</v>
      </c>
      <c r="AC91" s="10">
        <v>0</v>
      </c>
      <c r="AD91" s="4">
        <v>68.540217391304353</v>
      </c>
      <c r="AE91" s="4">
        <v>0.16630434782608697</v>
      </c>
      <c r="AF91" s="10">
        <v>2.4263761358770636E-3</v>
      </c>
      <c r="AG91" s="4">
        <v>0</v>
      </c>
      <c r="AH91" s="4">
        <v>0</v>
      </c>
      <c r="AI91" s="10" t="s">
        <v>652</v>
      </c>
      <c r="AJ91" s="4">
        <v>0</v>
      </c>
      <c r="AK91" s="4">
        <v>0</v>
      </c>
      <c r="AL91" s="10" t="s">
        <v>652</v>
      </c>
      <c r="AM91" s="1">
        <v>225319</v>
      </c>
      <c r="AN91" s="1">
        <v>1</v>
      </c>
      <c r="AX91"/>
      <c r="AY91"/>
    </row>
    <row r="92" spans="1:51" x14ac:dyDescent="0.25">
      <c r="A92" t="s">
        <v>379</v>
      </c>
      <c r="B92" t="s">
        <v>251</v>
      </c>
      <c r="C92" t="s">
        <v>496</v>
      </c>
      <c r="D92" t="s">
        <v>414</v>
      </c>
      <c r="E92" s="4">
        <v>48.326086956521742</v>
      </c>
      <c r="F92" s="4">
        <v>167.02989130434781</v>
      </c>
      <c r="G92" s="4">
        <v>37.486413043478258</v>
      </c>
      <c r="H92" s="10">
        <v>0.22442936860429175</v>
      </c>
      <c r="I92" s="4">
        <v>153.45923913043478</v>
      </c>
      <c r="J92" s="4">
        <v>36.703804347826086</v>
      </c>
      <c r="K92" s="10">
        <v>0.2391762435145999</v>
      </c>
      <c r="L92" s="4">
        <v>27.505434782608695</v>
      </c>
      <c r="M92" s="4">
        <v>1.8532608695652173</v>
      </c>
      <c r="N92" s="10">
        <v>6.7377988539814263E-2</v>
      </c>
      <c r="O92" s="4">
        <v>13.934782608695652</v>
      </c>
      <c r="P92" s="4">
        <v>1.0706521739130435</v>
      </c>
      <c r="Q92" s="8">
        <v>7.6833073322932918E-2</v>
      </c>
      <c r="R92" s="4">
        <v>8.7010869565217384</v>
      </c>
      <c r="S92" s="4">
        <v>0.60869565217391308</v>
      </c>
      <c r="T92" s="10">
        <v>6.995627732667084E-2</v>
      </c>
      <c r="U92" s="4">
        <v>4.8695652173913047</v>
      </c>
      <c r="V92" s="4">
        <v>0.17391304347826086</v>
      </c>
      <c r="W92" s="10">
        <v>3.5714285714285712E-2</v>
      </c>
      <c r="X92" s="4">
        <v>37.350543478260867</v>
      </c>
      <c r="Y92" s="4">
        <v>3.1114130434782608</v>
      </c>
      <c r="Z92" s="10">
        <v>8.3303019279738086E-2</v>
      </c>
      <c r="AA92" s="4">
        <v>0</v>
      </c>
      <c r="AB92" s="4">
        <v>0</v>
      </c>
      <c r="AC92" s="10" t="s">
        <v>652</v>
      </c>
      <c r="AD92" s="4">
        <v>102.17391304347827</v>
      </c>
      <c r="AE92" s="4">
        <v>32.521739130434781</v>
      </c>
      <c r="AF92" s="10">
        <v>0.3182978723404255</v>
      </c>
      <c r="AG92" s="4">
        <v>0</v>
      </c>
      <c r="AH92" s="4">
        <v>0</v>
      </c>
      <c r="AI92" s="10" t="s">
        <v>652</v>
      </c>
      <c r="AJ92" s="4">
        <v>0</v>
      </c>
      <c r="AK92" s="4">
        <v>0</v>
      </c>
      <c r="AL92" s="10" t="s">
        <v>652</v>
      </c>
      <c r="AM92" s="1">
        <v>225539</v>
      </c>
      <c r="AN92" s="1">
        <v>1</v>
      </c>
      <c r="AX92"/>
      <c r="AY92"/>
    </row>
    <row r="93" spans="1:51" x14ac:dyDescent="0.25">
      <c r="A93" t="s">
        <v>379</v>
      </c>
      <c r="B93" t="s">
        <v>150</v>
      </c>
      <c r="C93" t="s">
        <v>468</v>
      </c>
      <c r="D93" t="s">
        <v>412</v>
      </c>
      <c r="E93" s="4">
        <v>140.89130434782609</v>
      </c>
      <c r="F93" s="4">
        <v>560.61315217391302</v>
      </c>
      <c r="G93" s="4">
        <v>31.788043478260867</v>
      </c>
      <c r="H93" s="10">
        <v>5.6702279200898237E-2</v>
      </c>
      <c r="I93" s="4">
        <v>501.72554347826087</v>
      </c>
      <c r="J93" s="4">
        <v>31.788043478260867</v>
      </c>
      <c r="K93" s="10">
        <v>6.3357434939204371E-2</v>
      </c>
      <c r="L93" s="4">
        <v>79.586956521739125</v>
      </c>
      <c r="M93" s="4">
        <v>10.298913043478262</v>
      </c>
      <c r="N93" s="10">
        <v>0.12940453428025131</v>
      </c>
      <c r="O93" s="4">
        <v>39.804347826086953</v>
      </c>
      <c r="P93" s="4">
        <v>10.298913043478262</v>
      </c>
      <c r="Q93" s="8">
        <v>0.25873839432004375</v>
      </c>
      <c r="R93" s="4">
        <v>34.652173913043477</v>
      </c>
      <c r="S93" s="4">
        <v>0</v>
      </c>
      <c r="T93" s="10">
        <v>0</v>
      </c>
      <c r="U93" s="4">
        <v>5.1304347826086953</v>
      </c>
      <c r="V93" s="4">
        <v>0</v>
      </c>
      <c r="W93" s="10">
        <v>0</v>
      </c>
      <c r="X93" s="4">
        <v>127.7554347826087</v>
      </c>
      <c r="Y93" s="4">
        <v>15.097826086956522</v>
      </c>
      <c r="Z93" s="10">
        <v>0.11817756412983366</v>
      </c>
      <c r="AA93" s="4">
        <v>19.105</v>
      </c>
      <c r="AB93" s="4">
        <v>0</v>
      </c>
      <c r="AC93" s="10">
        <v>0</v>
      </c>
      <c r="AD93" s="4">
        <v>334.16576086956519</v>
      </c>
      <c r="AE93" s="4">
        <v>6.3913043478260869</v>
      </c>
      <c r="AF93" s="10">
        <v>1.9126149642604475E-2</v>
      </c>
      <c r="AG93" s="4">
        <v>0</v>
      </c>
      <c r="AH93" s="4">
        <v>0</v>
      </c>
      <c r="AI93" s="10" t="s">
        <v>652</v>
      </c>
      <c r="AJ93" s="4">
        <v>0</v>
      </c>
      <c r="AK93" s="4">
        <v>0</v>
      </c>
      <c r="AL93" s="10" t="s">
        <v>652</v>
      </c>
      <c r="AM93" s="1">
        <v>225385</v>
      </c>
      <c r="AN93" s="1">
        <v>1</v>
      </c>
      <c r="AX93"/>
      <c r="AY93"/>
    </row>
    <row r="94" spans="1:51" x14ac:dyDescent="0.25">
      <c r="A94" t="s">
        <v>379</v>
      </c>
      <c r="B94" t="s">
        <v>162</v>
      </c>
      <c r="C94" t="s">
        <v>465</v>
      </c>
      <c r="D94" t="s">
        <v>417</v>
      </c>
      <c r="E94" s="4">
        <v>105.98913043478261</v>
      </c>
      <c r="F94" s="4">
        <v>446.7480434782608</v>
      </c>
      <c r="G94" s="4">
        <v>37.031086956521733</v>
      </c>
      <c r="H94" s="10">
        <v>8.2890317030171176E-2</v>
      </c>
      <c r="I94" s="4">
        <v>427.75815217391295</v>
      </c>
      <c r="J94" s="4">
        <v>35.58</v>
      </c>
      <c r="K94" s="10">
        <v>8.3177842009973649E-2</v>
      </c>
      <c r="L94" s="4">
        <v>94.786739130434782</v>
      </c>
      <c r="M94" s="4">
        <v>7.9793478260869568</v>
      </c>
      <c r="N94" s="10">
        <v>8.4182111330010856E-2</v>
      </c>
      <c r="O94" s="4">
        <v>77.247934782608695</v>
      </c>
      <c r="P94" s="4">
        <v>7.9793478260869568</v>
      </c>
      <c r="Q94" s="8">
        <v>0.10329529001056734</v>
      </c>
      <c r="R94" s="4">
        <v>11.799673913043476</v>
      </c>
      <c r="S94" s="4">
        <v>0</v>
      </c>
      <c r="T94" s="10">
        <v>0</v>
      </c>
      <c r="U94" s="4">
        <v>5.7391304347826084</v>
      </c>
      <c r="V94" s="4">
        <v>0</v>
      </c>
      <c r="W94" s="10">
        <v>0</v>
      </c>
      <c r="X94" s="4">
        <v>85.075434782608639</v>
      </c>
      <c r="Y94" s="4">
        <v>4.9253260869565212</v>
      </c>
      <c r="Z94" s="10">
        <v>5.78936340383343E-2</v>
      </c>
      <c r="AA94" s="4">
        <v>1.451086956521739</v>
      </c>
      <c r="AB94" s="4">
        <v>1.451086956521739</v>
      </c>
      <c r="AC94" s="10">
        <v>1</v>
      </c>
      <c r="AD94" s="4">
        <v>265.43478260869563</v>
      </c>
      <c r="AE94" s="4">
        <v>22.675326086956517</v>
      </c>
      <c r="AF94" s="10">
        <v>8.5427108927108919E-2</v>
      </c>
      <c r="AG94" s="4">
        <v>0</v>
      </c>
      <c r="AH94" s="4">
        <v>0</v>
      </c>
      <c r="AI94" s="10" t="s">
        <v>652</v>
      </c>
      <c r="AJ94" s="4">
        <v>0</v>
      </c>
      <c r="AK94" s="4">
        <v>0</v>
      </c>
      <c r="AL94" s="10" t="s">
        <v>652</v>
      </c>
      <c r="AM94" s="1">
        <v>225402</v>
      </c>
      <c r="AN94" s="1">
        <v>1</v>
      </c>
      <c r="AX94"/>
      <c r="AY94"/>
    </row>
    <row r="95" spans="1:51" x14ac:dyDescent="0.25">
      <c r="A95" t="s">
        <v>379</v>
      </c>
      <c r="B95" t="s">
        <v>163</v>
      </c>
      <c r="C95" t="s">
        <v>539</v>
      </c>
      <c r="D95" t="s">
        <v>412</v>
      </c>
      <c r="E95" s="4">
        <v>44.021739130434781</v>
      </c>
      <c r="F95" s="4">
        <v>156.6811956521739</v>
      </c>
      <c r="G95" s="4">
        <v>23.054347826086953</v>
      </c>
      <c r="H95" s="10">
        <v>0.14714176599256173</v>
      </c>
      <c r="I95" s="4">
        <v>145.9329347826087</v>
      </c>
      <c r="J95" s="4">
        <v>23.054347826086953</v>
      </c>
      <c r="K95" s="10">
        <v>0.15797905976762699</v>
      </c>
      <c r="L95" s="4">
        <v>28.094239130434779</v>
      </c>
      <c r="M95" s="4">
        <v>0.84782608695652173</v>
      </c>
      <c r="N95" s="10">
        <v>3.0177933740090614E-2</v>
      </c>
      <c r="O95" s="4">
        <v>17.566086956521737</v>
      </c>
      <c r="P95" s="4">
        <v>0.84782608695652173</v>
      </c>
      <c r="Q95" s="8">
        <v>4.8264937379337659E-2</v>
      </c>
      <c r="R95" s="4">
        <v>5.3977173913043481</v>
      </c>
      <c r="S95" s="4">
        <v>0</v>
      </c>
      <c r="T95" s="10">
        <v>0</v>
      </c>
      <c r="U95" s="4">
        <v>5.1304347826086953</v>
      </c>
      <c r="V95" s="4">
        <v>0</v>
      </c>
      <c r="W95" s="10">
        <v>0</v>
      </c>
      <c r="X95" s="4">
        <v>42.793478260869563</v>
      </c>
      <c r="Y95" s="4">
        <v>7.9130434782608692</v>
      </c>
      <c r="Z95" s="10">
        <v>0.18491236982473966</v>
      </c>
      <c r="AA95" s="4">
        <v>0.22010869565217392</v>
      </c>
      <c r="AB95" s="4">
        <v>0</v>
      </c>
      <c r="AC95" s="10">
        <v>0</v>
      </c>
      <c r="AD95" s="4">
        <v>85.573369565217391</v>
      </c>
      <c r="AE95" s="4">
        <v>14.293478260869565</v>
      </c>
      <c r="AF95" s="10">
        <v>0.16703185036994697</v>
      </c>
      <c r="AG95" s="4">
        <v>0</v>
      </c>
      <c r="AH95" s="4">
        <v>0</v>
      </c>
      <c r="AI95" s="10" t="s">
        <v>652</v>
      </c>
      <c r="AJ95" s="4">
        <v>0</v>
      </c>
      <c r="AK95" s="4">
        <v>0</v>
      </c>
      <c r="AL95" s="10" t="s">
        <v>652</v>
      </c>
      <c r="AM95" s="1">
        <v>225403</v>
      </c>
      <c r="AN95" s="1">
        <v>1</v>
      </c>
      <c r="AX95"/>
      <c r="AY95"/>
    </row>
    <row r="96" spans="1:51" x14ac:dyDescent="0.25">
      <c r="A96" t="s">
        <v>379</v>
      </c>
      <c r="B96" t="s">
        <v>185</v>
      </c>
      <c r="C96" t="s">
        <v>547</v>
      </c>
      <c r="D96" t="s">
        <v>411</v>
      </c>
      <c r="E96" s="4">
        <v>64.619565217391298</v>
      </c>
      <c r="F96" s="4">
        <v>243.07065217391303</v>
      </c>
      <c r="G96" s="4">
        <v>57.491847826086953</v>
      </c>
      <c r="H96" s="10">
        <v>0.23652319731693683</v>
      </c>
      <c r="I96" s="4">
        <v>231.16304347826087</v>
      </c>
      <c r="J96" s="4">
        <v>55.247282608695656</v>
      </c>
      <c r="K96" s="10">
        <v>0.23899703766398647</v>
      </c>
      <c r="L96" s="4">
        <v>66.717391304347828</v>
      </c>
      <c r="M96" s="4">
        <v>22.029891304347828</v>
      </c>
      <c r="N96" s="10">
        <v>0.33019713261648748</v>
      </c>
      <c r="O96" s="4">
        <v>54.809782608695649</v>
      </c>
      <c r="P96" s="4">
        <v>19.785326086956523</v>
      </c>
      <c r="Q96" s="8">
        <v>0.3609816559246406</v>
      </c>
      <c r="R96" s="4">
        <v>9.4728260869565215</v>
      </c>
      <c r="S96" s="4">
        <v>2.2445652173913042</v>
      </c>
      <c r="T96" s="10">
        <v>0.23694779116465864</v>
      </c>
      <c r="U96" s="4">
        <v>2.4347826086956523</v>
      </c>
      <c r="V96" s="4">
        <v>0</v>
      </c>
      <c r="W96" s="10">
        <v>0</v>
      </c>
      <c r="X96" s="4">
        <v>41.540760869565219</v>
      </c>
      <c r="Y96" s="4">
        <v>6.3342391304347823</v>
      </c>
      <c r="Z96" s="10">
        <v>0.15248250147183881</v>
      </c>
      <c r="AA96" s="4">
        <v>0</v>
      </c>
      <c r="AB96" s="4">
        <v>0</v>
      </c>
      <c r="AC96" s="10" t="s">
        <v>652</v>
      </c>
      <c r="AD96" s="4">
        <v>126.62228260869566</v>
      </c>
      <c r="AE96" s="4">
        <v>29.127717391304348</v>
      </c>
      <c r="AF96" s="10">
        <v>0.230036268429298</v>
      </c>
      <c r="AG96" s="4">
        <v>8.1902173913043477</v>
      </c>
      <c r="AH96" s="4">
        <v>0</v>
      </c>
      <c r="AI96" s="10">
        <v>0</v>
      </c>
      <c r="AJ96" s="4">
        <v>0</v>
      </c>
      <c r="AK96" s="4">
        <v>0</v>
      </c>
      <c r="AL96" s="10" t="s">
        <v>652</v>
      </c>
      <c r="AM96" s="1">
        <v>225435</v>
      </c>
      <c r="AN96" s="1">
        <v>1</v>
      </c>
      <c r="AX96"/>
      <c r="AY96"/>
    </row>
    <row r="97" spans="1:51" x14ac:dyDescent="0.25">
      <c r="A97" t="s">
        <v>379</v>
      </c>
      <c r="B97" t="s">
        <v>305</v>
      </c>
      <c r="C97" t="s">
        <v>444</v>
      </c>
      <c r="D97" t="s">
        <v>416</v>
      </c>
      <c r="E97" s="4">
        <v>30.619565217391305</v>
      </c>
      <c r="F97" s="4">
        <v>188.50836956521738</v>
      </c>
      <c r="G97" s="4">
        <v>0</v>
      </c>
      <c r="H97" s="10">
        <v>0</v>
      </c>
      <c r="I97" s="4">
        <v>178.76923913043478</v>
      </c>
      <c r="J97" s="4">
        <v>0</v>
      </c>
      <c r="K97" s="10">
        <v>0</v>
      </c>
      <c r="L97" s="4">
        <v>40.144347826086971</v>
      </c>
      <c r="M97" s="4">
        <v>0</v>
      </c>
      <c r="N97" s="10">
        <v>0</v>
      </c>
      <c r="O97" s="4">
        <v>30.405217391304358</v>
      </c>
      <c r="P97" s="4">
        <v>0</v>
      </c>
      <c r="Q97" s="8">
        <v>0</v>
      </c>
      <c r="R97" s="4">
        <v>4.7826086956521738</v>
      </c>
      <c r="S97" s="4">
        <v>0</v>
      </c>
      <c r="T97" s="10">
        <v>0</v>
      </c>
      <c r="U97" s="4">
        <v>4.9565217391304346</v>
      </c>
      <c r="V97" s="4">
        <v>0</v>
      </c>
      <c r="W97" s="10">
        <v>0</v>
      </c>
      <c r="X97" s="4">
        <v>36.808369565217397</v>
      </c>
      <c r="Y97" s="4">
        <v>0</v>
      </c>
      <c r="Z97" s="10">
        <v>0</v>
      </c>
      <c r="AA97" s="4">
        <v>0</v>
      </c>
      <c r="AB97" s="4">
        <v>0</v>
      </c>
      <c r="AC97" s="10" t="s">
        <v>652</v>
      </c>
      <c r="AD97" s="4">
        <v>111.55565217391303</v>
      </c>
      <c r="AE97" s="4">
        <v>0</v>
      </c>
      <c r="AF97" s="10">
        <v>0</v>
      </c>
      <c r="AG97" s="4">
        <v>0</v>
      </c>
      <c r="AH97" s="4">
        <v>0</v>
      </c>
      <c r="AI97" s="10" t="s">
        <v>652</v>
      </c>
      <c r="AJ97" s="4">
        <v>0</v>
      </c>
      <c r="AK97" s="4">
        <v>0</v>
      </c>
      <c r="AL97" s="10" t="s">
        <v>652</v>
      </c>
      <c r="AM97" s="1">
        <v>225672</v>
      </c>
      <c r="AN97" s="1">
        <v>1</v>
      </c>
      <c r="AX97"/>
      <c r="AY97"/>
    </row>
    <row r="98" spans="1:51" x14ac:dyDescent="0.25">
      <c r="A98" t="s">
        <v>379</v>
      </c>
      <c r="B98" t="s">
        <v>345</v>
      </c>
      <c r="C98" t="s">
        <v>463</v>
      </c>
      <c r="D98" t="s">
        <v>415</v>
      </c>
      <c r="E98" s="4">
        <v>50.456521739130437</v>
      </c>
      <c r="F98" s="4">
        <v>236.74402173913043</v>
      </c>
      <c r="G98" s="4">
        <v>4.2173913043478262</v>
      </c>
      <c r="H98" s="10">
        <v>1.7814140662842138E-2</v>
      </c>
      <c r="I98" s="4">
        <v>218.03913043478261</v>
      </c>
      <c r="J98" s="4">
        <v>4.2173913043478262</v>
      </c>
      <c r="K98" s="10">
        <v>1.9342359767891684E-2</v>
      </c>
      <c r="L98" s="4">
        <v>66.307391304347831</v>
      </c>
      <c r="M98" s="4">
        <v>0</v>
      </c>
      <c r="N98" s="10">
        <v>0</v>
      </c>
      <c r="O98" s="4">
        <v>47.602500000000006</v>
      </c>
      <c r="P98" s="4">
        <v>0</v>
      </c>
      <c r="Q98" s="8">
        <v>0</v>
      </c>
      <c r="R98" s="4">
        <v>13.487499999999999</v>
      </c>
      <c r="S98" s="4">
        <v>0</v>
      </c>
      <c r="T98" s="10">
        <v>0</v>
      </c>
      <c r="U98" s="4">
        <v>5.2173913043478262</v>
      </c>
      <c r="V98" s="4">
        <v>0</v>
      </c>
      <c r="W98" s="10">
        <v>0</v>
      </c>
      <c r="X98" s="4">
        <v>55.592500000000001</v>
      </c>
      <c r="Y98" s="4">
        <v>4.2173913043478262</v>
      </c>
      <c r="Z98" s="10">
        <v>7.5862594852683832E-2</v>
      </c>
      <c r="AA98" s="4">
        <v>0</v>
      </c>
      <c r="AB98" s="4">
        <v>0</v>
      </c>
      <c r="AC98" s="10" t="s">
        <v>652</v>
      </c>
      <c r="AD98" s="4">
        <v>100.56358695652172</v>
      </c>
      <c r="AE98" s="4">
        <v>0</v>
      </c>
      <c r="AF98" s="10">
        <v>0</v>
      </c>
      <c r="AG98" s="4">
        <v>0</v>
      </c>
      <c r="AH98" s="4">
        <v>0</v>
      </c>
      <c r="AI98" s="10" t="s">
        <v>652</v>
      </c>
      <c r="AJ98" s="4">
        <v>14.280543478260869</v>
      </c>
      <c r="AK98" s="4">
        <v>0</v>
      </c>
      <c r="AL98" s="10" t="s">
        <v>652</v>
      </c>
      <c r="AM98" s="1">
        <v>225767</v>
      </c>
      <c r="AN98" s="1">
        <v>1</v>
      </c>
      <c r="AX98"/>
      <c r="AY98"/>
    </row>
    <row r="99" spans="1:51" x14ac:dyDescent="0.25">
      <c r="A99" t="s">
        <v>379</v>
      </c>
      <c r="B99" t="s">
        <v>294</v>
      </c>
      <c r="C99" t="s">
        <v>550</v>
      </c>
      <c r="D99" t="s">
        <v>416</v>
      </c>
      <c r="E99" s="4">
        <v>91.673913043478265</v>
      </c>
      <c r="F99" s="4">
        <v>354.02228260869566</v>
      </c>
      <c r="G99" s="4">
        <v>0</v>
      </c>
      <c r="H99" s="10">
        <v>0</v>
      </c>
      <c r="I99" s="4">
        <v>351.86913043478262</v>
      </c>
      <c r="J99" s="4">
        <v>0</v>
      </c>
      <c r="K99" s="10">
        <v>0</v>
      </c>
      <c r="L99" s="4">
        <v>66.830760869565211</v>
      </c>
      <c r="M99" s="4">
        <v>0</v>
      </c>
      <c r="N99" s="10">
        <v>0</v>
      </c>
      <c r="O99" s="4">
        <v>65.286304347826075</v>
      </c>
      <c r="P99" s="4">
        <v>0</v>
      </c>
      <c r="Q99" s="8">
        <v>0</v>
      </c>
      <c r="R99" s="4">
        <v>1.5444565217391304</v>
      </c>
      <c r="S99" s="4">
        <v>0</v>
      </c>
      <c r="T99" s="10">
        <v>0</v>
      </c>
      <c r="U99" s="4">
        <v>0</v>
      </c>
      <c r="V99" s="4">
        <v>0</v>
      </c>
      <c r="W99" s="10" t="s">
        <v>652</v>
      </c>
      <c r="X99" s="4">
        <v>55.228913043478265</v>
      </c>
      <c r="Y99" s="4">
        <v>0</v>
      </c>
      <c r="Z99" s="10">
        <v>0</v>
      </c>
      <c r="AA99" s="4">
        <v>0.60869565217391308</v>
      </c>
      <c r="AB99" s="4">
        <v>0</v>
      </c>
      <c r="AC99" s="10">
        <v>0</v>
      </c>
      <c r="AD99" s="4">
        <v>231.35391304347829</v>
      </c>
      <c r="AE99" s="4">
        <v>0</v>
      </c>
      <c r="AF99" s="10">
        <v>0</v>
      </c>
      <c r="AG99" s="4">
        <v>0</v>
      </c>
      <c r="AH99" s="4">
        <v>0</v>
      </c>
      <c r="AI99" s="10" t="s">
        <v>652</v>
      </c>
      <c r="AJ99" s="4">
        <v>0</v>
      </c>
      <c r="AK99" s="4">
        <v>0</v>
      </c>
      <c r="AL99" s="10" t="s">
        <v>652</v>
      </c>
      <c r="AM99" s="1">
        <v>225653</v>
      </c>
      <c r="AN99" s="1">
        <v>1</v>
      </c>
      <c r="AX99"/>
      <c r="AY99"/>
    </row>
    <row r="100" spans="1:51" x14ac:dyDescent="0.25">
      <c r="A100" t="s">
        <v>379</v>
      </c>
      <c r="B100" t="s">
        <v>118</v>
      </c>
      <c r="C100" t="s">
        <v>504</v>
      </c>
      <c r="D100" t="s">
        <v>415</v>
      </c>
      <c r="E100" s="4">
        <v>91.434782608695656</v>
      </c>
      <c r="F100" s="4">
        <v>341.93478260869568</v>
      </c>
      <c r="G100" s="4">
        <v>48.847826086956523</v>
      </c>
      <c r="H100" s="10">
        <v>0.14285714285714285</v>
      </c>
      <c r="I100" s="4">
        <v>320.07608695652175</v>
      </c>
      <c r="J100" s="4">
        <v>48.114130434782609</v>
      </c>
      <c r="K100" s="10">
        <v>0.15032091554317928</v>
      </c>
      <c r="L100" s="4">
        <v>75.994565217391312</v>
      </c>
      <c r="M100" s="4">
        <v>10.747282608695652</v>
      </c>
      <c r="N100" s="10">
        <v>0.14142172638203532</v>
      </c>
      <c r="O100" s="4">
        <v>59.614130434782609</v>
      </c>
      <c r="P100" s="4">
        <v>10.013586956521738</v>
      </c>
      <c r="Q100" s="8">
        <v>0.1679733795241134</v>
      </c>
      <c r="R100" s="4">
        <v>11.163043478260869</v>
      </c>
      <c r="S100" s="4">
        <v>0.73369565217391308</v>
      </c>
      <c r="T100" s="10">
        <v>6.5725413826679652E-2</v>
      </c>
      <c r="U100" s="4">
        <v>5.2173913043478262</v>
      </c>
      <c r="V100" s="4">
        <v>0</v>
      </c>
      <c r="W100" s="10">
        <v>0</v>
      </c>
      <c r="X100" s="4">
        <v>94.913043478260875</v>
      </c>
      <c r="Y100" s="4">
        <v>21.065217391304348</v>
      </c>
      <c r="Z100" s="10">
        <v>0.22194228126431514</v>
      </c>
      <c r="AA100" s="4">
        <v>5.4782608695652177</v>
      </c>
      <c r="AB100" s="4">
        <v>0</v>
      </c>
      <c r="AC100" s="10">
        <v>0</v>
      </c>
      <c r="AD100" s="4">
        <v>140.15760869565219</v>
      </c>
      <c r="AE100" s="4">
        <v>17.035326086956523</v>
      </c>
      <c r="AF100" s="10">
        <v>0.1215440691767808</v>
      </c>
      <c r="AG100" s="4">
        <v>25.391304347826086</v>
      </c>
      <c r="AH100" s="4">
        <v>0</v>
      </c>
      <c r="AI100" s="10">
        <v>0</v>
      </c>
      <c r="AJ100" s="4">
        <v>0</v>
      </c>
      <c r="AK100" s="4">
        <v>0</v>
      </c>
      <c r="AL100" s="10" t="s">
        <v>652</v>
      </c>
      <c r="AM100" s="1">
        <v>225332</v>
      </c>
      <c r="AN100" s="1">
        <v>1</v>
      </c>
      <c r="AX100"/>
      <c r="AY100"/>
    </row>
    <row r="101" spans="1:51" x14ac:dyDescent="0.25">
      <c r="A101" t="s">
        <v>379</v>
      </c>
      <c r="B101" t="s">
        <v>31</v>
      </c>
      <c r="C101" t="s">
        <v>450</v>
      </c>
      <c r="D101" t="s">
        <v>417</v>
      </c>
      <c r="E101" s="4">
        <v>51.760869565217391</v>
      </c>
      <c r="F101" s="4">
        <v>157.56521739130437</v>
      </c>
      <c r="G101" s="4">
        <v>11.815217391304348</v>
      </c>
      <c r="H101" s="10">
        <v>7.4986203090507714E-2</v>
      </c>
      <c r="I101" s="4">
        <v>147.57608695652175</v>
      </c>
      <c r="J101" s="4">
        <v>11.815217391304348</v>
      </c>
      <c r="K101" s="10">
        <v>8.0061869337850769E-2</v>
      </c>
      <c r="L101" s="4">
        <v>14.472826086956522</v>
      </c>
      <c r="M101" s="4">
        <v>0</v>
      </c>
      <c r="N101" s="10">
        <v>0</v>
      </c>
      <c r="O101" s="4">
        <v>4.4836956521739131</v>
      </c>
      <c r="P101" s="4">
        <v>0</v>
      </c>
      <c r="Q101" s="8">
        <v>0</v>
      </c>
      <c r="R101" s="4">
        <v>5.2119565217391308</v>
      </c>
      <c r="S101" s="4">
        <v>0</v>
      </c>
      <c r="T101" s="10">
        <v>0</v>
      </c>
      <c r="U101" s="4">
        <v>4.7771739130434785</v>
      </c>
      <c r="V101" s="4">
        <v>0</v>
      </c>
      <c r="W101" s="10">
        <v>0</v>
      </c>
      <c r="X101" s="4">
        <v>55.752717391304351</v>
      </c>
      <c r="Y101" s="4">
        <v>6.3260869565217392</v>
      </c>
      <c r="Z101" s="10">
        <v>0.11346688112297119</v>
      </c>
      <c r="AA101" s="4">
        <v>0</v>
      </c>
      <c r="AB101" s="4">
        <v>0</v>
      </c>
      <c r="AC101" s="10" t="s">
        <v>652</v>
      </c>
      <c r="AD101" s="4">
        <v>87.339673913043484</v>
      </c>
      <c r="AE101" s="4">
        <v>5.4891304347826084</v>
      </c>
      <c r="AF101" s="10">
        <v>6.2848075666594061E-2</v>
      </c>
      <c r="AG101" s="4">
        <v>0</v>
      </c>
      <c r="AH101" s="4">
        <v>0</v>
      </c>
      <c r="AI101" s="10" t="s">
        <v>652</v>
      </c>
      <c r="AJ101" s="4">
        <v>0</v>
      </c>
      <c r="AK101" s="4">
        <v>0</v>
      </c>
      <c r="AL101" s="10" t="s">
        <v>652</v>
      </c>
      <c r="AM101" s="1">
        <v>225185</v>
      </c>
      <c r="AN101" s="1">
        <v>1</v>
      </c>
      <c r="AX101"/>
      <c r="AY101"/>
    </row>
    <row r="102" spans="1:51" x14ac:dyDescent="0.25">
      <c r="A102" t="s">
        <v>379</v>
      </c>
      <c r="B102" t="s">
        <v>203</v>
      </c>
      <c r="C102" t="s">
        <v>434</v>
      </c>
      <c r="D102" t="s">
        <v>412</v>
      </c>
      <c r="E102" s="4">
        <v>79.521739130434781</v>
      </c>
      <c r="F102" s="4">
        <v>326.57119565217397</v>
      </c>
      <c r="G102" s="4">
        <v>10.752608695652174</v>
      </c>
      <c r="H102" s="10">
        <v>3.2925771895401988E-2</v>
      </c>
      <c r="I102" s="4">
        <v>292.95978260869566</v>
      </c>
      <c r="J102" s="4">
        <v>10.752608695652174</v>
      </c>
      <c r="K102" s="10">
        <v>3.6703361123169451E-2</v>
      </c>
      <c r="L102" s="4">
        <v>48.692717391304349</v>
      </c>
      <c r="M102" s="4">
        <v>2.8122826086956523</v>
      </c>
      <c r="N102" s="10">
        <v>5.7755712955914758E-2</v>
      </c>
      <c r="O102" s="4">
        <v>29.437282608695654</v>
      </c>
      <c r="P102" s="4">
        <v>2.8122826086956523</v>
      </c>
      <c r="Q102" s="8">
        <v>9.5534721940160175E-2</v>
      </c>
      <c r="R102" s="4">
        <v>14.459239130434783</v>
      </c>
      <c r="S102" s="4">
        <v>0</v>
      </c>
      <c r="T102" s="10">
        <v>0</v>
      </c>
      <c r="U102" s="4">
        <v>4.7961956521739131</v>
      </c>
      <c r="V102" s="4">
        <v>0</v>
      </c>
      <c r="W102" s="10">
        <v>0</v>
      </c>
      <c r="X102" s="4">
        <v>75.978586956521738</v>
      </c>
      <c r="Y102" s="4">
        <v>4.1735869565217394</v>
      </c>
      <c r="Z102" s="10">
        <v>5.4931094716331695E-2</v>
      </c>
      <c r="AA102" s="4">
        <v>14.355978260869565</v>
      </c>
      <c r="AB102" s="4">
        <v>0</v>
      </c>
      <c r="AC102" s="10">
        <v>0</v>
      </c>
      <c r="AD102" s="4">
        <v>187.54391304347828</v>
      </c>
      <c r="AE102" s="4">
        <v>3.7667391304347828</v>
      </c>
      <c r="AF102" s="10">
        <v>2.0084571497457987E-2</v>
      </c>
      <c r="AG102" s="4">
        <v>0</v>
      </c>
      <c r="AH102" s="4">
        <v>0</v>
      </c>
      <c r="AI102" s="10" t="s">
        <v>652</v>
      </c>
      <c r="AJ102" s="4">
        <v>0</v>
      </c>
      <c r="AK102" s="4">
        <v>0</v>
      </c>
      <c r="AL102" s="10" t="s">
        <v>652</v>
      </c>
      <c r="AM102" s="1">
        <v>225463</v>
      </c>
      <c r="AN102" s="1">
        <v>1</v>
      </c>
      <c r="AX102"/>
      <c r="AY102"/>
    </row>
    <row r="103" spans="1:51" x14ac:dyDescent="0.25">
      <c r="A103" t="s">
        <v>379</v>
      </c>
      <c r="B103" t="s">
        <v>256</v>
      </c>
      <c r="C103" t="s">
        <v>524</v>
      </c>
      <c r="D103" t="s">
        <v>410</v>
      </c>
      <c r="E103" s="4">
        <v>168.2391304347826</v>
      </c>
      <c r="F103" s="4">
        <v>628.59249999999986</v>
      </c>
      <c r="G103" s="4">
        <v>8.6356521739130425</v>
      </c>
      <c r="H103" s="10">
        <v>1.3738077011598205E-2</v>
      </c>
      <c r="I103" s="4">
        <v>596.68510869565205</v>
      </c>
      <c r="J103" s="4">
        <v>8.6356521739130425</v>
      </c>
      <c r="K103" s="10">
        <v>1.4472712739204261E-2</v>
      </c>
      <c r="L103" s="4">
        <v>126.66554347826084</v>
      </c>
      <c r="M103" s="4">
        <v>1.6544565217391305</v>
      </c>
      <c r="N103" s="10">
        <v>1.3061614676789185E-2</v>
      </c>
      <c r="O103" s="4">
        <v>106.20902173913041</v>
      </c>
      <c r="P103" s="4">
        <v>1.6544565217391305</v>
      </c>
      <c r="Q103" s="8">
        <v>1.5577363341155621E-2</v>
      </c>
      <c r="R103" s="4">
        <v>14.282608695652174</v>
      </c>
      <c r="S103" s="4">
        <v>0</v>
      </c>
      <c r="T103" s="10">
        <v>0</v>
      </c>
      <c r="U103" s="4">
        <v>6.1739130434782608</v>
      </c>
      <c r="V103" s="4">
        <v>0</v>
      </c>
      <c r="W103" s="10">
        <v>0</v>
      </c>
      <c r="X103" s="4">
        <v>136.68782608695656</v>
      </c>
      <c r="Y103" s="4">
        <v>6.6333695652173912</v>
      </c>
      <c r="Z103" s="10">
        <v>4.8529336921324995E-2</v>
      </c>
      <c r="AA103" s="4">
        <v>11.450869565217392</v>
      </c>
      <c r="AB103" s="4">
        <v>0</v>
      </c>
      <c r="AC103" s="10">
        <v>0</v>
      </c>
      <c r="AD103" s="4">
        <v>342.97195652173906</v>
      </c>
      <c r="AE103" s="4">
        <v>0.34782608695652173</v>
      </c>
      <c r="AF103" s="10">
        <v>1.0141531409273545E-3</v>
      </c>
      <c r="AG103" s="4">
        <v>10.81630434782609</v>
      </c>
      <c r="AH103" s="4">
        <v>0</v>
      </c>
      <c r="AI103" s="10">
        <v>0</v>
      </c>
      <c r="AJ103" s="4">
        <v>0</v>
      </c>
      <c r="AK103" s="4">
        <v>0</v>
      </c>
      <c r="AL103" s="10" t="s">
        <v>652</v>
      </c>
      <c r="AM103" s="1">
        <v>225545</v>
      </c>
      <c r="AN103" s="1">
        <v>1</v>
      </c>
      <c r="AX103"/>
      <c r="AY103"/>
    </row>
    <row r="104" spans="1:51" x14ac:dyDescent="0.25">
      <c r="A104" t="s">
        <v>379</v>
      </c>
      <c r="B104" t="s">
        <v>198</v>
      </c>
      <c r="C104" t="s">
        <v>443</v>
      </c>
      <c r="D104" t="s">
        <v>418</v>
      </c>
      <c r="E104" s="4">
        <v>66.239130434782609</v>
      </c>
      <c r="F104" s="4">
        <v>247.61315217391308</v>
      </c>
      <c r="G104" s="4">
        <v>3.5271739130434785</v>
      </c>
      <c r="H104" s="10">
        <v>1.4244695332524742E-2</v>
      </c>
      <c r="I104" s="4">
        <v>217.87902173913045</v>
      </c>
      <c r="J104" s="4">
        <v>3.5271739130434785</v>
      </c>
      <c r="K104" s="10">
        <v>1.6188680694861079E-2</v>
      </c>
      <c r="L104" s="4">
        <v>27.56663043478261</v>
      </c>
      <c r="M104" s="4">
        <v>0.10869565217391304</v>
      </c>
      <c r="N104" s="10">
        <v>3.9430155394242408E-3</v>
      </c>
      <c r="O104" s="4">
        <v>16.911630434782612</v>
      </c>
      <c r="P104" s="4">
        <v>0.10869565217391304</v>
      </c>
      <c r="Q104" s="8">
        <v>6.4272722014049998E-3</v>
      </c>
      <c r="R104" s="4">
        <v>5.9539130434782592</v>
      </c>
      <c r="S104" s="4">
        <v>0</v>
      </c>
      <c r="T104" s="10">
        <v>0</v>
      </c>
      <c r="U104" s="4">
        <v>4.7010869565217392</v>
      </c>
      <c r="V104" s="4">
        <v>0</v>
      </c>
      <c r="W104" s="10">
        <v>0</v>
      </c>
      <c r="X104" s="4">
        <v>59.300326086956531</v>
      </c>
      <c r="Y104" s="4">
        <v>0</v>
      </c>
      <c r="Z104" s="10">
        <v>0</v>
      </c>
      <c r="AA104" s="4">
        <v>19.079130434782606</v>
      </c>
      <c r="AB104" s="4">
        <v>0</v>
      </c>
      <c r="AC104" s="10">
        <v>0</v>
      </c>
      <c r="AD104" s="4">
        <v>128.62358695652176</v>
      </c>
      <c r="AE104" s="4">
        <v>3.4184782608695654</v>
      </c>
      <c r="AF104" s="10">
        <v>2.6577382436279773E-2</v>
      </c>
      <c r="AG104" s="4">
        <v>13.043478260869568</v>
      </c>
      <c r="AH104" s="4">
        <v>0</v>
      </c>
      <c r="AI104" s="10">
        <v>0</v>
      </c>
      <c r="AJ104" s="4">
        <v>0</v>
      </c>
      <c r="AK104" s="4">
        <v>0</v>
      </c>
      <c r="AL104" s="10" t="s">
        <v>652</v>
      </c>
      <c r="AM104" s="1">
        <v>225455</v>
      </c>
      <c r="AN104" s="1">
        <v>1</v>
      </c>
      <c r="AX104"/>
      <c r="AY104"/>
    </row>
    <row r="105" spans="1:51" x14ac:dyDescent="0.25">
      <c r="A105" t="s">
        <v>379</v>
      </c>
      <c r="B105" t="s">
        <v>74</v>
      </c>
      <c r="C105" t="s">
        <v>432</v>
      </c>
      <c r="D105" t="s">
        <v>414</v>
      </c>
      <c r="E105" s="4">
        <v>84.858695652173907</v>
      </c>
      <c r="F105" s="4">
        <v>319.47826086956525</v>
      </c>
      <c r="G105" s="4">
        <v>128.85597826086956</v>
      </c>
      <c r="H105" s="10">
        <v>0.40333253946652148</v>
      </c>
      <c r="I105" s="4">
        <v>287.78260869565219</v>
      </c>
      <c r="J105" s="4">
        <v>128.85597826086956</v>
      </c>
      <c r="K105" s="10">
        <v>0.44775457017676384</v>
      </c>
      <c r="L105" s="4">
        <v>42.73097826086957</v>
      </c>
      <c r="M105" s="4">
        <v>21.494565217391305</v>
      </c>
      <c r="N105" s="10">
        <v>0.50302066772655007</v>
      </c>
      <c r="O105" s="4">
        <v>27.970108695652176</v>
      </c>
      <c r="P105" s="4">
        <v>21.494565217391305</v>
      </c>
      <c r="Q105" s="8">
        <v>0.76848343534440877</v>
      </c>
      <c r="R105" s="4">
        <v>9.5434782608695645</v>
      </c>
      <c r="S105" s="4">
        <v>0</v>
      </c>
      <c r="T105" s="10">
        <v>0</v>
      </c>
      <c r="U105" s="4">
        <v>5.2173913043478262</v>
      </c>
      <c r="V105" s="4">
        <v>0</v>
      </c>
      <c r="W105" s="10">
        <v>0</v>
      </c>
      <c r="X105" s="4">
        <v>60.353260869565219</v>
      </c>
      <c r="Y105" s="4">
        <v>22.9375</v>
      </c>
      <c r="Z105" s="10">
        <v>0.380054029716344</v>
      </c>
      <c r="AA105" s="4">
        <v>16.934782608695652</v>
      </c>
      <c r="AB105" s="4">
        <v>0</v>
      </c>
      <c r="AC105" s="10">
        <v>0</v>
      </c>
      <c r="AD105" s="4">
        <v>191.62228260869566</v>
      </c>
      <c r="AE105" s="4">
        <v>84.423913043478265</v>
      </c>
      <c r="AF105" s="10">
        <v>0.44057461321383495</v>
      </c>
      <c r="AG105" s="4">
        <v>7.8369565217391308</v>
      </c>
      <c r="AH105" s="4">
        <v>0</v>
      </c>
      <c r="AI105" s="10">
        <v>0</v>
      </c>
      <c r="AJ105" s="4">
        <v>0</v>
      </c>
      <c r="AK105" s="4">
        <v>0</v>
      </c>
      <c r="AL105" s="10" t="s">
        <v>652</v>
      </c>
      <c r="AM105" s="1">
        <v>225269</v>
      </c>
      <c r="AN105" s="1">
        <v>1</v>
      </c>
      <c r="AX105"/>
      <c r="AY105"/>
    </row>
    <row r="106" spans="1:51" x14ac:dyDescent="0.25">
      <c r="A106" t="s">
        <v>379</v>
      </c>
      <c r="B106" t="s">
        <v>109</v>
      </c>
      <c r="C106" t="s">
        <v>518</v>
      </c>
      <c r="D106" t="s">
        <v>416</v>
      </c>
      <c r="E106" s="4">
        <v>90.673913043478265</v>
      </c>
      <c r="F106" s="4">
        <v>288.77391304347827</v>
      </c>
      <c r="G106" s="4">
        <v>32.594565217391306</v>
      </c>
      <c r="H106" s="10">
        <v>0.11287226354301545</v>
      </c>
      <c r="I106" s="4">
        <v>262.90978260869565</v>
      </c>
      <c r="J106" s="4">
        <v>30.681521739130432</v>
      </c>
      <c r="K106" s="10">
        <v>0.11669981023412725</v>
      </c>
      <c r="L106" s="4">
        <v>55.547826086956526</v>
      </c>
      <c r="M106" s="4">
        <v>9.1521739130434803</v>
      </c>
      <c r="N106" s="10">
        <v>0.16476205385097059</v>
      </c>
      <c r="O106" s="4">
        <v>42.739130434782616</v>
      </c>
      <c r="P106" s="4">
        <v>7.2391304347826111</v>
      </c>
      <c r="Q106" s="8">
        <v>0.16937945066124113</v>
      </c>
      <c r="R106" s="4">
        <v>7.4173913043478272</v>
      </c>
      <c r="S106" s="4">
        <v>0</v>
      </c>
      <c r="T106" s="10">
        <v>0</v>
      </c>
      <c r="U106" s="4">
        <v>5.3913043478260869</v>
      </c>
      <c r="V106" s="4">
        <v>1.9130434782608696</v>
      </c>
      <c r="W106" s="10">
        <v>0.35483870967741937</v>
      </c>
      <c r="X106" s="4">
        <v>54.154347826086976</v>
      </c>
      <c r="Y106" s="4">
        <v>7.663043478260871</v>
      </c>
      <c r="Z106" s="10">
        <v>0.14150375336196858</v>
      </c>
      <c r="AA106" s="4">
        <v>13.055434782608693</v>
      </c>
      <c r="AB106" s="4">
        <v>0</v>
      </c>
      <c r="AC106" s="10">
        <v>0</v>
      </c>
      <c r="AD106" s="4">
        <v>166.01630434782604</v>
      </c>
      <c r="AE106" s="4">
        <v>15.779347826086951</v>
      </c>
      <c r="AF106" s="10">
        <v>9.504697678986479E-2</v>
      </c>
      <c r="AG106" s="4">
        <v>0</v>
      </c>
      <c r="AH106" s="4">
        <v>0</v>
      </c>
      <c r="AI106" s="10" t="s">
        <v>652</v>
      </c>
      <c r="AJ106" s="4">
        <v>0</v>
      </c>
      <c r="AK106" s="4">
        <v>0</v>
      </c>
      <c r="AL106" s="10" t="s">
        <v>652</v>
      </c>
      <c r="AM106" s="1">
        <v>225321</v>
      </c>
      <c r="AN106" s="1">
        <v>1</v>
      </c>
      <c r="AX106"/>
      <c r="AY106"/>
    </row>
    <row r="107" spans="1:51" x14ac:dyDescent="0.25">
      <c r="A107" t="s">
        <v>379</v>
      </c>
      <c r="B107" t="s">
        <v>23</v>
      </c>
      <c r="C107" t="s">
        <v>476</v>
      </c>
      <c r="D107" t="s">
        <v>410</v>
      </c>
      <c r="E107" s="4">
        <v>84.728260869565219</v>
      </c>
      <c r="F107" s="4">
        <v>264.90543478260872</v>
      </c>
      <c r="G107" s="4">
        <v>0</v>
      </c>
      <c r="H107" s="10">
        <v>0</v>
      </c>
      <c r="I107" s="4">
        <v>248.84891304347826</v>
      </c>
      <c r="J107" s="4">
        <v>0</v>
      </c>
      <c r="K107" s="10">
        <v>0</v>
      </c>
      <c r="L107" s="4">
        <v>90.492391304347805</v>
      </c>
      <c r="M107" s="4">
        <v>0</v>
      </c>
      <c r="N107" s="10">
        <v>0</v>
      </c>
      <c r="O107" s="4">
        <v>74.435869565217374</v>
      </c>
      <c r="P107" s="4">
        <v>0</v>
      </c>
      <c r="Q107" s="8">
        <v>0</v>
      </c>
      <c r="R107" s="4">
        <v>10.578260869565218</v>
      </c>
      <c r="S107" s="4">
        <v>0</v>
      </c>
      <c r="T107" s="10">
        <v>0</v>
      </c>
      <c r="U107" s="4">
        <v>5.4782608695652177</v>
      </c>
      <c r="V107" s="4">
        <v>0</v>
      </c>
      <c r="W107" s="10">
        <v>0</v>
      </c>
      <c r="X107" s="4">
        <v>34.627173913043471</v>
      </c>
      <c r="Y107" s="4">
        <v>0</v>
      </c>
      <c r="Z107" s="10">
        <v>0</v>
      </c>
      <c r="AA107" s="4">
        <v>0</v>
      </c>
      <c r="AB107" s="4">
        <v>0</v>
      </c>
      <c r="AC107" s="10" t="s">
        <v>652</v>
      </c>
      <c r="AD107" s="4">
        <v>139.71304347826089</v>
      </c>
      <c r="AE107" s="4">
        <v>0</v>
      </c>
      <c r="AF107" s="10">
        <v>0</v>
      </c>
      <c r="AG107" s="4">
        <v>7.2826086956521735E-2</v>
      </c>
      <c r="AH107" s="4">
        <v>0</v>
      </c>
      <c r="AI107" s="10">
        <v>0</v>
      </c>
      <c r="AJ107" s="4">
        <v>0</v>
      </c>
      <c r="AK107" s="4">
        <v>0</v>
      </c>
      <c r="AL107" s="10" t="s">
        <v>652</v>
      </c>
      <c r="AM107" s="1">
        <v>225137</v>
      </c>
      <c r="AN107" s="1">
        <v>1</v>
      </c>
      <c r="AX107"/>
      <c r="AY107"/>
    </row>
    <row r="108" spans="1:51" x14ac:dyDescent="0.25">
      <c r="A108" t="s">
        <v>379</v>
      </c>
      <c r="B108" t="s">
        <v>329</v>
      </c>
      <c r="C108" t="s">
        <v>576</v>
      </c>
      <c r="D108" t="s">
        <v>416</v>
      </c>
      <c r="E108" s="4">
        <v>42.293478260869563</v>
      </c>
      <c r="F108" s="4">
        <v>168.12576086956523</v>
      </c>
      <c r="G108" s="4">
        <v>30.204565217391302</v>
      </c>
      <c r="H108" s="10">
        <v>0.17965459344939119</v>
      </c>
      <c r="I108" s="4">
        <v>148.98717391304348</v>
      </c>
      <c r="J108" s="4">
        <v>30.204565217391302</v>
      </c>
      <c r="K108" s="10">
        <v>0.20273265425532688</v>
      </c>
      <c r="L108" s="4">
        <v>29.765760869565216</v>
      </c>
      <c r="M108" s="4">
        <v>5.1298913043478258</v>
      </c>
      <c r="N108" s="10">
        <v>0.17234201829502091</v>
      </c>
      <c r="O108" s="4">
        <v>19.591847826086958</v>
      </c>
      <c r="P108" s="4">
        <v>5.1298913043478258</v>
      </c>
      <c r="Q108" s="8">
        <v>0.26183805376015973</v>
      </c>
      <c r="R108" s="4">
        <v>5.2173913043478262</v>
      </c>
      <c r="S108" s="4">
        <v>0</v>
      </c>
      <c r="T108" s="10">
        <v>0</v>
      </c>
      <c r="U108" s="4">
        <v>4.9565217391304346</v>
      </c>
      <c r="V108" s="4">
        <v>0</v>
      </c>
      <c r="W108" s="10">
        <v>0</v>
      </c>
      <c r="X108" s="4">
        <v>38.73836956521739</v>
      </c>
      <c r="Y108" s="4">
        <v>6.5264130434782617</v>
      </c>
      <c r="Z108" s="10">
        <v>0.16847412827973615</v>
      </c>
      <c r="AA108" s="4">
        <v>8.9646739130434785</v>
      </c>
      <c r="AB108" s="4">
        <v>0</v>
      </c>
      <c r="AC108" s="10">
        <v>0</v>
      </c>
      <c r="AD108" s="4">
        <v>90.656956521739133</v>
      </c>
      <c r="AE108" s="4">
        <v>18.548260869565215</v>
      </c>
      <c r="AF108" s="10">
        <v>0.20459831855393718</v>
      </c>
      <c r="AG108" s="4">
        <v>0</v>
      </c>
      <c r="AH108" s="4">
        <v>0</v>
      </c>
      <c r="AI108" s="10" t="s">
        <v>652</v>
      </c>
      <c r="AJ108" s="4">
        <v>0</v>
      </c>
      <c r="AK108" s="4">
        <v>0</v>
      </c>
      <c r="AL108" s="10" t="s">
        <v>652</v>
      </c>
      <c r="AM108" s="1">
        <v>225739</v>
      </c>
      <c r="AN108" s="1">
        <v>1</v>
      </c>
      <c r="AX108"/>
      <c r="AY108"/>
    </row>
    <row r="109" spans="1:51" x14ac:dyDescent="0.25">
      <c r="A109" t="s">
        <v>379</v>
      </c>
      <c r="B109" t="s">
        <v>352</v>
      </c>
      <c r="C109" t="s">
        <v>458</v>
      </c>
      <c r="D109" t="s">
        <v>410</v>
      </c>
      <c r="E109" s="4">
        <v>19.521739130434781</v>
      </c>
      <c r="F109" s="4">
        <v>119.13934782608696</v>
      </c>
      <c r="G109" s="4">
        <v>18.043260869565216</v>
      </c>
      <c r="H109" s="10">
        <v>0.15144669833096427</v>
      </c>
      <c r="I109" s="4">
        <v>102.6045652173913</v>
      </c>
      <c r="J109" s="4">
        <v>18.043260869565216</v>
      </c>
      <c r="K109" s="10">
        <v>0.17585241778800417</v>
      </c>
      <c r="L109" s="4">
        <v>19.318478260869561</v>
      </c>
      <c r="M109" s="4">
        <v>9.3630434782608685</v>
      </c>
      <c r="N109" s="10">
        <v>0.48466775445901089</v>
      </c>
      <c r="O109" s="4">
        <v>10.815217391304346</v>
      </c>
      <c r="P109" s="4">
        <v>9.3630434782608685</v>
      </c>
      <c r="Q109" s="8">
        <v>0.86572864321608045</v>
      </c>
      <c r="R109" s="4">
        <v>3.7206521739130443</v>
      </c>
      <c r="S109" s="4">
        <v>0</v>
      </c>
      <c r="T109" s="10">
        <v>0</v>
      </c>
      <c r="U109" s="4">
        <v>4.7826086956521738</v>
      </c>
      <c r="V109" s="4">
        <v>0</v>
      </c>
      <c r="W109" s="10">
        <v>0</v>
      </c>
      <c r="X109" s="4">
        <v>44.427826086956522</v>
      </c>
      <c r="Y109" s="4">
        <v>6.2239130434782615</v>
      </c>
      <c r="Z109" s="10">
        <v>0.14009042511547798</v>
      </c>
      <c r="AA109" s="4">
        <v>8.0315217391304348</v>
      </c>
      <c r="AB109" s="4">
        <v>0</v>
      </c>
      <c r="AC109" s="10">
        <v>0</v>
      </c>
      <c r="AD109" s="4">
        <v>47.361521739130438</v>
      </c>
      <c r="AE109" s="4">
        <v>2.4563043478260869</v>
      </c>
      <c r="AF109" s="10">
        <v>5.1862867949123988E-2</v>
      </c>
      <c r="AG109" s="4">
        <v>0</v>
      </c>
      <c r="AH109" s="4">
        <v>0</v>
      </c>
      <c r="AI109" s="10" t="s">
        <v>652</v>
      </c>
      <c r="AJ109" s="4">
        <v>0</v>
      </c>
      <c r="AK109" s="4">
        <v>0</v>
      </c>
      <c r="AL109" s="10" t="s">
        <v>652</v>
      </c>
      <c r="AM109" s="1">
        <v>225777</v>
      </c>
      <c r="AN109" s="1">
        <v>1</v>
      </c>
      <c r="AX109"/>
      <c r="AY109"/>
    </row>
    <row r="110" spans="1:51" x14ac:dyDescent="0.25">
      <c r="A110" t="s">
        <v>379</v>
      </c>
      <c r="B110" t="s">
        <v>236</v>
      </c>
      <c r="C110" t="s">
        <v>458</v>
      </c>
      <c r="D110" t="s">
        <v>410</v>
      </c>
      <c r="E110" s="4">
        <v>196.5</v>
      </c>
      <c r="F110" s="4">
        <v>730.8105434782608</v>
      </c>
      <c r="G110" s="4">
        <v>151.55695652173918</v>
      </c>
      <c r="H110" s="10">
        <v>0.20738200601268078</v>
      </c>
      <c r="I110" s="4">
        <v>664.0061956521738</v>
      </c>
      <c r="J110" s="4">
        <v>151.55695652173918</v>
      </c>
      <c r="K110" s="10">
        <v>0.2282462987756958</v>
      </c>
      <c r="L110" s="4">
        <v>105.63608695652172</v>
      </c>
      <c r="M110" s="4">
        <v>20.447391304347825</v>
      </c>
      <c r="N110" s="10">
        <v>0.19356445220054083</v>
      </c>
      <c r="O110" s="4">
        <v>80.914347826086939</v>
      </c>
      <c r="P110" s="4">
        <v>20.447391304347825</v>
      </c>
      <c r="Q110" s="8">
        <v>0.25270414770315369</v>
      </c>
      <c r="R110" s="4">
        <v>19.939130434782609</v>
      </c>
      <c r="S110" s="4">
        <v>0</v>
      </c>
      <c r="T110" s="10">
        <v>0</v>
      </c>
      <c r="U110" s="4">
        <v>4.7826086956521738</v>
      </c>
      <c r="V110" s="4">
        <v>0</v>
      </c>
      <c r="W110" s="10">
        <v>0</v>
      </c>
      <c r="X110" s="4">
        <v>177.47293478260875</v>
      </c>
      <c r="Y110" s="4">
        <v>37.091739130434782</v>
      </c>
      <c r="Z110" s="10">
        <v>0.20899941264773372</v>
      </c>
      <c r="AA110" s="4">
        <v>42.082608695652191</v>
      </c>
      <c r="AB110" s="4">
        <v>0</v>
      </c>
      <c r="AC110" s="10">
        <v>0</v>
      </c>
      <c r="AD110" s="4">
        <v>405.61891304347819</v>
      </c>
      <c r="AE110" s="4">
        <v>94.017826086956575</v>
      </c>
      <c r="AF110" s="10">
        <v>0.23178856572913015</v>
      </c>
      <c r="AG110" s="4">
        <v>0</v>
      </c>
      <c r="AH110" s="4">
        <v>0</v>
      </c>
      <c r="AI110" s="10" t="s">
        <v>652</v>
      </c>
      <c r="AJ110" s="4">
        <v>0</v>
      </c>
      <c r="AK110" s="4">
        <v>0</v>
      </c>
      <c r="AL110" s="10" t="s">
        <v>652</v>
      </c>
      <c r="AM110" s="1">
        <v>225515</v>
      </c>
      <c r="AN110" s="1">
        <v>1</v>
      </c>
      <c r="AX110"/>
      <c r="AY110"/>
    </row>
    <row r="111" spans="1:51" x14ac:dyDescent="0.25">
      <c r="A111" t="s">
        <v>379</v>
      </c>
      <c r="B111" t="s">
        <v>117</v>
      </c>
      <c r="C111" t="s">
        <v>513</v>
      </c>
      <c r="D111" t="s">
        <v>414</v>
      </c>
      <c r="E111" s="4">
        <v>128.79347826086956</v>
      </c>
      <c r="F111" s="4">
        <v>462.47010869565213</v>
      </c>
      <c r="G111" s="4">
        <v>80.894021739130437</v>
      </c>
      <c r="H111" s="10">
        <v>0.17491729782770921</v>
      </c>
      <c r="I111" s="4">
        <v>416.98641304347825</v>
      </c>
      <c r="J111" s="4">
        <v>80.894021739130437</v>
      </c>
      <c r="K111" s="10">
        <v>0.19399678073130838</v>
      </c>
      <c r="L111" s="4">
        <v>67.285326086956516</v>
      </c>
      <c r="M111" s="4">
        <v>0.25543478260869568</v>
      </c>
      <c r="N111" s="10">
        <v>3.796292556843424E-3</v>
      </c>
      <c r="O111" s="4">
        <v>35.880434782608695</v>
      </c>
      <c r="P111" s="4">
        <v>0.25543478260869568</v>
      </c>
      <c r="Q111" s="8">
        <v>7.1190548318691314E-3</v>
      </c>
      <c r="R111" s="4">
        <v>27.578804347826086</v>
      </c>
      <c r="S111" s="4">
        <v>0</v>
      </c>
      <c r="T111" s="10">
        <v>0</v>
      </c>
      <c r="U111" s="4">
        <v>3.8260869565217392</v>
      </c>
      <c r="V111" s="4">
        <v>0</v>
      </c>
      <c r="W111" s="10">
        <v>0</v>
      </c>
      <c r="X111" s="4">
        <v>119.23913043478261</v>
      </c>
      <c r="Y111" s="4">
        <v>21.532608695652176</v>
      </c>
      <c r="Z111" s="10">
        <v>0.1805834092980857</v>
      </c>
      <c r="AA111" s="4">
        <v>14.078804347826088</v>
      </c>
      <c r="AB111" s="4">
        <v>0</v>
      </c>
      <c r="AC111" s="10">
        <v>0</v>
      </c>
      <c r="AD111" s="4">
        <v>257.49184782608694</v>
      </c>
      <c r="AE111" s="4">
        <v>59.105978260869563</v>
      </c>
      <c r="AF111" s="10">
        <v>0.22954504680393006</v>
      </c>
      <c r="AG111" s="4">
        <v>4.375</v>
      </c>
      <c r="AH111" s="4">
        <v>0</v>
      </c>
      <c r="AI111" s="10">
        <v>0</v>
      </c>
      <c r="AJ111" s="4">
        <v>0</v>
      </c>
      <c r="AK111" s="4">
        <v>0</v>
      </c>
      <c r="AL111" s="10" t="s">
        <v>652</v>
      </c>
      <c r="AM111" s="1">
        <v>225331</v>
      </c>
      <c r="AN111" s="1">
        <v>1</v>
      </c>
      <c r="AX111"/>
      <c r="AY111"/>
    </row>
    <row r="112" spans="1:51" x14ac:dyDescent="0.25">
      <c r="A112" t="s">
        <v>379</v>
      </c>
      <c r="B112" t="s">
        <v>263</v>
      </c>
      <c r="C112" t="s">
        <v>551</v>
      </c>
      <c r="D112" t="s">
        <v>413</v>
      </c>
      <c r="E112" s="4">
        <v>147.02173913043478</v>
      </c>
      <c r="F112" s="4">
        <v>486.71989130434787</v>
      </c>
      <c r="G112" s="4">
        <v>6.2608695652173907</v>
      </c>
      <c r="H112" s="10">
        <v>1.2863393662500727E-2</v>
      </c>
      <c r="I112" s="4">
        <v>460.47260869565218</v>
      </c>
      <c r="J112" s="4">
        <v>6.2608695652173907</v>
      </c>
      <c r="K112" s="10">
        <v>1.3596616708542356E-2</v>
      </c>
      <c r="L112" s="4">
        <v>59.184782608695656</v>
      </c>
      <c r="M112" s="4">
        <v>4.4565217391304346</v>
      </c>
      <c r="N112" s="10">
        <v>7.5298438934802564E-2</v>
      </c>
      <c r="O112" s="4">
        <v>48.576086956521742</v>
      </c>
      <c r="P112" s="4">
        <v>4.4565217391304346</v>
      </c>
      <c r="Q112" s="8">
        <v>9.1743119266055037E-2</v>
      </c>
      <c r="R112" s="4">
        <v>8.1739130434782616</v>
      </c>
      <c r="S112" s="4">
        <v>0</v>
      </c>
      <c r="T112" s="10">
        <v>0</v>
      </c>
      <c r="U112" s="4">
        <v>2.4347826086956523</v>
      </c>
      <c r="V112" s="4">
        <v>0</v>
      </c>
      <c r="W112" s="10">
        <v>0</v>
      </c>
      <c r="X112" s="4">
        <v>102.26880434782608</v>
      </c>
      <c r="Y112" s="4">
        <v>1.8043478260869565</v>
      </c>
      <c r="Z112" s="10">
        <v>1.7643188825696987E-2</v>
      </c>
      <c r="AA112" s="4">
        <v>15.638586956521738</v>
      </c>
      <c r="AB112" s="4">
        <v>0</v>
      </c>
      <c r="AC112" s="10">
        <v>0</v>
      </c>
      <c r="AD112" s="4">
        <v>309.62771739130437</v>
      </c>
      <c r="AE112" s="4">
        <v>0</v>
      </c>
      <c r="AF112" s="10">
        <v>0</v>
      </c>
      <c r="AG112" s="4">
        <v>0</v>
      </c>
      <c r="AH112" s="4">
        <v>0</v>
      </c>
      <c r="AI112" s="10" t="s">
        <v>652</v>
      </c>
      <c r="AJ112" s="4">
        <v>0</v>
      </c>
      <c r="AK112" s="4">
        <v>0</v>
      </c>
      <c r="AL112" s="10" t="s">
        <v>652</v>
      </c>
      <c r="AM112" s="1">
        <v>225557</v>
      </c>
      <c r="AN112" s="1">
        <v>1</v>
      </c>
      <c r="AX112"/>
      <c r="AY112"/>
    </row>
    <row r="113" spans="1:51" x14ac:dyDescent="0.25">
      <c r="A113" t="s">
        <v>379</v>
      </c>
      <c r="B113" t="s">
        <v>317</v>
      </c>
      <c r="C113" t="s">
        <v>593</v>
      </c>
      <c r="D113" t="s">
        <v>419</v>
      </c>
      <c r="E113" s="4">
        <v>91.097826086956516</v>
      </c>
      <c r="F113" s="4">
        <v>301.58141304347834</v>
      </c>
      <c r="G113" s="4">
        <v>17.965543478260859</v>
      </c>
      <c r="H113" s="10">
        <v>5.9571123090635579E-2</v>
      </c>
      <c r="I113" s="4">
        <v>282.18423913043489</v>
      </c>
      <c r="J113" s="4">
        <v>17.965543478260859</v>
      </c>
      <c r="K113" s="10">
        <v>6.3666006059100236E-2</v>
      </c>
      <c r="L113" s="4">
        <v>56.026739130434777</v>
      </c>
      <c r="M113" s="4">
        <v>0</v>
      </c>
      <c r="N113" s="10">
        <v>0</v>
      </c>
      <c r="O113" s="4">
        <v>36.629565217391303</v>
      </c>
      <c r="P113" s="4">
        <v>0</v>
      </c>
      <c r="Q113" s="8">
        <v>0</v>
      </c>
      <c r="R113" s="4">
        <v>14.397173913043478</v>
      </c>
      <c r="S113" s="4">
        <v>0</v>
      </c>
      <c r="T113" s="10">
        <v>0</v>
      </c>
      <c r="U113" s="4">
        <v>5</v>
      </c>
      <c r="V113" s="4">
        <v>0</v>
      </c>
      <c r="W113" s="10">
        <v>0</v>
      </c>
      <c r="X113" s="4">
        <v>69.775434782608727</v>
      </c>
      <c r="Y113" s="4">
        <v>16.320869565217379</v>
      </c>
      <c r="Z113" s="10">
        <v>0.23390566631460527</v>
      </c>
      <c r="AA113" s="4">
        <v>0</v>
      </c>
      <c r="AB113" s="4">
        <v>0</v>
      </c>
      <c r="AC113" s="10" t="s">
        <v>652</v>
      </c>
      <c r="AD113" s="4">
        <v>156.99380434782611</v>
      </c>
      <c r="AE113" s="4">
        <v>1.6446739130434787</v>
      </c>
      <c r="AF113" s="10">
        <v>1.047604343289648E-2</v>
      </c>
      <c r="AG113" s="4">
        <v>18.785434782608696</v>
      </c>
      <c r="AH113" s="4">
        <v>0</v>
      </c>
      <c r="AI113" s="10">
        <v>0</v>
      </c>
      <c r="AJ113" s="4">
        <v>0</v>
      </c>
      <c r="AK113" s="4">
        <v>0</v>
      </c>
      <c r="AL113" s="10" t="s">
        <v>652</v>
      </c>
      <c r="AM113" s="1">
        <v>225697</v>
      </c>
      <c r="AN113" s="1">
        <v>1</v>
      </c>
      <c r="AX113"/>
      <c r="AY113"/>
    </row>
    <row r="114" spans="1:51" x14ac:dyDescent="0.25">
      <c r="A114" t="s">
        <v>379</v>
      </c>
      <c r="B114" t="s">
        <v>237</v>
      </c>
      <c r="C114" t="s">
        <v>565</v>
      </c>
      <c r="D114" t="s">
        <v>410</v>
      </c>
      <c r="E114" s="4">
        <v>73.108695652173907</v>
      </c>
      <c r="F114" s="4">
        <v>273.179347826087</v>
      </c>
      <c r="G114" s="4">
        <v>72.288043478260875</v>
      </c>
      <c r="H114" s="10">
        <v>0.2646175271063364</v>
      </c>
      <c r="I114" s="4">
        <v>257.3125</v>
      </c>
      <c r="J114" s="4">
        <v>70.90217391304347</v>
      </c>
      <c r="K114" s="10">
        <v>0.2755488906020635</v>
      </c>
      <c r="L114" s="4">
        <v>36.524456521739133</v>
      </c>
      <c r="M114" s="4">
        <v>9.9130434782608692</v>
      </c>
      <c r="N114" s="10">
        <v>0.27140837735287549</v>
      </c>
      <c r="O114" s="4">
        <v>21.364130434782609</v>
      </c>
      <c r="P114" s="4">
        <v>8.5271739130434785</v>
      </c>
      <c r="Q114" s="8">
        <v>0.39913508013228188</v>
      </c>
      <c r="R114" s="4">
        <v>8.8994565217391308</v>
      </c>
      <c r="S114" s="4">
        <v>1.3858695652173914</v>
      </c>
      <c r="T114" s="10">
        <v>0.15572519083969466</v>
      </c>
      <c r="U114" s="4">
        <v>6.2608695652173916</v>
      </c>
      <c r="V114" s="4">
        <v>0</v>
      </c>
      <c r="W114" s="10">
        <v>0</v>
      </c>
      <c r="X114" s="4">
        <v>89.527173913043484</v>
      </c>
      <c r="Y114" s="4">
        <v>16.891304347826086</v>
      </c>
      <c r="Z114" s="10">
        <v>0.18867237297395736</v>
      </c>
      <c r="AA114" s="4">
        <v>0.70652173913043481</v>
      </c>
      <c r="AB114" s="4">
        <v>0</v>
      </c>
      <c r="AC114" s="10">
        <v>0</v>
      </c>
      <c r="AD114" s="4">
        <v>139.41304347826087</v>
      </c>
      <c r="AE114" s="4">
        <v>45.483695652173914</v>
      </c>
      <c r="AF114" s="10">
        <v>0.32625136441602992</v>
      </c>
      <c r="AG114" s="4">
        <v>7.0081521739130439</v>
      </c>
      <c r="AH114" s="4">
        <v>0</v>
      </c>
      <c r="AI114" s="10">
        <v>0</v>
      </c>
      <c r="AJ114" s="4">
        <v>0</v>
      </c>
      <c r="AK114" s="4">
        <v>0</v>
      </c>
      <c r="AL114" s="10" t="s">
        <v>652</v>
      </c>
      <c r="AM114" s="1">
        <v>225516</v>
      </c>
      <c r="AN114" s="1">
        <v>1</v>
      </c>
      <c r="AX114"/>
      <c r="AY114"/>
    </row>
    <row r="115" spans="1:51" x14ac:dyDescent="0.25">
      <c r="A115" t="s">
        <v>379</v>
      </c>
      <c r="B115" t="s">
        <v>71</v>
      </c>
      <c r="C115" t="s">
        <v>503</v>
      </c>
      <c r="D115" t="s">
        <v>416</v>
      </c>
      <c r="E115" s="4">
        <v>68.173913043478265</v>
      </c>
      <c r="F115" s="4">
        <v>321.49510869565216</v>
      </c>
      <c r="G115" s="4">
        <v>1.0794565217391303</v>
      </c>
      <c r="H115" s="10">
        <v>3.3576141363973687E-3</v>
      </c>
      <c r="I115" s="4">
        <v>283.35815217391308</v>
      </c>
      <c r="J115" s="4">
        <v>1.0794565217391303</v>
      </c>
      <c r="K115" s="10">
        <v>3.8095128495777533E-3</v>
      </c>
      <c r="L115" s="4">
        <v>65.415652173913031</v>
      </c>
      <c r="M115" s="4">
        <v>0.24380434782608695</v>
      </c>
      <c r="N115" s="10">
        <v>3.7270032434731756E-3</v>
      </c>
      <c r="O115" s="4">
        <v>27.278695652173901</v>
      </c>
      <c r="P115" s="4">
        <v>0.24380434782608695</v>
      </c>
      <c r="Q115" s="8">
        <v>8.9375368578760335E-3</v>
      </c>
      <c r="R115" s="4">
        <v>32.998369565217388</v>
      </c>
      <c r="S115" s="4">
        <v>0</v>
      </c>
      <c r="T115" s="10">
        <v>0</v>
      </c>
      <c r="U115" s="4">
        <v>5.1385869565217392</v>
      </c>
      <c r="V115" s="4">
        <v>0</v>
      </c>
      <c r="W115" s="10">
        <v>0</v>
      </c>
      <c r="X115" s="4">
        <v>64.208369565217424</v>
      </c>
      <c r="Y115" s="4">
        <v>0.58239130434782604</v>
      </c>
      <c r="Z115" s="10">
        <v>9.070333171383246E-3</v>
      </c>
      <c r="AA115" s="4">
        <v>0</v>
      </c>
      <c r="AB115" s="4">
        <v>0</v>
      </c>
      <c r="AC115" s="10" t="s">
        <v>652</v>
      </c>
      <c r="AD115" s="4">
        <v>186.99413043478259</v>
      </c>
      <c r="AE115" s="4">
        <v>0.25326086956521737</v>
      </c>
      <c r="AF115" s="10">
        <v>1.3543787121892922E-3</v>
      </c>
      <c r="AG115" s="4">
        <v>4.8769565217391309</v>
      </c>
      <c r="AH115" s="4">
        <v>0</v>
      </c>
      <c r="AI115" s="10">
        <v>0</v>
      </c>
      <c r="AJ115" s="4">
        <v>0</v>
      </c>
      <c r="AK115" s="4">
        <v>0</v>
      </c>
      <c r="AL115" s="10" t="s">
        <v>652</v>
      </c>
      <c r="AM115" s="1">
        <v>225266</v>
      </c>
      <c r="AN115" s="1">
        <v>1</v>
      </c>
      <c r="AX115"/>
      <c r="AY115"/>
    </row>
    <row r="116" spans="1:51" x14ac:dyDescent="0.25">
      <c r="A116" t="s">
        <v>379</v>
      </c>
      <c r="B116" t="s">
        <v>41</v>
      </c>
      <c r="C116" t="s">
        <v>485</v>
      </c>
      <c r="D116" t="s">
        <v>416</v>
      </c>
      <c r="E116" s="4">
        <v>128.20652173913044</v>
      </c>
      <c r="F116" s="4">
        <v>524.56032608695648</v>
      </c>
      <c r="G116" s="4">
        <v>7.8728260869565219</v>
      </c>
      <c r="H116" s="10">
        <v>1.5008428383604904E-2</v>
      </c>
      <c r="I116" s="4">
        <v>476.83478260869566</v>
      </c>
      <c r="J116" s="4">
        <v>7.8728260869565219</v>
      </c>
      <c r="K116" s="10">
        <v>1.6510595229411337E-2</v>
      </c>
      <c r="L116" s="4">
        <v>79.763043478260869</v>
      </c>
      <c r="M116" s="4">
        <v>4.9260869565217398</v>
      </c>
      <c r="N116" s="10">
        <v>6.1759014472213901E-2</v>
      </c>
      <c r="O116" s="4">
        <v>56.741304347826095</v>
      </c>
      <c r="P116" s="4">
        <v>4.9260869565217398</v>
      </c>
      <c r="Q116" s="8">
        <v>8.681659706524654E-2</v>
      </c>
      <c r="R116" s="4">
        <v>17.978260869565219</v>
      </c>
      <c r="S116" s="4">
        <v>0</v>
      </c>
      <c r="T116" s="10">
        <v>0</v>
      </c>
      <c r="U116" s="4">
        <v>5.0434782608695654</v>
      </c>
      <c r="V116" s="4">
        <v>0</v>
      </c>
      <c r="W116" s="10">
        <v>0</v>
      </c>
      <c r="X116" s="4">
        <v>101.15869565217392</v>
      </c>
      <c r="Y116" s="4">
        <v>1.0336956521739129</v>
      </c>
      <c r="Z116" s="10">
        <v>1.0218554574173165E-2</v>
      </c>
      <c r="AA116" s="4">
        <v>24.703804347826086</v>
      </c>
      <c r="AB116" s="4">
        <v>0</v>
      </c>
      <c r="AC116" s="10">
        <v>0</v>
      </c>
      <c r="AD116" s="4">
        <v>308.0271739130435</v>
      </c>
      <c r="AE116" s="4">
        <v>1.9130434782608696</v>
      </c>
      <c r="AF116" s="10">
        <v>6.2106321788379763E-3</v>
      </c>
      <c r="AG116" s="4">
        <v>10.907608695652174</v>
      </c>
      <c r="AH116" s="4">
        <v>0</v>
      </c>
      <c r="AI116" s="10">
        <v>0</v>
      </c>
      <c r="AJ116" s="4">
        <v>0</v>
      </c>
      <c r="AK116" s="4">
        <v>0</v>
      </c>
      <c r="AL116" s="10" t="s">
        <v>652</v>
      </c>
      <c r="AM116" s="1">
        <v>225211</v>
      </c>
      <c r="AN116" s="1">
        <v>1</v>
      </c>
      <c r="AX116"/>
      <c r="AY116"/>
    </row>
    <row r="117" spans="1:51" x14ac:dyDescent="0.25">
      <c r="A117" t="s">
        <v>379</v>
      </c>
      <c r="B117" t="s">
        <v>298</v>
      </c>
      <c r="C117" t="s">
        <v>520</v>
      </c>
      <c r="D117" t="s">
        <v>410</v>
      </c>
      <c r="E117" s="4">
        <v>24.434782608695652</v>
      </c>
      <c r="F117" s="4">
        <v>115.1836956521739</v>
      </c>
      <c r="G117" s="4">
        <v>0.24456521739130435</v>
      </c>
      <c r="H117" s="10">
        <v>2.1232624635506613E-3</v>
      </c>
      <c r="I117" s="4">
        <v>95.702173913043467</v>
      </c>
      <c r="J117" s="4">
        <v>0.24456521739130435</v>
      </c>
      <c r="K117" s="10">
        <v>2.5554823614928565E-3</v>
      </c>
      <c r="L117" s="4">
        <v>38.9445652173913</v>
      </c>
      <c r="M117" s="4">
        <v>0.21739130434782608</v>
      </c>
      <c r="N117" s="10">
        <v>5.5820703899076172E-3</v>
      </c>
      <c r="O117" s="4">
        <v>19.549999999999997</v>
      </c>
      <c r="P117" s="4">
        <v>0.21739130434782608</v>
      </c>
      <c r="Q117" s="8">
        <v>1.1119759813188036E-2</v>
      </c>
      <c r="R117" s="4">
        <v>13.916304347826086</v>
      </c>
      <c r="S117" s="4">
        <v>0</v>
      </c>
      <c r="T117" s="10">
        <v>0</v>
      </c>
      <c r="U117" s="4">
        <v>5.4782608695652177</v>
      </c>
      <c r="V117" s="4">
        <v>0</v>
      </c>
      <c r="W117" s="10">
        <v>0</v>
      </c>
      <c r="X117" s="4">
        <v>34.559782608695642</v>
      </c>
      <c r="Y117" s="4">
        <v>0</v>
      </c>
      <c r="Z117" s="10">
        <v>0</v>
      </c>
      <c r="AA117" s="4">
        <v>8.6956521739130432E-2</v>
      </c>
      <c r="AB117" s="4">
        <v>0</v>
      </c>
      <c r="AC117" s="10">
        <v>0</v>
      </c>
      <c r="AD117" s="4">
        <v>41.592391304347828</v>
      </c>
      <c r="AE117" s="4">
        <v>2.717391304347826E-2</v>
      </c>
      <c r="AF117" s="10">
        <v>6.5333856004181365E-4</v>
      </c>
      <c r="AG117" s="4">
        <v>0</v>
      </c>
      <c r="AH117" s="4">
        <v>0</v>
      </c>
      <c r="AI117" s="10" t="s">
        <v>652</v>
      </c>
      <c r="AJ117" s="4">
        <v>0</v>
      </c>
      <c r="AK117" s="4">
        <v>0</v>
      </c>
      <c r="AL117" s="10" t="s">
        <v>652</v>
      </c>
      <c r="AM117" s="1">
        <v>225659</v>
      </c>
      <c r="AN117" s="1">
        <v>1</v>
      </c>
      <c r="AX117"/>
      <c r="AY117"/>
    </row>
    <row r="118" spans="1:51" x14ac:dyDescent="0.25">
      <c r="A118" t="s">
        <v>379</v>
      </c>
      <c r="B118" t="s">
        <v>315</v>
      </c>
      <c r="C118" t="s">
        <v>592</v>
      </c>
      <c r="D118" t="s">
        <v>410</v>
      </c>
      <c r="E118" s="4">
        <v>8.2608695652173907</v>
      </c>
      <c r="F118" s="4">
        <v>63.581521739130437</v>
      </c>
      <c r="G118" s="4">
        <v>8.6847826086956523</v>
      </c>
      <c r="H118" s="10">
        <v>0.13659287118557142</v>
      </c>
      <c r="I118" s="4">
        <v>55.260869565217391</v>
      </c>
      <c r="J118" s="4">
        <v>8.6847826086956523</v>
      </c>
      <c r="K118" s="10">
        <v>0.15715971675845791</v>
      </c>
      <c r="L118" s="4">
        <v>42.152173913043484</v>
      </c>
      <c r="M118" s="4">
        <v>8.6847826086956523</v>
      </c>
      <c r="N118" s="10">
        <v>0.20603403816400204</v>
      </c>
      <c r="O118" s="4">
        <v>33.831521739130437</v>
      </c>
      <c r="P118" s="4">
        <v>8.6847826086956523</v>
      </c>
      <c r="Q118" s="8">
        <v>0.25670682730923694</v>
      </c>
      <c r="R118" s="4">
        <v>4.0597826086956523</v>
      </c>
      <c r="S118" s="4">
        <v>0</v>
      </c>
      <c r="T118" s="10">
        <v>0</v>
      </c>
      <c r="U118" s="4">
        <v>4.2608695652173916</v>
      </c>
      <c r="V118" s="4">
        <v>0</v>
      </c>
      <c r="W118" s="10">
        <v>0</v>
      </c>
      <c r="X118" s="4">
        <v>3.7934782608695654</v>
      </c>
      <c r="Y118" s="4">
        <v>0</v>
      </c>
      <c r="Z118" s="10">
        <v>0</v>
      </c>
      <c r="AA118" s="4">
        <v>0</v>
      </c>
      <c r="AB118" s="4">
        <v>0</v>
      </c>
      <c r="AC118" s="10" t="s">
        <v>652</v>
      </c>
      <c r="AD118" s="4">
        <v>17.635869565217391</v>
      </c>
      <c r="AE118" s="4">
        <v>0</v>
      </c>
      <c r="AF118" s="10">
        <v>0</v>
      </c>
      <c r="AG118" s="4">
        <v>0</v>
      </c>
      <c r="AH118" s="4">
        <v>0</v>
      </c>
      <c r="AI118" s="10" t="s">
        <v>652</v>
      </c>
      <c r="AJ118" s="4">
        <v>0</v>
      </c>
      <c r="AK118" s="4">
        <v>0</v>
      </c>
      <c r="AL118" s="10" t="s">
        <v>652</v>
      </c>
      <c r="AM118" s="1">
        <v>225692</v>
      </c>
      <c r="AN118" s="1">
        <v>1</v>
      </c>
      <c r="AX118"/>
      <c r="AY118"/>
    </row>
    <row r="119" spans="1:51" x14ac:dyDescent="0.25">
      <c r="A119" t="s">
        <v>379</v>
      </c>
      <c r="B119" t="s">
        <v>200</v>
      </c>
      <c r="C119" t="s">
        <v>458</v>
      </c>
      <c r="D119" t="s">
        <v>410</v>
      </c>
      <c r="E119" s="4">
        <v>111.78260869565217</v>
      </c>
      <c r="F119" s="4">
        <v>352.47271739130434</v>
      </c>
      <c r="G119" s="4">
        <v>4.7010869565217392</v>
      </c>
      <c r="H119" s="10">
        <v>1.3337449182776712E-2</v>
      </c>
      <c r="I119" s="4">
        <v>337.19826086956522</v>
      </c>
      <c r="J119" s="4">
        <v>4.7010869565217392</v>
      </c>
      <c r="K119" s="10">
        <v>1.3941610921712939E-2</v>
      </c>
      <c r="L119" s="4">
        <v>41.5625</v>
      </c>
      <c r="M119" s="4">
        <v>2.0054347826086958</v>
      </c>
      <c r="N119" s="10">
        <v>4.8251062438705465E-2</v>
      </c>
      <c r="O119" s="4">
        <v>26.288043478260871</v>
      </c>
      <c r="P119" s="4">
        <v>2.0054347826086958</v>
      </c>
      <c r="Q119" s="8">
        <v>7.6286954724002487E-2</v>
      </c>
      <c r="R119" s="4">
        <v>9.9755434782608692</v>
      </c>
      <c r="S119" s="4">
        <v>0</v>
      </c>
      <c r="T119" s="10">
        <v>0</v>
      </c>
      <c r="U119" s="4">
        <v>5.2989130434782608</v>
      </c>
      <c r="V119" s="4">
        <v>0</v>
      </c>
      <c r="W119" s="10">
        <v>0</v>
      </c>
      <c r="X119" s="4">
        <v>95.158586956521759</v>
      </c>
      <c r="Y119" s="4">
        <v>2.6956521739130435</v>
      </c>
      <c r="Z119" s="10">
        <v>2.8327997084957712E-2</v>
      </c>
      <c r="AA119" s="4">
        <v>0</v>
      </c>
      <c r="AB119" s="4">
        <v>0</v>
      </c>
      <c r="AC119" s="10" t="s">
        <v>652</v>
      </c>
      <c r="AD119" s="4">
        <v>215.75163043478258</v>
      </c>
      <c r="AE119" s="4">
        <v>0</v>
      </c>
      <c r="AF119" s="10">
        <v>0</v>
      </c>
      <c r="AG119" s="4">
        <v>0</v>
      </c>
      <c r="AH119" s="4">
        <v>0</v>
      </c>
      <c r="AI119" s="10" t="s">
        <v>652</v>
      </c>
      <c r="AJ119" s="4">
        <v>0</v>
      </c>
      <c r="AK119" s="4">
        <v>0</v>
      </c>
      <c r="AL119" s="10" t="s">
        <v>652</v>
      </c>
      <c r="AM119" s="1">
        <v>225458</v>
      </c>
      <c r="AN119" s="1">
        <v>1</v>
      </c>
      <c r="AX119"/>
      <c r="AY119"/>
    </row>
    <row r="120" spans="1:51" x14ac:dyDescent="0.25">
      <c r="A120" t="s">
        <v>379</v>
      </c>
      <c r="B120" t="s">
        <v>60</v>
      </c>
      <c r="C120" t="s">
        <v>497</v>
      </c>
      <c r="D120" t="s">
        <v>418</v>
      </c>
      <c r="E120" s="4">
        <v>115.31521739130434</v>
      </c>
      <c r="F120" s="4">
        <v>364.87771739130437</v>
      </c>
      <c r="G120" s="4">
        <v>100.28260869565217</v>
      </c>
      <c r="H120" s="10">
        <v>0.27483894991621671</v>
      </c>
      <c r="I120" s="4">
        <v>320.6603260869565</v>
      </c>
      <c r="J120" s="4">
        <v>97.755434782608702</v>
      </c>
      <c r="K120" s="10">
        <v>0.30485665618670715</v>
      </c>
      <c r="L120" s="4">
        <v>47.4375</v>
      </c>
      <c r="M120" s="4">
        <v>4.4592391304347823</v>
      </c>
      <c r="N120" s="10">
        <v>9.4002405911668668E-2</v>
      </c>
      <c r="O120" s="4">
        <v>23.698369565217391</v>
      </c>
      <c r="P120" s="4">
        <v>1.9320652173913044</v>
      </c>
      <c r="Q120" s="8">
        <v>8.1527347781217757E-2</v>
      </c>
      <c r="R120" s="4">
        <v>18.168478260869566</v>
      </c>
      <c r="S120" s="4">
        <v>0</v>
      </c>
      <c r="T120" s="10">
        <v>0</v>
      </c>
      <c r="U120" s="4">
        <v>5.5706521739130439</v>
      </c>
      <c r="V120" s="4">
        <v>2.527173913043478</v>
      </c>
      <c r="W120" s="10">
        <v>0.45365853658536576</v>
      </c>
      <c r="X120" s="4">
        <v>116.19021739130434</v>
      </c>
      <c r="Y120" s="4">
        <v>27.013586956521738</v>
      </c>
      <c r="Z120" s="10">
        <v>0.23249450395247673</v>
      </c>
      <c r="AA120" s="4">
        <v>20.478260869565219</v>
      </c>
      <c r="AB120" s="4">
        <v>0</v>
      </c>
      <c r="AC120" s="10">
        <v>0</v>
      </c>
      <c r="AD120" s="4">
        <v>177.53532608695653</v>
      </c>
      <c r="AE120" s="4">
        <v>68.809782608695656</v>
      </c>
      <c r="AF120" s="10">
        <v>0.38758361012045978</v>
      </c>
      <c r="AG120" s="4">
        <v>3.2364130434782608</v>
      </c>
      <c r="AH120" s="4">
        <v>0</v>
      </c>
      <c r="AI120" s="10">
        <v>0</v>
      </c>
      <c r="AJ120" s="4">
        <v>0</v>
      </c>
      <c r="AK120" s="4">
        <v>0</v>
      </c>
      <c r="AL120" s="10" t="s">
        <v>652</v>
      </c>
      <c r="AM120" s="1">
        <v>225250</v>
      </c>
      <c r="AN120" s="1">
        <v>1</v>
      </c>
      <c r="AX120"/>
      <c r="AY120"/>
    </row>
    <row r="121" spans="1:51" x14ac:dyDescent="0.25">
      <c r="A121" t="s">
        <v>379</v>
      </c>
      <c r="B121" t="s">
        <v>324</v>
      </c>
      <c r="C121" t="s">
        <v>483</v>
      </c>
      <c r="D121" t="s">
        <v>417</v>
      </c>
      <c r="E121" s="4">
        <v>131.47826086956522</v>
      </c>
      <c r="F121" s="4">
        <v>436.4586956521739</v>
      </c>
      <c r="G121" s="4">
        <v>58.559782608695663</v>
      </c>
      <c r="H121" s="10">
        <v>0.13417027359529018</v>
      </c>
      <c r="I121" s="4">
        <v>382.38260869565215</v>
      </c>
      <c r="J121" s="4">
        <v>58.559782608695663</v>
      </c>
      <c r="K121" s="10">
        <v>0.15314447173329698</v>
      </c>
      <c r="L121" s="4">
        <v>75.929347826086939</v>
      </c>
      <c r="M121" s="4">
        <v>10.954347826086956</v>
      </c>
      <c r="N121" s="10">
        <v>0.14427027413928856</v>
      </c>
      <c r="O121" s="4">
        <v>49.45217391304346</v>
      </c>
      <c r="P121" s="4">
        <v>10.954347826086956</v>
      </c>
      <c r="Q121" s="8">
        <v>0.22151397925092323</v>
      </c>
      <c r="R121" s="4">
        <v>20.922826086956523</v>
      </c>
      <c r="S121" s="4">
        <v>0</v>
      </c>
      <c r="T121" s="10">
        <v>0</v>
      </c>
      <c r="U121" s="4">
        <v>5.5543478260869561</v>
      </c>
      <c r="V121" s="4">
        <v>0</v>
      </c>
      <c r="W121" s="10">
        <v>0</v>
      </c>
      <c r="X121" s="4">
        <v>94.043478260869563</v>
      </c>
      <c r="Y121" s="4">
        <v>1.0641304347826088</v>
      </c>
      <c r="Z121" s="10">
        <v>1.1315302820157191E-2</v>
      </c>
      <c r="AA121" s="4">
        <v>27.598913043478266</v>
      </c>
      <c r="AB121" s="4">
        <v>0</v>
      </c>
      <c r="AC121" s="10">
        <v>0</v>
      </c>
      <c r="AD121" s="4">
        <v>238.88695652173911</v>
      </c>
      <c r="AE121" s="4">
        <v>46.541304347826099</v>
      </c>
      <c r="AF121" s="10">
        <v>0.1948256406523006</v>
      </c>
      <c r="AG121" s="4">
        <v>0</v>
      </c>
      <c r="AH121" s="4">
        <v>0</v>
      </c>
      <c r="AI121" s="10" t="s">
        <v>652</v>
      </c>
      <c r="AJ121" s="4">
        <v>0</v>
      </c>
      <c r="AK121" s="4">
        <v>0</v>
      </c>
      <c r="AL121" s="10" t="s">
        <v>652</v>
      </c>
      <c r="AM121" s="1">
        <v>225723</v>
      </c>
      <c r="AN121" s="1">
        <v>1</v>
      </c>
      <c r="AX121"/>
      <c r="AY121"/>
    </row>
    <row r="122" spans="1:51" x14ac:dyDescent="0.25">
      <c r="A122" t="s">
        <v>379</v>
      </c>
      <c r="B122" t="s">
        <v>105</v>
      </c>
      <c r="C122" t="s">
        <v>483</v>
      </c>
      <c r="D122" t="s">
        <v>417</v>
      </c>
      <c r="E122" s="4">
        <v>42.532608695652172</v>
      </c>
      <c r="F122" s="4">
        <v>171.97945652173911</v>
      </c>
      <c r="G122" s="4">
        <v>46.471956521739131</v>
      </c>
      <c r="H122" s="10">
        <v>0.27021806826017519</v>
      </c>
      <c r="I122" s="4">
        <v>165.69456521739127</v>
      </c>
      <c r="J122" s="4">
        <v>46.471956521739131</v>
      </c>
      <c r="K122" s="10">
        <v>0.28046759687481554</v>
      </c>
      <c r="L122" s="4">
        <v>16.492934782608696</v>
      </c>
      <c r="M122" s="4">
        <v>4.1430434782608696</v>
      </c>
      <c r="N122" s="10">
        <v>0.25120110719346228</v>
      </c>
      <c r="O122" s="4">
        <v>10.867934782608696</v>
      </c>
      <c r="P122" s="4">
        <v>4.1430434782608696</v>
      </c>
      <c r="Q122" s="8">
        <v>0.38121718257738657</v>
      </c>
      <c r="R122" s="4">
        <v>0.58152173913043481</v>
      </c>
      <c r="S122" s="4">
        <v>0</v>
      </c>
      <c r="T122" s="10">
        <v>0</v>
      </c>
      <c r="U122" s="4">
        <v>5.0434782608695654</v>
      </c>
      <c r="V122" s="4">
        <v>0</v>
      </c>
      <c r="W122" s="10">
        <v>0</v>
      </c>
      <c r="X122" s="4">
        <v>55.942717391304306</v>
      </c>
      <c r="Y122" s="4">
        <v>24.764130434782611</v>
      </c>
      <c r="Z122" s="10">
        <v>0.44266942310943103</v>
      </c>
      <c r="AA122" s="4">
        <v>0.65989130434782606</v>
      </c>
      <c r="AB122" s="4">
        <v>0</v>
      </c>
      <c r="AC122" s="10">
        <v>0</v>
      </c>
      <c r="AD122" s="4">
        <v>98.883913043478273</v>
      </c>
      <c r="AE122" s="4">
        <v>17.564782608695651</v>
      </c>
      <c r="AF122" s="10">
        <v>0.17763033508769613</v>
      </c>
      <c r="AG122" s="4">
        <v>0</v>
      </c>
      <c r="AH122" s="4">
        <v>0</v>
      </c>
      <c r="AI122" s="10" t="s">
        <v>652</v>
      </c>
      <c r="AJ122" s="4">
        <v>0</v>
      </c>
      <c r="AK122" s="4">
        <v>0</v>
      </c>
      <c r="AL122" s="10" t="s">
        <v>652</v>
      </c>
      <c r="AM122" s="1">
        <v>225317</v>
      </c>
      <c r="AN122" s="1">
        <v>1</v>
      </c>
      <c r="AX122"/>
      <c r="AY122"/>
    </row>
    <row r="123" spans="1:51" x14ac:dyDescent="0.25">
      <c r="A123" t="s">
        <v>379</v>
      </c>
      <c r="B123" t="s">
        <v>43</v>
      </c>
      <c r="C123" t="s">
        <v>486</v>
      </c>
      <c r="D123" t="s">
        <v>412</v>
      </c>
      <c r="E123" s="4">
        <v>118.64130434782609</v>
      </c>
      <c r="F123" s="4">
        <v>307.84239130434776</v>
      </c>
      <c r="G123" s="4">
        <v>32.710869565217386</v>
      </c>
      <c r="H123" s="10">
        <v>0.10625849619546988</v>
      </c>
      <c r="I123" s="4">
        <v>280.10760869565212</v>
      </c>
      <c r="J123" s="4">
        <v>32.710869565217386</v>
      </c>
      <c r="K123" s="10">
        <v>0.11677965378212567</v>
      </c>
      <c r="L123" s="4">
        <v>29.958695652173908</v>
      </c>
      <c r="M123" s="4">
        <v>7.0163043478260869</v>
      </c>
      <c r="N123" s="10">
        <v>0.23419925985051887</v>
      </c>
      <c r="O123" s="4">
        <v>14.277173913043475</v>
      </c>
      <c r="P123" s="4">
        <v>7.0163043478260869</v>
      </c>
      <c r="Q123" s="8">
        <v>0.49143509706889998</v>
      </c>
      <c r="R123" s="4">
        <v>10.290217391304349</v>
      </c>
      <c r="S123" s="4">
        <v>0</v>
      </c>
      <c r="T123" s="10">
        <v>0</v>
      </c>
      <c r="U123" s="4">
        <v>5.3913043478260869</v>
      </c>
      <c r="V123" s="4">
        <v>0</v>
      </c>
      <c r="W123" s="10">
        <v>0</v>
      </c>
      <c r="X123" s="4">
        <v>105.07499999999997</v>
      </c>
      <c r="Y123" s="4">
        <v>15.045652173913039</v>
      </c>
      <c r="Z123" s="10">
        <v>0.14318964714644819</v>
      </c>
      <c r="AA123" s="4">
        <v>12.053260869565216</v>
      </c>
      <c r="AB123" s="4">
        <v>0</v>
      </c>
      <c r="AC123" s="10">
        <v>0</v>
      </c>
      <c r="AD123" s="4">
        <v>160.75543478260869</v>
      </c>
      <c r="AE123" s="4">
        <v>10.64891304347826</v>
      </c>
      <c r="AF123" s="10">
        <v>6.6242942628215964E-2</v>
      </c>
      <c r="AG123" s="4">
        <v>0</v>
      </c>
      <c r="AH123" s="4">
        <v>0</v>
      </c>
      <c r="AI123" s="10" t="s">
        <v>652</v>
      </c>
      <c r="AJ123" s="4">
        <v>0</v>
      </c>
      <c r="AK123" s="4">
        <v>0</v>
      </c>
      <c r="AL123" s="10" t="s">
        <v>652</v>
      </c>
      <c r="AM123" s="1">
        <v>225216</v>
      </c>
      <c r="AN123" s="1">
        <v>1</v>
      </c>
      <c r="AX123"/>
      <c r="AY123"/>
    </row>
    <row r="124" spans="1:51" x14ac:dyDescent="0.25">
      <c r="A124" t="s">
        <v>379</v>
      </c>
      <c r="B124" t="s">
        <v>51</v>
      </c>
      <c r="C124" t="s">
        <v>486</v>
      </c>
      <c r="D124" t="s">
        <v>412</v>
      </c>
      <c r="E124" s="4">
        <v>50.358695652173914</v>
      </c>
      <c r="F124" s="4">
        <v>162.54076086956522</v>
      </c>
      <c r="G124" s="4">
        <v>25.182065217391305</v>
      </c>
      <c r="H124" s="10">
        <v>0.15492769372231047</v>
      </c>
      <c r="I124" s="4">
        <v>153.23641304347825</v>
      </c>
      <c r="J124" s="4">
        <v>24.921195652173914</v>
      </c>
      <c r="K124" s="10">
        <v>0.16263233494706603</v>
      </c>
      <c r="L124" s="4">
        <v>23.709239130434781</v>
      </c>
      <c r="M124" s="4">
        <v>5.8858695652173916</v>
      </c>
      <c r="N124" s="10">
        <v>0.24825214899713469</v>
      </c>
      <c r="O124" s="4">
        <v>14.404891304347826</v>
      </c>
      <c r="P124" s="4">
        <v>5.625</v>
      </c>
      <c r="Q124" s="8">
        <v>0.39049235993208831</v>
      </c>
      <c r="R124" s="4">
        <v>5.5652173913043477</v>
      </c>
      <c r="S124" s="4">
        <v>0.2608695652173913</v>
      </c>
      <c r="T124" s="10">
        <v>4.6875E-2</v>
      </c>
      <c r="U124" s="4">
        <v>3.7391304347826089</v>
      </c>
      <c r="V124" s="4">
        <v>0</v>
      </c>
      <c r="W124" s="10">
        <v>0</v>
      </c>
      <c r="X124" s="4">
        <v>45.410326086956523</v>
      </c>
      <c r="Y124" s="4">
        <v>11.75</v>
      </c>
      <c r="Z124" s="10">
        <v>0.258751720423673</v>
      </c>
      <c r="AA124" s="4">
        <v>0</v>
      </c>
      <c r="AB124" s="4">
        <v>0</v>
      </c>
      <c r="AC124" s="10" t="s">
        <v>652</v>
      </c>
      <c r="AD124" s="4">
        <v>86.997282608695656</v>
      </c>
      <c r="AE124" s="4">
        <v>7.5461956521739131</v>
      </c>
      <c r="AF124" s="10">
        <v>8.6740590348274249E-2</v>
      </c>
      <c r="AG124" s="4">
        <v>6.4239130434782608</v>
      </c>
      <c r="AH124" s="4">
        <v>0</v>
      </c>
      <c r="AI124" s="10">
        <v>0</v>
      </c>
      <c r="AJ124" s="4">
        <v>0</v>
      </c>
      <c r="AK124" s="4">
        <v>0</v>
      </c>
      <c r="AL124" s="10" t="s">
        <v>652</v>
      </c>
      <c r="AM124" s="1">
        <v>225227</v>
      </c>
      <c r="AN124" s="1">
        <v>1</v>
      </c>
      <c r="AX124"/>
      <c r="AY124"/>
    </row>
    <row r="125" spans="1:51" x14ac:dyDescent="0.25">
      <c r="A125" t="s">
        <v>379</v>
      </c>
      <c r="B125" t="s">
        <v>22</v>
      </c>
      <c r="C125" t="s">
        <v>438</v>
      </c>
      <c r="D125" t="s">
        <v>416</v>
      </c>
      <c r="E125" s="4">
        <v>49.619565217391305</v>
      </c>
      <c r="F125" s="4">
        <v>180.46826086956523</v>
      </c>
      <c r="G125" s="4">
        <v>20.820652173913039</v>
      </c>
      <c r="H125" s="10">
        <v>0.1153701602353298</v>
      </c>
      <c r="I125" s="4">
        <v>171.12228260869566</v>
      </c>
      <c r="J125" s="4">
        <v>20.820652173913039</v>
      </c>
      <c r="K125" s="10">
        <v>0.12167119241579721</v>
      </c>
      <c r="L125" s="4">
        <v>28.066086956521744</v>
      </c>
      <c r="M125" s="4">
        <v>9.7336956521739122</v>
      </c>
      <c r="N125" s="10">
        <v>0.34681342173751384</v>
      </c>
      <c r="O125" s="4">
        <v>18.720108695652176</v>
      </c>
      <c r="P125" s="4">
        <v>9.7336956521739122</v>
      </c>
      <c r="Q125" s="8">
        <v>0.51995935549426608</v>
      </c>
      <c r="R125" s="4">
        <v>3.8840217391304352</v>
      </c>
      <c r="S125" s="4">
        <v>0</v>
      </c>
      <c r="T125" s="10">
        <v>0</v>
      </c>
      <c r="U125" s="4">
        <v>5.4619565217391308</v>
      </c>
      <c r="V125" s="4">
        <v>0</v>
      </c>
      <c r="W125" s="10">
        <v>0</v>
      </c>
      <c r="X125" s="4">
        <v>44.130434782608695</v>
      </c>
      <c r="Y125" s="4">
        <v>6.4402173913043477</v>
      </c>
      <c r="Z125" s="10">
        <v>0.14593596059113301</v>
      </c>
      <c r="AA125" s="4">
        <v>0</v>
      </c>
      <c r="AB125" s="4">
        <v>0</v>
      </c>
      <c r="AC125" s="10" t="s">
        <v>652</v>
      </c>
      <c r="AD125" s="4">
        <v>108.27173913043478</v>
      </c>
      <c r="AE125" s="4">
        <v>4.6467391304347823</v>
      </c>
      <c r="AF125" s="10">
        <v>4.2917377773315932E-2</v>
      </c>
      <c r="AG125" s="4">
        <v>0</v>
      </c>
      <c r="AH125" s="4">
        <v>0</v>
      </c>
      <c r="AI125" s="10" t="s">
        <v>652</v>
      </c>
      <c r="AJ125" s="4">
        <v>0</v>
      </c>
      <c r="AK125" s="4">
        <v>0</v>
      </c>
      <c r="AL125" s="10" t="s">
        <v>652</v>
      </c>
      <c r="AM125" s="1">
        <v>225134</v>
      </c>
      <c r="AN125" s="1">
        <v>1</v>
      </c>
      <c r="AX125"/>
      <c r="AY125"/>
    </row>
    <row r="126" spans="1:51" x14ac:dyDescent="0.25">
      <c r="A126" t="s">
        <v>379</v>
      </c>
      <c r="B126" t="s">
        <v>72</v>
      </c>
      <c r="C126" t="s">
        <v>493</v>
      </c>
      <c r="D126" t="s">
        <v>417</v>
      </c>
      <c r="E126" s="4">
        <v>97.630434782608702</v>
      </c>
      <c r="F126" s="4">
        <v>296.10978260869564</v>
      </c>
      <c r="G126" s="4">
        <v>11.767391304347827</v>
      </c>
      <c r="H126" s="10">
        <v>3.9739961309884338E-2</v>
      </c>
      <c r="I126" s="4">
        <v>271.87500000000006</v>
      </c>
      <c r="J126" s="4">
        <v>11.767391304347827</v>
      </c>
      <c r="K126" s="10">
        <v>4.32823588205897E-2</v>
      </c>
      <c r="L126" s="4">
        <v>55.343478260869574</v>
      </c>
      <c r="M126" s="4">
        <v>2.4217391304347826</v>
      </c>
      <c r="N126" s="10">
        <v>4.3758347081467509E-2</v>
      </c>
      <c r="O126" s="4">
        <v>36.834782608695662</v>
      </c>
      <c r="P126" s="4">
        <v>2.4217391304347826</v>
      </c>
      <c r="Q126" s="8">
        <v>6.57459867799811E-2</v>
      </c>
      <c r="R126" s="4">
        <v>13.726086956521737</v>
      </c>
      <c r="S126" s="4">
        <v>0</v>
      </c>
      <c r="T126" s="10">
        <v>0</v>
      </c>
      <c r="U126" s="4">
        <v>4.7826086956521738</v>
      </c>
      <c r="V126" s="4">
        <v>0</v>
      </c>
      <c r="W126" s="10">
        <v>0</v>
      </c>
      <c r="X126" s="4">
        <v>74.526086956521752</v>
      </c>
      <c r="Y126" s="4">
        <v>7.6869565217391314</v>
      </c>
      <c r="Z126" s="10">
        <v>0.1031445073216265</v>
      </c>
      <c r="AA126" s="4">
        <v>5.7260869565217387</v>
      </c>
      <c r="AB126" s="4">
        <v>0</v>
      </c>
      <c r="AC126" s="10">
        <v>0</v>
      </c>
      <c r="AD126" s="4">
        <v>148.64021739130439</v>
      </c>
      <c r="AE126" s="4">
        <v>1.6586956521739127</v>
      </c>
      <c r="AF126" s="10">
        <v>1.1159130962566448E-2</v>
      </c>
      <c r="AG126" s="4">
        <v>11.873913043478259</v>
      </c>
      <c r="AH126" s="4">
        <v>0</v>
      </c>
      <c r="AI126" s="10">
        <v>0</v>
      </c>
      <c r="AJ126" s="4">
        <v>0</v>
      </c>
      <c r="AK126" s="4">
        <v>0</v>
      </c>
      <c r="AL126" s="10" t="s">
        <v>652</v>
      </c>
      <c r="AM126" s="1">
        <v>225267</v>
      </c>
      <c r="AN126" s="1">
        <v>1</v>
      </c>
      <c r="AX126"/>
      <c r="AY126"/>
    </row>
    <row r="127" spans="1:51" x14ac:dyDescent="0.25">
      <c r="A127" t="s">
        <v>379</v>
      </c>
      <c r="B127" t="s">
        <v>34</v>
      </c>
      <c r="C127" t="s">
        <v>459</v>
      </c>
      <c r="D127" t="s">
        <v>412</v>
      </c>
      <c r="E127" s="4">
        <v>80.195652173913047</v>
      </c>
      <c r="F127" s="4">
        <v>315.02282608695657</v>
      </c>
      <c r="G127" s="4">
        <v>0</v>
      </c>
      <c r="H127" s="10">
        <v>0</v>
      </c>
      <c r="I127" s="4">
        <v>282.11663043478262</v>
      </c>
      <c r="J127" s="4">
        <v>0</v>
      </c>
      <c r="K127" s="10">
        <v>0</v>
      </c>
      <c r="L127" s="4">
        <v>46.426630434782602</v>
      </c>
      <c r="M127" s="4">
        <v>0</v>
      </c>
      <c r="N127" s="10">
        <v>0</v>
      </c>
      <c r="O127" s="4">
        <v>15.868260869565216</v>
      </c>
      <c r="P127" s="4">
        <v>0</v>
      </c>
      <c r="Q127" s="8">
        <v>0</v>
      </c>
      <c r="R127" s="4">
        <v>25.775760869565215</v>
      </c>
      <c r="S127" s="4">
        <v>0</v>
      </c>
      <c r="T127" s="10">
        <v>0</v>
      </c>
      <c r="U127" s="4">
        <v>4.7826086956521738</v>
      </c>
      <c r="V127" s="4">
        <v>0</v>
      </c>
      <c r="W127" s="10">
        <v>0</v>
      </c>
      <c r="X127" s="4">
        <v>88.619565217391298</v>
      </c>
      <c r="Y127" s="4">
        <v>0</v>
      </c>
      <c r="Z127" s="10">
        <v>0</v>
      </c>
      <c r="AA127" s="4">
        <v>2.347826086956522</v>
      </c>
      <c r="AB127" s="4">
        <v>0</v>
      </c>
      <c r="AC127" s="10">
        <v>0</v>
      </c>
      <c r="AD127" s="4">
        <v>177.6288043478261</v>
      </c>
      <c r="AE127" s="4">
        <v>0</v>
      </c>
      <c r="AF127" s="10">
        <v>0</v>
      </c>
      <c r="AG127" s="4">
        <v>0</v>
      </c>
      <c r="AH127" s="4">
        <v>0</v>
      </c>
      <c r="AI127" s="10" t="s">
        <v>652</v>
      </c>
      <c r="AJ127" s="4">
        <v>0</v>
      </c>
      <c r="AK127" s="4">
        <v>0</v>
      </c>
      <c r="AL127" s="10" t="s">
        <v>652</v>
      </c>
      <c r="AM127" s="1">
        <v>225196</v>
      </c>
      <c r="AN127" s="1">
        <v>1</v>
      </c>
      <c r="AX127"/>
      <c r="AY127"/>
    </row>
    <row r="128" spans="1:51" x14ac:dyDescent="0.25">
      <c r="A128" t="s">
        <v>379</v>
      </c>
      <c r="B128" t="s">
        <v>252</v>
      </c>
      <c r="C128" t="s">
        <v>469</v>
      </c>
      <c r="D128" t="s">
        <v>413</v>
      </c>
      <c r="E128" s="4">
        <v>107.98913043478261</v>
      </c>
      <c r="F128" s="4">
        <v>448.19565217391306</v>
      </c>
      <c r="G128" s="4">
        <v>0</v>
      </c>
      <c r="H128" s="10">
        <v>0</v>
      </c>
      <c r="I128" s="4">
        <v>410.68478260869563</v>
      </c>
      <c r="J128" s="4">
        <v>0</v>
      </c>
      <c r="K128" s="10">
        <v>0</v>
      </c>
      <c r="L128" s="4">
        <v>99.690217391304344</v>
      </c>
      <c r="M128" s="4">
        <v>0</v>
      </c>
      <c r="N128" s="10">
        <v>0</v>
      </c>
      <c r="O128" s="4">
        <v>62.179347826086953</v>
      </c>
      <c r="P128" s="4">
        <v>0</v>
      </c>
      <c r="Q128" s="8">
        <v>0</v>
      </c>
      <c r="R128" s="4">
        <v>32.032608695652172</v>
      </c>
      <c r="S128" s="4">
        <v>0</v>
      </c>
      <c r="T128" s="10">
        <v>0</v>
      </c>
      <c r="U128" s="4">
        <v>5.4782608695652177</v>
      </c>
      <c r="V128" s="4">
        <v>0</v>
      </c>
      <c r="W128" s="10">
        <v>0</v>
      </c>
      <c r="X128" s="4">
        <v>72.154891304347828</v>
      </c>
      <c r="Y128" s="4">
        <v>0</v>
      </c>
      <c r="Z128" s="10">
        <v>0</v>
      </c>
      <c r="AA128" s="4">
        <v>0</v>
      </c>
      <c r="AB128" s="4">
        <v>0</v>
      </c>
      <c r="AC128" s="10" t="s">
        <v>652</v>
      </c>
      <c r="AD128" s="4">
        <v>276.35054347826087</v>
      </c>
      <c r="AE128" s="4">
        <v>0</v>
      </c>
      <c r="AF128" s="10">
        <v>0</v>
      </c>
      <c r="AG128" s="4">
        <v>0</v>
      </c>
      <c r="AH128" s="4">
        <v>0</v>
      </c>
      <c r="AI128" s="10" t="s">
        <v>652</v>
      </c>
      <c r="AJ128" s="4">
        <v>0</v>
      </c>
      <c r="AK128" s="4">
        <v>0</v>
      </c>
      <c r="AL128" s="10" t="s">
        <v>652</v>
      </c>
      <c r="AM128" s="1">
        <v>225540</v>
      </c>
      <c r="AN128" s="1">
        <v>1</v>
      </c>
      <c r="AX128"/>
      <c r="AY128"/>
    </row>
    <row r="129" spans="1:51" x14ac:dyDescent="0.25">
      <c r="A129" t="s">
        <v>379</v>
      </c>
      <c r="B129" t="s">
        <v>241</v>
      </c>
      <c r="C129" t="s">
        <v>524</v>
      </c>
      <c r="D129" t="s">
        <v>410</v>
      </c>
      <c r="E129" s="4">
        <v>133.08695652173913</v>
      </c>
      <c r="F129" s="4">
        <v>473.28173913043503</v>
      </c>
      <c r="G129" s="4">
        <v>64.208478260869597</v>
      </c>
      <c r="H129" s="10">
        <v>0.13566650253365034</v>
      </c>
      <c r="I129" s="4">
        <v>454.90956521739156</v>
      </c>
      <c r="J129" s="4">
        <v>64.208478260869597</v>
      </c>
      <c r="K129" s="10">
        <v>0.14114558842082325</v>
      </c>
      <c r="L129" s="4">
        <v>64.617391304347834</v>
      </c>
      <c r="M129" s="4">
        <v>5.0957608695652175</v>
      </c>
      <c r="N129" s="10">
        <v>7.8860516754138063E-2</v>
      </c>
      <c r="O129" s="4">
        <v>46.75913043478262</v>
      </c>
      <c r="P129" s="4">
        <v>5.0957608695652175</v>
      </c>
      <c r="Q129" s="8">
        <v>0.10897894854294904</v>
      </c>
      <c r="R129" s="4">
        <v>12.651739130434782</v>
      </c>
      <c r="S129" s="4">
        <v>0</v>
      </c>
      <c r="T129" s="10">
        <v>0</v>
      </c>
      <c r="U129" s="4">
        <v>5.2065217391304346</v>
      </c>
      <c r="V129" s="4">
        <v>0</v>
      </c>
      <c r="W129" s="10">
        <v>0</v>
      </c>
      <c r="X129" s="4">
        <v>134.91021739130437</v>
      </c>
      <c r="Y129" s="4">
        <v>59.112717391304379</v>
      </c>
      <c r="Z129" s="10">
        <v>0.43816338402190202</v>
      </c>
      <c r="AA129" s="4">
        <v>0.51391304347826083</v>
      </c>
      <c r="AB129" s="4">
        <v>0</v>
      </c>
      <c r="AC129" s="10">
        <v>0</v>
      </c>
      <c r="AD129" s="4">
        <v>256.23771739130456</v>
      </c>
      <c r="AE129" s="4">
        <v>0</v>
      </c>
      <c r="AF129" s="10">
        <v>0</v>
      </c>
      <c r="AG129" s="4">
        <v>17.002499999999994</v>
      </c>
      <c r="AH129" s="4">
        <v>0</v>
      </c>
      <c r="AI129" s="10">
        <v>0</v>
      </c>
      <c r="AJ129" s="4">
        <v>0</v>
      </c>
      <c r="AK129" s="4">
        <v>0</v>
      </c>
      <c r="AL129" s="10" t="s">
        <v>652</v>
      </c>
      <c r="AM129" s="1">
        <v>225523</v>
      </c>
      <c r="AN129" s="1">
        <v>1</v>
      </c>
      <c r="AX129"/>
      <c r="AY129"/>
    </row>
    <row r="130" spans="1:51" x14ac:dyDescent="0.25">
      <c r="A130" t="s">
        <v>379</v>
      </c>
      <c r="B130" t="s">
        <v>204</v>
      </c>
      <c r="C130" t="s">
        <v>552</v>
      </c>
      <c r="D130" t="s">
        <v>415</v>
      </c>
      <c r="E130" s="4">
        <v>43.434782608695649</v>
      </c>
      <c r="F130" s="4">
        <v>125.62500000000001</v>
      </c>
      <c r="G130" s="4">
        <v>9.3358695652173918</v>
      </c>
      <c r="H130" s="10">
        <v>7.4315379623621017E-2</v>
      </c>
      <c r="I130" s="4">
        <v>107.91956521739131</v>
      </c>
      <c r="J130" s="4">
        <v>2.8630434782608694</v>
      </c>
      <c r="K130" s="10">
        <v>2.6529420059222847E-2</v>
      </c>
      <c r="L130" s="4">
        <v>28.178260869565225</v>
      </c>
      <c r="M130" s="4">
        <v>7.4336956521739133</v>
      </c>
      <c r="N130" s="10">
        <v>0.26380959728436965</v>
      </c>
      <c r="O130" s="4">
        <v>15.901086956521745</v>
      </c>
      <c r="P130" s="4">
        <v>0.96086956521739142</v>
      </c>
      <c r="Q130" s="8">
        <v>6.0427917150864707E-2</v>
      </c>
      <c r="R130" s="4">
        <v>6.7119565217391308</v>
      </c>
      <c r="S130" s="4">
        <v>5.5163043478260869</v>
      </c>
      <c r="T130" s="10">
        <v>0.82186234817813764</v>
      </c>
      <c r="U130" s="4">
        <v>5.5652173913043477</v>
      </c>
      <c r="V130" s="4">
        <v>0.95652173913043481</v>
      </c>
      <c r="W130" s="10">
        <v>0.171875</v>
      </c>
      <c r="X130" s="4">
        <v>33.596739130434791</v>
      </c>
      <c r="Y130" s="4">
        <v>0.40869565217391307</v>
      </c>
      <c r="Z130" s="10">
        <v>1.2164741661004883E-2</v>
      </c>
      <c r="AA130" s="4">
        <v>5.428260869565217</v>
      </c>
      <c r="AB130" s="4">
        <v>0</v>
      </c>
      <c r="AC130" s="10">
        <v>0</v>
      </c>
      <c r="AD130" s="4">
        <v>58.421739130434773</v>
      </c>
      <c r="AE130" s="4">
        <v>1.4934782608695649</v>
      </c>
      <c r="AF130" s="10">
        <v>2.5563741906675597E-2</v>
      </c>
      <c r="AG130" s="4">
        <v>0</v>
      </c>
      <c r="AH130" s="4">
        <v>0</v>
      </c>
      <c r="AI130" s="10" t="s">
        <v>652</v>
      </c>
      <c r="AJ130" s="4">
        <v>0</v>
      </c>
      <c r="AK130" s="4">
        <v>0</v>
      </c>
      <c r="AL130" s="10" t="s">
        <v>652</v>
      </c>
      <c r="AM130" s="1">
        <v>225464</v>
      </c>
      <c r="AN130" s="1">
        <v>1</v>
      </c>
      <c r="AX130"/>
      <c r="AY130"/>
    </row>
    <row r="131" spans="1:51" x14ac:dyDescent="0.25">
      <c r="A131" t="s">
        <v>379</v>
      </c>
      <c r="B131" t="s">
        <v>103</v>
      </c>
      <c r="C131" t="s">
        <v>456</v>
      </c>
      <c r="D131" t="s">
        <v>414</v>
      </c>
      <c r="E131" s="4">
        <v>81.554347826086953</v>
      </c>
      <c r="F131" s="4">
        <v>238.1875</v>
      </c>
      <c r="G131" s="4">
        <v>53.755434782608688</v>
      </c>
      <c r="H131" s="10">
        <v>0.22568537300491709</v>
      </c>
      <c r="I131" s="4">
        <v>214.95923913043478</v>
      </c>
      <c r="J131" s="4">
        <v>53.453804347826086</v>
      </c>
      <c r="K131" s="10">
        <v>0.2486694899184628</v>
      </c>
      <c r="L131" s="4">
        <v>37.540760869565219</v>
      </c>
      <c r="M131" s="4">
        <v>2.4048913043478262</v>
      </c>
      <c r="N131" s="10">
        <v>6.4060803474484257E-2</v>
      </c>
      <c r="O131" s="4">
        <v>14.722826086956522</v>
      </c>
      <c r="P131" s="4">
        <v>2.4048913043478262</v>
      </c>
      <c r="Q131" s="8">
        <v>0.16334440753045404</v>
      </c>
      <c r="R131" s="4">
        <v>13.078804347826088</v>
      </c>
      <c r="S131" s="4">
        <v>0</v>
      </c>
      <c r="T131" s="10">
        <v>0</v>
      </c>
      <c r="U131" s="4">
        <v>9.7391304347826093</v>
      </c>
      <c r="V131" s="4">
        <v>0</v>
      </c>
      <c r="W131" s="10">
        <v>0</v>
      </c>
      <c r="X131" s="4">
        <v>45.970108695652172</v>
      </c>
      <c r="Y131" s="4">
        <v>13.5</v>
      </c>
      <c r="Z131" s="10">
        <v>0.29366909026423127</v>
      </c>
      <c r="AA131" s="4">
        <v>0.41032608695652173</v>
      </c>
      <c r="AB131" s="4">
        <v>0.3016304347826087</v>
      </c>
      <c r="AC131" s="10">
        <v>0.73509933774834435</v>
      </c>
      <c r="AD131" s="4">
        <v>138.63858695652175</v>
      </c>
      <c r="AE131" s="4">
        <v>37.548913043478258</v>
      </c>
      <c r="AF131" s="10">
        <v>0.27084027519159526</v>
      </c>
      <c r="AG131" s="4">
        <v>15.627717391304348</v>
      </c>
      <c r="AH131" s="4">
        <v>0</v>
      </c>
      <c r="AI131" s="10">
        <v>0</v>
      </c>
      <c r="AJ131" s="4">
        <v>0</v>
      </c>
      <c r="AK131" s="4">
        <v>0</v>
      </c>
      <c r="AL131" s="10" t="s">
        <v>652</v>
      </c>
      <c r="AM131" s="1">
        <v>225313</v>
      </c>
      <c r="AN131" s="1">
        <v>1</v>
      </c>
      <c r="AX131"/>
      <c r="AY131"/>
    </row>
    <row r="132" spans="1:51" x14ac:dyDescent="0.25">
      <c r="A132" t="s">
        <v>379</v>
      </c>
      <c r="B132" t="s">
        <v>5</v>
      </c>
      <c r="C132" t="s">
        <v>462</v>
      </c>
      <c r="D132" t="s">
        <v>410</v>
      </c>
      <c r="E132" s="4">
        <v>29.630434782608695</v>
      </c>
      <c r="F132" s="4">
        <v>107.77989130434783</v>
      </c>
      <c r="G132" s="4">
        <v>0</v>
      </c>
      <c r="H132" s="10">
        <v>0</v>
      </c>
      <c r="I132" s="4">
        <v>102.88858695652175</v>
      </c>
      <c r="J132" s="4">
        <v>0</v>
      </c>
      <c r="K132" s="10">
        <v>0</v>
      </c>
      <c r="L132" s="4">
        <v>24.676630434782609</v>
      </c>
      <c r="M132" s="4">
        <v>0</v>
      </c>
      <c r="N132" s="10">
        <v>0</v>
      </c>
      <c r="O132" s="4">
        <v>19.785326086956523</v>
      </c>
      <c r="P132" s="4">
        <v>0</v>
      </c>
      <c r="Q132" s="8">
        <v>0</v>
      </c>
      <c r="R132" s="4">
        <v>0</v>
      </c>
      <c r="S132" s="4">
        <v>0</v>
      </c>
      <c r="T132" s="10" t="s">
        <v>652</v>
      </c>
      <c r="U132" s="4">
        <v>4.8913043478260869</v>
      </c>
      <c r="V132" s="4">
        <v>0</v>
      </c>
      <c r="W132" s="10">
        <v>0</v>
      </c>
      <c r="X132" s="4">
        <v>18.646739130434781</v>
      </c>
      <c r="Y132" s="4">
        <v>0</v>
      </c>
      <c r="Z132" s="10">
        <v>0</v>
      </c>
      <c r="AA132" s="4">
        <v>0</v>
      </c>
      <c r="AB132" s="4">
        <v>0</v>
      </c>
      <c r="AC132" s="10" t="s">
        <v>652</v>
      </c>
      <c r="AD132" s="4">
        <v>64.456521739130437</v>
      </c>
      <c r="AE132" s="4">
        <v>0</v>
      </c>
      <c r="AF132" s="10">
        <v>0</v>
      </c>
      <c r="AG132" s="4">
        <v>0</v>
      </c>
      <c r="AH132" s="4">
        <v>0</v>
      </c>
      <c r="AI132" s="10" t="s">
        <v>652</v>
      </c>
      <c r="AJ132" s="4">
        <v>0</v>
      </c>
      <c r="AK132" s="4">
        <v>0</v>
      </c>
      <c r="AL132" s="10" t="s">
        <v>652</v>
      </c>
      <c r="AM132" s="1">
        <v>225736</v>
      </c>
      <c r="AN132" s="1">
        <v>1</v>
      </c>
      <c r="AX132"/>
      <c r="AY132"/>
    </row>
    <row r="133" spans="1:51" x14ac:dyDescent="0.25">
      <c r="A133" t="s">
        <v>379</v>
      </c>
      <c r="B133" t="s">
        <v>321</v>
      </c>
      <c r="C133" t="s">
        <v>442</v>
      </c>
      <c r="D133" t="s">
        <v>416</v>
      </c>
      <c r="E133" s="4">
        <v>106.47826086956522</v>
      </c>
      <c r="F133" s="4">
        <v>404.41673913043468</v>
      </c>
      <c r="G133" s="4">
        <v>32.802608695652182</v>
      </c>
      <c r="H133" s="10">
        <v>8.1110907442118782E-2</v>
      </c>
      <c r="I133" s="4">
        <v>361.35152173913036</v>
      </c>
      <c r="J133" s="4">
        <v>31.411304347826093</v>
      </c>
      <c r="K133" s="10">
        <v>8.6927278448000508E-2</v>
      </c>
      <c r="L133" s="4">
        <v>84.021195652173901</v>
      </c>
      <c r="M133" s="4">
        <v>6.8146739130434772</v>
      </c>
      <c r="N133" s="10">
        <v>8.1106604829267973E-2</v>
      </c>
      <c r="O133" s="4">
        <v>60.173369565217378</v>
      </c>
      <c r="P133" s="4">
        <v>5.4233695652173903</v>
      </c>
      <c r="Q133" s="8">
        <v>9.0129065472050865E-2</v>
      </c>
      <c r="R133" s="4">
        <v>18.399456521739129</v>
      </c>
      <c r="S133" s="4">
        <v>1.3913043478260869</v>
      </c>
      <c r="T133" s="10">
        <v>7.561660020676414E-2</v>
      </c>
      <c r="U133" s="4">
        <v>5.4483695652173916</v>
      </c>
      <c r="V133" s="4">
        <v>0</v>
      </c>
      <c r="W133" s="10">
        <v>0</v>
      </c>
      <c r="X133" s="4">
        <v>74.289456521739126</v>
      </c>
      <c r="Y133" s="4">
        <v>4.1345652173913034</v>
      </c>
      <c r="Z133" s="10">
        <v>5.5654805015048353E-2</v>
      </c>
      <c r="AA133" s="4">
        <v>19.217391304347824</v>
      </c>
      <c r="AB133" s="4">
        <v>0</v>
      </c>
      <c r="AC133" s="10">
        <v>0</v>
      </c>
      <c r="AD133" s="4">
        <v>223.9647826086956</v>
      </c>
      <c r="AE133" s="4">
        <v>21.853369565217399</v>
      </c>
      <c r="AF133" s="10">
        <v>9.757502635313399E-2</v>
      </c>
      <c r="AG133" s="4">
        <v>2.9239130434782608</v>
      </c>
      <c r="AH133" s="4">
        <v>0</v>
      </c>
      <c r="AI133" s="10">
        <v>0</v>
      </c>
      <c r="AJ133" s="4">
        <v>0</v>
      </c>
      <c r="AK133" s="4">
        <v>0</v>
      </c>
      <c r="AL133" s="10" t="s">
        <v>652</v>
      </c>
      <c r="AM133" s="1">
        <v>225718</v>
      </c>
      <c r="AN133" s="1">
        <v>1</v>
      </c>
      <c r="AX133"/>
      <c r="AY133"/>
    </row>
    <row r="134" spans="1:51" x14ac:dyDescent="0.25">
      <c r="A134" t="s">
        <v>379</v>
      </c>
      <c r="B134" t="s">
        <v>258</v>
      </c>
      <c r="C134" t="s">
        <v>477</v>
      </c>
      <c r="D134" t="s">
        <v>411</v>
      </c>
      <c r="E134" s="4">
        <v>60.456521739130437</v>
      </c>
      <c r="F134" s="4">
        <v>344.95750000000004</v>
      </c>
      <c r="G134" s="4">
        <v>58.328804347826093</v>
      </c>
      <c r="H134" s="10">
        <v>0.16908982801599062</v>
      </c>
      <c r="I134" s="4">
        <v>316.41467391304349</v>
      </c>
      <c r="J134" s="4">
        <v>58.328804347826093</v>
      </c>
      <c r="K134" s="10">
        <v>0.18434291819176474</v>
      </c>
      <c r="L134" s="4">
        <v>79.291086956521724</v>
      </c>
      <c r="M134" s="4">
        <v>13.010869565217391</v>
      </c>
      <c r="N134" s="10">
        <v>0.16408993828463644</v>
      </c>
      <c r="O134" s="4">
        <v>58.45521739130433</v>
      </c>
      <c r="P134" s="4">
        <v>13.010869565217391</v>
      </c>
      <c r="Q134" s="8">
        <v>0.22257841379874602</v>
      </c>
      <c r="R134" s="4">
        <v>16.71086956521739</v>
      </c>
      <c r="S134" s="4">
        <v>0</v>
      </c>
      <c r="T134" s="10">
        <v>0</v>
      </c>
      <c r="U134" s="4">
        <v>4.125</v>
      </c>
      <c r="V134" s="4">
        <v>0</v>
      </c>
      <c r="W134" s="10">
        <v>0</v>
      </c>
      <c r="X134" s="4">
        <v>91.697065217391341</v>
      </c>
      <c r="Y134" s="4">
        <v>9.304347826086957</v>
      </c>
      <c r="Z134" s="10">
        <v>0.10146832730173666</v>
      </c>
      <c r="AA134" s="4">
        <v>7.70695652173913</v>
      </c>
      <c r="AB134" s="4">
        <v>0</v>
      </c>
      <c r="AC134" s="10">
        <v>0</v>
      </c>
      <c r="AD134" s="4">
        <v>166.26239130434783</v>
      </c>
      <c r="AE134" s="4">
        <v>36.013586956521742</v>
      </c>
      <c r="AF134" s="10">
        <v>0.21660693482146479</v>
      </c>
      <c r="AG134" s="4">
        <v>0</v>
      </c>
      <c r="AH134" s="4">
        <v>0</v>
      </c>
      <c r="AI134" s="10" t="s">
        <v>652</v>
      </c>
      <c r="AJ134" s="4">
        <v>0</v>
      </c>
      <c r="AK134" s="4">
        <v>0</v>
      </c>
      <c r="AL134" s="10" t="s">
        <v>652</v>
      </c>
      <c r="AM134" s="1">
        <v>225547</v>
      </c>
      <c r="AN134" s="1">
        <v>1</v>
      </c>
      <c r="AX134"/>
      <c r="AY134"/>
    </row>
    <row r="135" spans="1:51" x14ac:dyDescent="0.25">
      <c r="A135" t="s">
        <v>379</v>
      </c>
      <c r="B135" t="s">
        <v>87</v>
      </c>
      <c r="C135" t="s">
        <v>487</v>
      </c>
      <c r="D135" t="s">
        <v>415</v>
      </c>
      <c r="E135" s="4">
        <v>100.60869565217391</v>
      </c>
      <c r="F135" s="4">
        <v>380.3396739130435</v>
      </c>
      <c r="G135" s="4">
        <v>63.586956521739133</v>
      </c>
      <c r="H135" s="10">
        <v>0.16718465330618368</v>
      </c>
      <c r="I135" s="4">
        <v>334.47554347826087</v>
      </c>
      <c r="J135" s="4">
        <v>63.586956521739133</v>
      </c>
      <c r="K135" s="10">
        <v>0.19010943479002657</v>
      </c>
      <c r="L135" s="4">
        <v>52.54347826086957</v>
      </c>
      <c r="M135" s="4">
        <v>3.8179347826086958</v>
      </c>
      <c r="N135" s="10">
        <v>7.266239139429044E-2</v>
      </c>
      <c r="O135" s="4">
        <v>35.217391304347828</v>
      </c>
      <c r="P135" s="4">
        <v>3.8179347826086958</v>
      </c>
      <c r="Q135" s="8">
        <v>0.10841049382716049</v>
      </c>
      <c r="R135" s="4">
        <v>11.086956521739131</v>
      </c>
      <c r="S135" s="4">
        <v>0</v>
      </c>
      <c r="T135" s="10">
        <v>0</v>
      </c>
      <c r="U135" s="4">
        <v>6.2391304347826084</v>
      </c>
      <c r="V135" s="4">
        <v>0</v>
      </c>
      <c r="W135" s="10">
        <v>0</v>
      </c>
      <c r="X135" s="4">
        <v>104.80978260869566</v>
      </c>
      <c r="Y135" s="4">
        <v>30.831521739130434</v>
      </c>
      <c r="Z135" s="10">
        <v>0.29416645060928182</v>
      </c>
      <c r="AA135" s="4">
        <v>28.538043478260871</v>
      </c>
      <c r="AB135" s="4">
        <v>0</v>
      </c>
      <c r="AC135" s="10">
        <v>0</v>
      </c>
      <c r="AD135" s="4">
        <v>194.4483695652174</v>
      </c>
      <c r="AE135" s="4">
        <v>28.9375</v>
      </c>
      <c r="AF135" s="10">
        <v>0.14881842447279789</v>
      </c>
      <c r="AG135" s="4">
        <v>0</v>
      </c>
      <c r="AH135" s="4">
        <v>0</v>
      </c>
      <c r="AI135" s="10" t="s">
        <v>652</v>
      </c>
      <c r="AJ135" s="4">
        <v>0</v>
      </c>
      <c r="AK135" s="4">
        <v>0</v>
      </c>
      <c r="AL135" s="10" t="s">
        <v>652</v>
      </c>
      <c r="AM135" s="1">
        <v>225290</v>
      </c>
      <c r="AN135" s="1">
        <v>1</v>
      </c>
      <c r="AX135"/>
      <c r="AY135"/>
    </row>
    <row r="136" spans="1:51" x14ac:dyDescent="0.25">
      <c r="A136" t="s">
        <v>379</v>
      </c>
      <c r="B136" t="s">
        <v>300</v>
      </c>
      <c r="C136" t="s">
        <v>498</v>
      </c>
      <c r="D136" t="s">
        <v>411</v>
      </c>
      <c r="E136" s="4">
        <v>126.29347826086956</v>
      </c>
      <c r="F136" s="4">
        <v>450.84510869565213</v>
      </c>
      <c r="G136" s="4">
        <v>4.8586956521739131</v>
      </c>
      <c r="H136" s="10">
        <v>1.0776862293639363E-2</v>
      </c>
      <c r="I136" s="4">
        <v>398.72826086956519</v>
      </c>
      <c r="J136" s="4">
        <v>4.8586956521739131</v>
      </c>
      <c r="K136" s="10">
        <v>1.21854810130033E-2</v>
      </c>
      <c r="L136" s="4">
        <v>79.641304347826093</v>
      </c>
      <c r="M136" s="4">
        <v>4.7717391304347823</v>
      </c>
      <c r="N136" s="10">
        <v>5.9915381465811372E-2</v>
      </c>
      <c r="O136" s="4">
        <v>51.122282608695649</v>
      </c>
      <c r="P136" s="4">
        <v>4.7717391304347823</v>
      </c>
      <c r="Q136" s="8">
        <v>9.333971190134481E-2</v>
      </c>
      <c r="R136" s="4">
        <v>23.127717391304348</v>
      </c>
      <c r="S136" s="4">
        <v>0</v>
      </c>
      <c r="T136" s="10">
        <v>0</v>
      </c>
      <c r="U136" s="4">
        <v>5.3913043478260869</v>
      </c>
      <c r="V136" s="4">
        <v>0</v>
      </c>
      <c r="W136" s="10">
        <v>0</v>
      </c>
      <c r="X136" s="4">
        <v>108.4320652173913</v>
      </c>
      <c r="Y136" s="4">
        <v>0</v>
      </c>
      <c r="Z136" s="10">
        <v>0</v>
      </c>
      <c r="AA136" s="4">
        <v>23.597826086956523</v>
      </c>
      <c r="AB136" s="4">
        <v>0</v>
      </c>
      <c r="AC136" s="10">
        <v>0</v>
      </c>
      <c r="AD136" s="4">
        <v>239.17391304347825</v>
      </c>
      <c r="AE136" s="4">
        <v>8.6956521739130432E-2</v>
      </c>
      <c r="AF136" s="10">
        <v>3.635702599527359E-4</v>
      </c>
      <c r="AG136" s="4">
        <v>0</v>
      </c>
      <c r="AH136" s="4">
        <v>0</v>
      </c>
      <c r="AI136" s="10" t="s">
        <v>652</v>
      </c>
      <c r="AJ136" s="4">
        <v>0</v>
      </c>
      <c r="AK136" s="4">
        <v>0</v>
      </c>
      <c r="AL136" s="10" t="s">
        <v>652</v>
      </c>
      <c r="AM136" s="1">
        <v>225662</v>
      </c>
      <c r="AN136" s="1">
        <v>1</v>
      </c>
      <c r="AX136"/>
      <c r="AY136"/>
    </row>
    <row r="137" spans="1:51" x14ac:dyDescent="0.25">
      <c r="A137" t="s">
        <v>379</v>
      </c>
      <c r="B137" t="s">
        <v>138</v>
      </c>
      <c r="C137" t="s">
        <v>501</v>
      </c>
      <c r="D137" t="s">
        <v>417</v>
      </c>
      <c r="E137" s="4">
        <v>124.28260869565217</v>
      </c>
      <c r="F137" s="4">
        <v>448.429347826087</v>
      </c>
      <c r="G137" s="4">
        <v>56.480978260869563</v>
      </c>
      <c r="H137" s="10">
        <v>0.12595290324926373</v>
      </c>
      <c r="I137" s="4">
        <v>402.804347826087</v>
      </c>
      <c r="J137" s="4">
        <v>56.480978260869563</v>
      </c>
      <c r="K137" s="10">
        <v>0.14021938582762156</v>
      </c>
      <c r="L137" s="4">
        <v>55.154891304347835</v>
      </c>
      <c r="M137" s="4">
        <v>2.1358695652173911</v>
      </c>
      <c r="N137" s="10">
        <v>3.8724934719416654E-2</v>
      </c>
      <c r="O137" s="4">
        <v>36.258152173913047</v>
      </c>
      <c r="P137" s="4">
        <v>2.1358695652173911</v>
      </c>
      <c r="Q137" s="8">
        <v>5.890729221314546E-2</v>
      </c>
      <c r="R137" s="4">
        <v>12.809782608695652</v>
      </c>
      <c r="S137" s="4">
        <v>0</v>
      </c>
      <c r="T137" s="10">
        <v>0</v>
      </c>
      <c r="U137" s="4">
        <v>6.0869565217391308</v>
      </c>
      <c r="V137" s="4">
        <v>0</v>
      </c>
      <c r="W137" s="10">
        <v>0</v>
      </c>
      <c r="X137" s="4">
        <v>96.6875</v>
      </c>
      <c r="Y137" s="4">
        <v>10.991847826086957</v>
      </c>
      <c r="Z137" s="10">
        <v>0.11368426969449988</v>
      </c>
      <c r="AA137" s="4">
        <v>26.728260869565219</v>
      </c>
      <c r="AB137" s="4">
        <v>0</v>
      </c>
      <c r="AC137" s="10">
        <v>0</v>
      </c>
      <c r="AD137" s="4">
        <v>269.7771739130435</v>
      </c>
      <c r="AE137" s="4">
        <v>43.353260869565219</v>
      </c>
      <c r="AF137" s="10">
        <v>0.16070025584721689</v>
      </c>
      <c r="AG137" s="4">
        <v>8.1521739130434784E-2</v>
      </c>
      <c r="AH137" s="4">
        <v>0</v>
      </c>
      <c r="AI137" s="10">
        <v>0</v>
      </c>
      <c r="AJ137" s="4">
        <v>0</v>
      </c>
      <c r="AK137" s="4">
        <v>0</v>
      </c>
      <c r="AL137" s="10" t="s">
        <v>652</v>
      </c>
      <c r="AM137" s="1">
        <v>225366</v>
      </c>
      <c r="AN137" s="1">
        <v>1</v>
      </c>
      <c r="AX137"/>
      <c r="AY137"/>
    </row>
    <row r="138" spans="1:51" x14ac:dyDescent="0.25">
      <c r="A138" t="s">
        <v>379</v>
      </c>
      <c r="B138" t="s">
        <v>195</v>
      </c>
      <c r="C138" t="s">
        <v>484</v>
      </c>
      <c r="D138" t="s">
        <v>415</v>
      </c>
      <c r="E138" s="4">
        <v>108.81521739130434</v>
      </c>
      <c r="F138" s="4">
        <v>422.03282608695656</v>
      </c>
      <c r="G138" s="4">
        <v>35.072608695652178</v>
      </c>
      <c r="H138" s="10">
        <v>8.31039827419153E-2</v>
      </c>
      <c r="I138" s="4">
        <v>399.5060869565217</v>
      </c>
      <c r="J138" s="4">
        <v>35.072608695652178</v>
      </c>
      <c r="K138" s="10">
        <v>8.7789923209528303E-2</v>
      </c>
      <c r="L138" s="4">
        <v>56.945978260869566</v>
      </c>
      <c r="M138" s="4">
        <v>0.34315217391304348</v>
      </c>
      <c r="N138" s="10">
        <v>6.0259246463562907E-3</v>
      </c>
      <c r="O138" s="4">
        <v>43.576413043478261</v>
      </c>
      <c r="P138" s="4">
        <v>0.34315217391304348</v>
      </c>
      <c r="Q138" s="8">
        <v>7.8747228132490903E-3</v>
      </c>
      <c r="R138" s="4">
        <v>8.8913043478260878</v>
      </c>
      <c r="S138" s="4">
        <v>0</v>
      </c>
      <c r="T138" s="10">
        <v>0</v>
      </c>
      <c r="U138" s="4">
        <v>4.4782608695652177</v>
      </c>
      <c r="V138" s="4">
        <v>0</v>
      </c>
      <c r="W138" s="10">
        <v>0</v>
      </c>
      <c r="X138" s="4">
        <v>118.01880434782608</v>
      </c>
      <c r="Y138" s="4">
        <v>34.729456521739138</v>
      </c>
      <c r="Z138" s="10">
        <v>0.29427053352772642</v>
      </c>
      <c r="AA138" s="4">
        <v>9.1571739130434793</v>
      </c>
      <c r="AB138" s="4">
        <v>0</v>
      </c>
      <c r="AC138" s="10">
        <v>0</v>
      </c>
      <c r="AD138" s="4">
        <v>223.28847826086954</v>
      </c>
      <c r="AE138" s="4">
        <v>0</v>
      </c>
      <c r="AF138" s="10">
        <v>0</v>
      </c>
      <c r="AG138" s="4">
        <v>14.622391304347824</v>
      </c>
      <c r="AH138" s="4">
        <v>0</v>
      </c>
      <c r="AI138" s="10">
        <v>0</v>
      </c>
      <c r="AJ138" s="4">
        <v>0</v>
      </c>
      <c r="AK138" s="4">
        <v>0</v>
      </c>
      <c r="AL138" s="10" t="s">
        <v>652</v>
      </c>
      <c r="AM138" s="1">
        <v>225449</v>
      </c>
      <c r="AN138" s="1">
        <v>1</v>
      </c>
      <c r="AX138"/>
      <c r="AY138"/>
    </row>
    <row r="139" spans="1:51" x14ac:dyDescent="0.25">
      <c r="A139" t="s">
        <v>379</v>
      </c>
      <c r="B139" t="s">
        <v>173</v>
      </c>
      <c r="C139" t="s">
        <v>444</v>
      </c>
      <c r="D139" t="s">
        <v>416</v>
      </c>
      <c r="E139" s="4">
        <v>103.33695652173913</v>
      </c>
      <c r="F139" s="4">
        <v>385.53782608695656</v>
      </c>
      <c r="G139" s="4">
        <v>4.9768478260869564</v>
      </c>
      <c r="H139" s="10">
        <v>1.2908844448804999E-2</v>
      </c>
      <c r="I139" s="4">
        <v>348.16423913043479</v>
      </c>
      <c r="J139" s="4">
        <v>4.2392391304347825</v>
      </c>
      <c r="K139" s="10">
        <v>1.2175975169140251E-2</v>
      </c>
      <c r="L139" s="4">
        <v>98.256195652173901</v>
      </c>
      <c r="M139" s="4">
        <v>3.5984782608695651</v>
      </c>
      <c r="N139" s="10">
        <v>3.6623423459301717E-2</v>
      </c>
      <c r="O139" s="4">
        <v>68.029347826086948</v>
      </c>
      <c r="P139" s="4">
        <v>2.8608695652173912</v>
      </c>
      <c r="Q139" s="8">
        <v>4.2053461581478588E-2</v>
      </c>
      <c r="R139" s="4">
        <v>24.748586956521738</v>
      </c>
      <c r="S139" s="4">
        <v>0.73760869565217391</v>
      </c>
      <c r="T139" s="10">
        <v>2.9804073135488631E-2</v>
      </c>
      <c r="U139" s="4">
        <v>5.4782608695652177</v>
      </c>
      <c r="V139" s="4">
        <v>0</v>
      </c>
      <c r="W139" s="10">
        <v>0</v>
      </c>
      <c r="X139" s="4">
        <v>60.537065217391316</v>
      </c>
      <c r="Y139" s="4">
        <v>1.3783695652173913</v>
      </c>
      <c r="Z139" s="10">
        <v>2.2769018621362044E-2</v>
      </c>
      <c r="AA139" s="4">
        <v>7.1467391304347823</v>
      </c>
      <c r="AB139" s="4">
        <v>0</v>
      </c>
      <c r="AC139" s="10">
        <v>0</v>
      </c>
      <c r="AD139" s="4">
        <v>219.59782608695653</v>
      </c>
      <c r="AE139" s="4">
        <v>0</v>
      </c>
      <c r="AF139" s="10">
        <v>0</v>
      </c>
      <c r="AG139" s="4">
        <v>0</v>
      </c>
      <c r="AH139" s="4">
        <v>0</v>
      </c>
      <c r="AI139" s="10" t="s">
        <v>652</v>
      </c>
      <c r="AJ139" s="4">
        <v>0</v>
      </c>
      <c r="AK139" s="4">
        <v>0</v>
      </c>
      <c r="AL139" s="10" t="s">
        <v>652</v>
      </c>
      <c r="AM139" s="1">
        <v>225418</v>
      </c>
      <c r="AN139" s="1">
        <v>1</v>
      </c>
      <c r="AX139"/>
      <c r="AY139"/>
    </row>
    <row r="140" spans="1:51" x14ac:dyDescent="0.25">
      <c r="A140" t="s">
        <v>379</v>
      </c>
      <c r="B140" t="s">
        <v>344</v>
      </c>
      <c r="C140" t="s">
        <v>479</v>
      </c>
      <c r="D140" t="s">
        <v>414</v>
      </c>
      <c r="E140" s="4">
        <v>86.456521739130437</v>
      </c>
      <c r="F140" s="4">
        <v>341.11934782608705</v>
      </c>
      <c r="G140" s="4">
        <v>13.53554347826087</v>
      </c>
      <c r="H140" s="10">
        <v>3.9679788216415386E-2</v>
      </c>
      <c r="I140" s="4">
        <v>315.49108695652183</v>
      </c>
      <c r="J140" s="4">
        <v>13.448586956521741</v>
      </c>
      <c r="K140" s="10">
        <v>4.262747035505033E-2</v>
      </c>
      <c r="L140" s="4">
        <v>67.03</v>
      </c>
      <c r="M140" s="4">
        <v>0.81054347826086959</v>
      </c>
      <c r="N140" s="10">
        <v>1.2092249414603455E-2</v>
      </c>
      <c r="O140" s="4">
        <v>43.383478260869559</v>
      </c>
      <c r="P140" s="4">
        <v>0.7235869565217391</v>
      </c>
      <c r="Q140" s="8">
        <v>1.6678859914613861E-2</v>
      </c>
      <c r="R140" s="4">
        <v>18.516086956521747</v>
      </c>
      <c r="S140" s="4">
        <v>8.6956521739130432E-2</v>
      </c>
      <c r="T140" s="10">
        <v>4.6962688144269356E-3</v>
      </c>
      <c r="U140" s="4">
        <v>5.1304347826086953</v>
      </c>
      <c r="V140" s="4">
        <v>0</v>
      </c>
      <c r="W140" s="10">
        <v>0</v>
      </c>
      <c r="X140" s="4">
        <v>79.852499999999992</v>
      </c>
      <c r="Y140" s="4">
        <v>4.9643478260869571</v>
      </c>
      <c r="Z140" s="10">
        <v>6.2168971867968534E-2</v>
      </c>
      <c r="AA140" s="4">
        <v>1.9817391304347836</v>
      </c>
      <c r="AB140" s="4">
        <v>0</v>
      </c>
      <c r="AC140" s="10">
        <v>0</v>
      </c>
      <c r="AD140" s="4">
        <v>191.4623913043479</v>
      </c>
      <c r="AE140" s="4">
        <v>7.7606521739130434</v>
      </c>
      <c r="AF140" s="10">
        <v>4.0533559207336652E-2</v>
      </c>
      <c r="AG140" s="4">
        <v>0.79271739130434793</v>
      </c>
      <c r="AH140" s="4">
        <v>0</v>
      </c>
      <c r="AI140" s="10">
        <v>0</v>
      </c>
      <c r="AJ140" s="4">
        <v>0</v>
      </c>
      <c r="AK140" s="4">
        <v>0</v>
      </c>
      <c r="AL140" s="10" t="s">
        <v>652</v>
      </c>
      <c r="AM140" s="1">
        <v>225766</v>
      </c>
      <c r="AN140" s="1">
        <v>1</v>
      </c>
      <c r="AX140"/>
      <c r="AY140"/>
    </row>
    <row r="141" spans="1:51" x14ac:dyDescent="0.25">
      <c r="A141" t="s">
        <v>379</v>
      </c>
      <c r="B141" t="s">
        <v>28</v>
      </c>
      <c r="C141" t="s">
        <v>479</v>
      </c>
      <c r="D141" t="s">
        <v>414</v>
      </c>
      <c r="E141" s="4">
        <v>59.380434782608695</v>
      </c>
      <c r="F141" s="4">
        <v>221.47891304347826</v>
      </c>
      <c r="G141" s="4">
        <v>11.557391304347826</v>
      </c>
      <c r="H141" s="10">
        <v>5.2182806685885298E-2</v>
      </c>
      <c r="I141" s="4">
        <v>205.32673913043476</v>
      </c>
      <c r="J141" s="4">
        <v>11.557391304347826</v>
      </c>
      <c r="K141" s="10">
        <v>5.6287804273782091E-2</v>
      </c>
      <c r="L141" s="4">
        <v>47.39032608695652</v>
      </c>
      <c r="M141" s="4">
        <v>6.3107608695652173</v>
      </c>
      <c r="N141" s="10">
        <v>0.13316559286774268</v>
      </c>
      <c r="O141" s="4">
        <v>31.238152173913043</v>
      </c>
      <c r="P141" s="4">
        <v>6.3107608695652173</v>
      </c>
      <c r="Q141" s="8">
        <v>0.20202094011294716</v>
      </c>
      <c r="R141" s="4">
        <v>11.891304347826088</v>
      </c>
      <c r="S141" s="4">
        <v>0</v>
      </c>
      <c r="T141" s="10">
        <v>0</v>
      </c>
      <c r="U141" s="4">
        <v>4.2608695652173916</v>
      </c>
      <c r="V141" s="4">
        <v>0</v>
      </c>
      <c r="W141" s="10">
        <v>0</v>
      </c>
      <c r="X141" s="4">
        <v>62.961413043478238</v>
      </c>
      <c r="Y141" s="4">
        <v>0.69195652173913036</v>
      </c>
      <c r="Z141" s="10">
        <v>1.0990168236238555E-2</v>
      </c>
      <c r="AA141" s="4">
        <v>0</v>
      </c>
      <c r="AB141" s="4">
        <v>0</v>
      </c>
      <c r="AC141" s="10" t="s">
        <v>652</v>
      </c>
      <c r="AD141" s="4">
        <v>108.32119565217393</v>
      </c>
      <c r="AE141" s="4">
        <v>4.5546739130434784</v>
      </c>
      <c r="AF141" s="10">
        <v>4.204785485999267E-2</v>
      </c>
      <c r="AG141" s="4">
        <v>2.8059782608695651</v>
      </c>
      <c r="AH141" s="4">
        <v>0</v>
      </c>
      <c r="AI141" s="10">
        <v>0</v>
      </c>
      <c r="AJ141" s="4">
        <v>0</v>
      </c>
      <c r="AK141" s="4">
        <v>0</v>
      </c>
      <c r="AL141" s="10" t="s">
        <v>652</v>
      </c>
      <c r="AM141" s="1">
        <v>225176</v>
      </c>
      <c r="AN141" s="1">
        <v>1</v>
      </c>
      <c r="AX141"/>
      <c r="AY141"/>
    </row>
    <row r="142" spans="1:51" x14ac:dyDescent="0.25">
      <c r="A142" t="s">
        <v>379</v>
      </c>
      <c r="B142" t="s">
        <v>61</v>
      </c>
      <c r="C142" t="s">
        <v>479</v>
      </c>
      <c r="D142" t="s">
        <v>414</v>
      </c>
      <c r="E142" s="4">
        <v>124.27173913043478</v>
      </c>
      <c r="F142" s="4">
        <v>405.7783695652173</v>
      </c>
      <c r="G142" s="4">
        <v>0.16304347826086957</v>
      </c>
      <c r="H142" s="10">
        <v>4.0180426185744476E-4</v>
      </c>
      <c r="I142" s="4">
        <v>382.8135869565217</v>
      </c>
      <c r="J142" s="4">
        <v>0.16304347826086957</v>
      </c>
      <c r="K142" s="10">
        <v>4.2590828490992753E-4</v>
      </c>
      <c r="L142" s="4">
        <v>62.861630434782597</v>
      </c>
      <c r="M142" s="4">
        <v>0.16304347826086957</v>
      </c>
      <c r="N142" s="10">
        <v>2.5936883458666125E-3</v>
      </c>
      <c r="O142" s="4">
        <v>51.093586956521733</v>
      </c>
      <c r="P142" s="4">
        <v>0.16304347826086957</v>
      </c>
      <c r="Q142" s="8">
        <v>3.1910752008781841E-3</v>
      </c>
      <c r="R142" s="4">
        <v>6.3332608695652173</v>
      </c>
      <c r="S142" s="4">
        <v>0</v>
      </c>
      <c r="T142" s="10">
        <v>0</v>
      </c>
      <c r="U142" s="4">
        <v>5.4347826086956523</v>
      </c>
      <c r="V142" s="4">
        <v>0</v>
      </c>
      <c r="W142" s="10">
        <v>0</v>
      </c>
      <c r="X142" s="4">
        <v>98.276956521739123</v>
      </c>
      <c r="Y142" s="4">
        <v>0</v>
      </c>
      <c r="Z142" s="10">
        <v>0</v>
      </c>
      <c r="AA142" s="4">
        <v>11.196739130434779</v>
      </c>
      <c r="AB142" s="4">
        <v>0</v>
      </c>
      <c r="AC142" s="10">
        <v>0</v>
      </c>
      <c r="AD142" s="4">
        <v>213.66673913043471</v>
      </c>
      <c r="AE142" s="4">
        <v>0</v>
      </c>
      <c r="AF142" s="10">
        <v>0</v>
      </c>
      <c r="AG142" s="4">
        <v>19.776304347826091</v>
      </c>
      <c r="AH142" s="4">
        <v>0</v>
      </c>
      <c r="AI142" s="10">
        <v>0</v>
      </c>
      <c r="AJ142" s="4">
        <v>0</v>
      </c>
      <c r="AK142" s="4">
        <v>0</v>
      </c>
      <c r="AL142" s="10" t="s">
        <v>652</v>
      </c>
      <c r="AM142" s="1">
        <v>225253</v>
      </c>
      <c r="AN142" s="1">
        <v>1</v>
      </c>
      <c r="AX142"/>
      <c r="AY142"/>
    </row>
    <row r="143" spans="1:51" x14ac:dyDescent="0.25">
      <c r="A143" t="s">
        <v>379</v>
      </c>
      <c r="B143" t="s">
        <v>8</v>
      </c>
      <c r="C143" t="s">
        <v>468</v>
      </c>
      <c r="D143" t="s">
        <v>412</v>
      </c>
      <c r="E143" s="4">
        <v>79.923913043478265</v>
      </c>
      <c r="F143" s="4">
        <v>265.95217391304345</v>
      </c>
      <c r="G143" s="4">
        <v>6.1619565217391301</v>
      </c>
      <c r="H143" s="10">
        <v>2.3169415880593111E-2</v>
      </c>
      <c r="I143" s="4">
        <v>241.46739130434779</v>
      </c>
      <c r="J143" s="4">
        <v>6.1619565217391301</v>
      </c>
      <c r="K143" s="10">
        <v>2.5518793607922578E-2</v>
      </c>
      <c r="L143" s="4">
        <v>41.757608695652166</v>
      </c>
      <c r="M143" s="4">
        <v>1.5249999999999995</v>
      </c>
      <c r="N143" s="10">
        <v>3.6520290496394818E-2</v>
      </c>
      <c r="O143" s="4">
        <v>19.495652173913037</v>
      </c>
      <c r="P143" s="4">
        <v>1.5249999999999995</v>
      </c>
      <c r="Q143" s="8">
        <v>7.8222569134701159E-2</v>
      </c>
      <c r="R143" s="4">
        <v>17.044565217391302</v>
      </c>
      <c r="S143" s="4">
        <v>0</v>
      </c>
      <c r="T143" s="10">
        <v>0</v>
      </c>
      <c r="U143" s="4">
        <v>5.2173913043478262</v>
      </c>
      <c r="V143" s="4">
        <v>0</v>
      </c>
      <c r="W143" s="10">
        <v>0</v>
      </c>
      <c r="X143" s="4">
        <v>66.90326086956523</v>
      </c>
      <c r="Y143" s="4">
        <v>4.554347826086957</v>
      </c>
      <c r="Z143" s="10">
        <v>6.8073629997887922E-2</v>
      </c>
      <c r="AA143" s="4">
        <v>2.222826086956522</v>
      </c>
      <c r="AB143" s="4">
        <v>0</v>
      </c>
      <c r="AC143" s="10">
        <v>0</v>
      </c>
      <c r="AD143" s="4">
        <v>155.06847826086951</v>
      </c>
      <c r="AE143" s="4">
        <v>8.2608695652173908E-2</v>
      </c>
      <c r="AF143" s="10">
        <v>5.3272397187778206E-4</v>
      </c>
      <c r="AG143" s="4">
        <v>0</v>
      </c>
      <c r="AH143" s="4">
        <v>0</v>
      </c>
      <c r="AI143" s="10" t="s">
        <v>652</v>
      </c>
      <c r="AJ143" s="4">
        <v>0</v>
      </c>
      <c r="AK143" s="4">
        <v>0</v>
      </c>
      <c r="AL143" s="10" t="s">
        <v>652</v>
      </c>
      <c r="AM143" s="1">
        <v>225009</v>
      </c>
      <c r="AN143" s="1">
        <v>1</v>
      </c>
      <c r="AX143"/>
      <c r="AY143"/>
    </row>
    <row r="144" spans="1:51" x14ac:dyDescent="0.25">
      <c r="A144" t="s">
        <v>379</v>
      </c>
      <c r="B144" t="s">
        <v>104</v>
      </c>
      <c r="C144" t="s">
        <v>486</v>
      </c>
      <c r="D144" t="s">
        <v>412</v>
      </c>
      <c r="E144" s="4">
        <v>132.58695652173913</v>
      </c>
      <c r="F144" s="4">
        <v>459.42260869565212</v>
      </c>
      <c r="G144" s="4">
        <v>9.1838043478260882</v>
      </c>
      <c r="H144" s="10">
        <v>1.9989883331819152E-2</v>
      </c>
      <c r="I144" s="4">
        <v>423.17532608695649</v>
      </c>
      <c r="J144" s="4">
        <v>9.1838043478260882</v>
      </c>
      <c r="K144" s="10">
        <v>2.1702126238662005E-2</v>
      </c>
      <c r="L144" s="4">
        <v>62.810869565217381</v>
      </c>
      <c r="M144" s="4">
        <v>1.2943478260869565</v>
      </c>
      <c r="N144" s="10">
        <v>2.0607067455785142E-2</v>
      </c>
      <c r="O144" s="4">
        <v>42.719456521739119</v>
      </c>
      <c r="P144" s="4">
        <v>1.2943478260869565</v>
      </c>
      <c r="Q144" s="8">
        <v>3.0298789625946846E-2</v>
      </c>
      <c r="R144" s="4">
        <v>15.30880434782609</v>
      </c>
      <c r="S144" s="4">
        <v>0</v>
      </c>
      <c r="T144" s="10">
        <v>0</v>
      </c>
      <c r="U144" s="4">
        <v>4.7826086956521738</v>
      </c>
      <c r="V144" s="4">
        <v>0</v>
      </c>
      <c r="W144" s="10">
        <v>0</v>
      </c>
      <c r="X144" s="4">
        <v>120.84152173913041</v>
      </c>
      <c r="Y144" s="4">
        <v>6.4858695652173921</v>
      </c>
      <c r="Z144" s="10">
        <v>5.3672524740452386E-2</v>
      </c>
      <c r="AA144" s="4">
        <v>16.15586956521739</v>
      </c>
      <c r="AB144" s="4">
        <v>0</v>
      </c>
      <c r="AC144" s="10">
        <v>0</v>
      </c>
      <c r="AD144" s="4">
        <v>244.88054347826085</v>
      </c>
      <c r="AE144" s="4">
        <v>1.4035869565217391</v>
      </c>
      <c r="AF144" s="10">
        <v>5.7317210121527757E-3</v>
      </c>
      <c r="AG144" s="4">
        <v>14.733804347826087</v>
      </c>
      <c r="AH144" s="4">
        <v>0</v>
      </c>
      <c r="AI144" s="10">
        <v>0</v>
      </c>
      <c r="AJ144" s="4">
        <v>0</v>
      </c>
      <c r="AK144" s="4">
        <v>0</v>
      </c>
      <c r="AL144" s="10" t="s">
        <v>652</v>
      </c>
      <c r="AM144" s="1">
        <v>225315</v>
      </c>
      <c r="AN144" s="1">
        <v>1</v>
      </c>
      <c r="AX144"/>
      <c r="AY144"/>
    </row>
    <row r="145" spans="1:51" x14ac:dyDescent="0.25">
      <c r="A145" t="s">
        <v>379</v>
      </c>
      <c r="B145" t="s">
        <v>205</v>
      </c>
      <c r="C145" t="s">
        <v>531</v>
      </c>
      <c r="D145" t="s">
        <v>419</v>
      </c>
      <c r="E145" s="4">
        <v>108.91304347826087</v>
      </c>
      <c r="F145" s="4">
        <v>349.63043478260869</v>
      </c>
      <c r="G145" s="4">
        <v>49.932065217391305</v>
      </c>
      <c r="H145" s="10">
        <v>0.14281384070136169</v>
      </c>
      <c r="I145" s="4">
        <v>330.2228260869565</v>
      </c>
      <c r="J145" s="4">
        <v>49.932065217391305</v>
      </c>
      <c r="K145" s="10">
        <v>0.15120718882177714</v>
      </c>
      <c r="L145" s="4">
        <v>51.603260869565219</v>
      </c>
      <c r="M145" s="4">
        <v>3.8315217391304346</v>
      </c>
      <c r="N145" s="10">
        <v>7.4249605055292253E-2</v>
      </c>
      <c r="O145" s="4">
        <v>36.75</v>
      </c>
      <c r="P145" s="4">
        <v>3.8315217391304346</v>
      </c>
      <c r="Q145" s="8">
        <v>0.10425909494232476</v>
      </c>
      <c r="R145" s="4">
        <v>9.9021739130434785</v>
      </c>
      <c r="S145" s="4">
        <v>0</v>
      </c>
      <c r="T145" s="10">
        <v>0</v>
      </c>
      <c r="U145" s="4">
        <v>4.9510869565217392</v>
      </c>
      <c r="V145" s="4">
        <v>0</v>
      </c>
      <c r="W145" s="10">
        <v>0</v>
      </c>
      <c r="X145" s="4">
        <v>83.380434782608702</v>
      </c>
      <c r="Y145" s="4">
        <v>13.918478260869565</v>
      </c>
      <c r="Z145" s="10">
        <v>0.16692738886716202</v>
      </c>
      <c r="AA145" s="4">
        <v>4.5543478260869561</v>
      </c>
      <c r="AB145" s="4">
        <v>0</v>
      </c>
      <c r="AC145" s="10">
        <v>0</v>
      </c>
      <c r="AD145" s="4">
        <v>210.09239130434779</v>
      </c>
      <c r="AE145" s="4">
        <v>32.182065217391305</v>
      </c>
      <c r="AF145" s="10">
        <v>0.15318053651343874</v>
      </c>
      <c r="AG145" s="4">
        <v>0</v>
      </c>
      <c r="AH145" s="4">
        <v>0</v>
      </c>
      <c r="AI145" s="10" t="s">
        <v>652</v>
      </c>
      <c r="AJ145" s="4">
        <v>0</v>
      </c>
      <c r="AK145" s="4">
        <v>0</v>
      </c>
      <c r="AL145" s="10" t="s">
        <v>652</v>
      </c>
      <c r="AM145" s="1">
        <v>225466</v>
      </c>
      <c r="AN145" s="1">
        <v>1</v>
      </c>
      <c r="AX145"/>
      <c r="AY145"/>
    </row>
    <row r="146" spans="1:51" x14ac:dyDescent="0.25">
      <c r="A146" t="s">
        <v>379</v>
      </c>
      <c r="B146" t="s">
        <v>310</v>
      </c>
      <c r="C146" t="s">
        <v>452</v>
      </c>
      <c r="D146" t="s">
        <v>418</v>
      </c>
      <c r="E146" s="4">
        <v>185.06521739130434</v>
      </c>
      <c r="F146" s="4">
        <v>629.25815217391312</v>
      </c>
      <c r="G146" s="4">
        <v>125.71467391304348</v>
      </c>
      <c r="H146" s="10">
        <v>0.19978235240772649</v>
      </c>
      <c r="I146" s="4">
        <v>585.77989130434787</v>
      </c>
      <c r="J146" s="4">
        <v>116.92663043478261</v>
      </c>
      <c r="K146" s="10">
        <v>0.19960847439543156</v>
      </c>
      <c r="L146" s="4">
        <v>72.09782608695653</v>
      </c>
      <c r="M146" s="4">
        <v>18.600543478260867</v>
      </c>
      <c r="N146" s="10">
        <v>0.25799035127393333</v>
      </c>
      <c r="O146" s="4">
        <v>35.978260869565219</v>
      </c>
      <c r="P146" s="4">
        <v>9.8125</v>
      </c>
      <c r="Q146" s="8">
        <v>0.27273413897280968</v>
      </c>
      <c r="R146" s="4">
        <v>30.548913043478262</v>
      </c>
      <c r="S146" s="4">
        <v>4.6304347826086953</v>
      </c>
      <c r="T146" s="10">
        <v>0.15157445294431596</v>
      </c>
      <c r="U146" s="4">
        <v>5.5706521739130439</v>
      </c>
      <c r="V146" s="4">
        <v>4.1576086956521738</v>
      </c>
      <c r="W146" s="10">
        <v>0.74634146341463403</v>
      </c>
      <c r="X146" s="4">
        <v>181.32608695652175</v>
      </c>
      <c r="Y146" s="4">
        <v>29.804347826086957</v>
      </c>
      <c r="Z146" s="10">
        <v>0.164368780721736</v>
      </c>
      <c r="AA146" s="4">
        <v>7.3586956521739131</v>
      </c>
      <c r="AB146" s="4">
        <v>0</v>
      </c>
      <c r="AC146" s="10">
        <v>0</v>
      </c>
      <c r="AD146" s="4">
        <v>321.7771739130435</v>
      </c>
      <c r="AE146" s="4">
        <v>77.309782608695656</v>
      </c>
      <c r="AF146" s="10">
        <v>0.24025875318796763</v>
      </c>
      <c r="AG146" s="4">
        <v>46.698369565217391</v>
      </c>
      <c r="AH146" s="4">
        <v>0</v>
      </c>
      <c r="AI146" s="10">
        <v>0</v>
      </c>
      <c r="AJ146" s="4">
        <v>0</v>
      </c>
      <c r="AK146" s="4">
        <v>0</v>
      </c>
      <c r="AL146" s="10" t="s">
        <v>652</v>
      </c>
      <c r="AM146" s="1">
        <v>225687</v>
      </c>
      <c r="AN146" s="1">
        <v>1</v>
      </c>
      <c r="AX146"/>
      <c r="AY146"/>
    </row>
    <row r="147" spans="1:51" x14ac:dyDescent="0.25">
      <c r="A147" t="s">
        <v>379</v>
      </c>
      <c r="B147" t="s">
        <v>7</v>
      </c>
      <c r="C147" t="s">
        <v>467</v>
      </c>
      <c r="D147" t="s">
        <v>412</v>
      </c>
      <c r="E147" s="4">
        <v>114.35869565217391</v>
      </c>
      <c r="F147" s="4">
        <v>525.84815217391315</v>
      </c>
      <c r="G147" s="4">
        <v>40.037282608695641</v>
      </c>
      <c r="H147" s="10">
        <v>7.6138486829662108E-2</v>
      </c>
      <c r="I147" s="4">
        <v>498.09826086956525</v>
      </c>
      <c r="J147" s="4">
        <v>40.037282608695641</v>
      </c>
      <c r="K147" s="10">
        <v>8.038028990263836E-2</v>
      </c>
      <c r="L147" s="4">
        <v>97.08336956521741</v>
      </c>
      <c r="M147" s="4">
        <v>5.2246739130434774</v>
      </c>
      <c r="N147" s="10">
        <v>5.3816363569186933E-2</v>
      </c>
      <c r="O147" s="4">
        <v>74.112826086956545</v>
      </c>
      <c r="P147" s="4">
        <v>5.2246739130434774</v>
      </c>
      <c r="Q147" s="8">
        <v>7.0496217576609066E-2</v>
      </c>
      <c r="R147" s="4">
        <v>17.666195652173911</v>
      </c>
      <c r="S147" s="4">
        <v>0</v>
      </c>
      <c r="T147" s="10">
        <v>0</v>
      </c>
      <c r="U147" s="4">
        <v>5.3043478260869561</v>
      </c>
      <c r="V147" s="4">
        <v>0</v>
      </c>
      <c r="W147" s="10">
        <v>0</v>
      </c>
      <c r="X147" s="4">
        <v>165.56478260869571</v>
      </c>
      <c r="Y147" s="4">
        <v>33.808913043478256</v>
      </c>
      <c r="Z147" s="10">
        <v>0.20420352994624452</v>
      </c>
      <c r="AA147" s="4">
        <v>4.7793478260869566</v>
      </c>
      <c r="AB147" s="4">
        <v>0</v>
      </c>
      <c r="AC147" s="10">
        <v>0</v>
      </c>
      <c r="AD147" s="4">
        <v>252.40108695652171</v>
      </c>
      <c r="AE147" s="4">
        <v>1.0036956521739131</v>
      </c>
      <c r="AF147" s="10">
        <v>3.9765900546490452E-3</v>
      </c>
      <c r="AG147" s="4">
        <v>6.0195652173913041</v>
      </c>
      <c r="AH147" s="4">
        <v>0</v>
      </c>
      <c r="AI147" s="10">
        <v>0</v>
      </c>
      <c r="AJ147" s="4">
        <v>0</v>
      </c>
      <c r="AK147" s="4">
        <v>0</v>
      </c>
      <c r="AL147" s="10" t="s">
        <v>652</v>
      </c>
      <c r="AM147" s="1">
        <v>225002</v>
      </c>
      <c r="AN147" s="1">
        <v>1</v>
      </c>
      <c r="AX147"/>
      <c r="AY147"/>
    </row>
    <row r="148" spans="1:51" x14ac:dyDescent="0.25">
      <c r="A148" t="s">
        <v>379</v>
      </c>
      <c r="B148" t="s">
        <v>291</v>
      </c>
      <c r="C148" t="s">
        <v>468</v>
      </c>
      <c r="D148" t="s">
        <v>412</v>
      </c>
      <c r="E148" s="4">
        <v>76.402173913043484</v>
      </c>
      <c r="F148" s="4">
        <v>328.43293478260875</v>
      </c>
      <c r="G148" s="4">
        <v>13.233695652173914</v>
      </c>
      <c r="H148" s="10">
        <v>4.0293448831291406E-2</v>
      </c>
      <c r="I148" s="4">
        <v>293.50902173913045</v>
      </c>
      <c r="J148" s="4">
        <v>13.233695652173914</v>
      </c>
      <c r="K148" s="10">
        <v>4.5087866716192339E-2</v>
      </c>
      <c r="L148" s="4">
        <v>44.383152173913039</v>
      </c>
      <c r="M148" s="4">
        <v>1.6467391304347827</v>
      </c>
      <c r="N148" s="10">
        <v>3.7102798016286055E-2</v>
      </c>
      <c r="O148" s="4">
        <v>23.274456521739129</v>
      </c>
      <c r="P148" s="4">
        <v>1.6467391304347827</v>
      </c>
      <c r="Q148" s="8">
        <v>7.0753064798598955E-2</v>
      </c>
      <c r="R148" s="4">
        <v>16.760869565217391</v>
      </c>
      <c r="S148" s="4">
        <v>0</v>
      </c>
      <c r="T148" s="10">
        <v>0</v>
      </c>
      <c r="U148" s="4">
        <v>4.3478260869565215</v>
      </c>
      <c r="V148" s="4">
        <v>0</v>
      </c>
      <c r="W148" s="10">
        <v>0</v>
      </c>
      <c r="X148" s="4">
        <v>80.665760869565233</v>
      </c>
      <c r="Y148" s="4">
        <v>2.6630434782608696</v>
      </c>
      <c r="Z148" s="10">
        <v>3.3013306383695463E-2</v>
      </c>
      <c r="AA148" s="4">
        <v>13.815217391304348</v>
      </c>
      <c r="AB148" s="4">
        <v>0</v>
      </c>
      <c r="AC148" s="10">
        <v>0</v>
      </c>
      <c r="AD148" s="4">
        <v>189.5688043478261</v>
      </c>
      <c r="AE148" s="4">
        <v>8.9239130434782616</v>
      </c>
      <c r="AF148" s="10">
        <v>4.7074797323215789E-2</v>
      </c>
      <c r="AG148" s="4">
        <v>0</v>
      </c>
      <c r="AH148" s="4">
        <v>0</v>
      </c>
      <c r="AI148" s="10" t="s">
        <v>652</v>
      </c>
      <c r="AJ148" s="4">
        <v>0</v>
      </c>
      <c r="AK148" s="4">
        <v>0</v>
      </c>
      <c r="AL148" s="10" t="s">
        <v>652</v>
      </c>
      <c r="AM148" s="1">
        <v>225648</v>
      </c>
      <c r="AN148" s="1">
        <v>1</v>
      </c>
      <c r="AX148"/>
      <c r="AY148"/>
    </row>
    <row r="149" spans="1:51" x14ac:dyDescent="0.25">
      <c r="A149" t="s">
        <v>379</v>
      </c>
      <c r="B149" t="s">
        <v>53</v>
      </c>
      <c r="C149" t="s">
        <v>432</v>
      </c>
      <c r="D149" t="s">
        <v>414</v>
      </c>
      <c r="E149" s="4">
        <v>75.195652173913047</v>
      </c>
      <c r="F149" s="4">
        <v>294.92130434782604</v>
      </c>
      <c r="G149" s="4">
        <v>116.95663043478262</v>
      </c>
      <c r="H149" s="10">
        <v>0.3965689447000601</v>
      </c>
      <c r="I149" s="4">
        <v>284.55173913043473</v>
      </c>
      <c r="J149" s="4">
        <v>116.95663043478262</v>
      </c>
      <c r="K149" s="10">
        <v>0.41102061365778991</v>
      </c>
      <c r="L149" s="4">
        <v>64.11434782608697</v>
      </c>
      <c r="M149" s="4">
        <v>32.024673913043479</v>
      </c>
      <c r="N149" s="10">
        <v>0.49949309318269658</v>
      </c>
      <c r="O149" s="4">
        <v>59.049130434782626</v>
      </c>
      <c r="P149" s="4">
        <v>32.024673913043479</v>
      </c>
      <c r="Q149" s="8">
        <v>0.54233946676680422</v>
      </c>
      <c r="R149" s="4">
        <v>0</v>
      </c>
      <c r="S149" s="4">
        <v>0</v>
      </c>
      <c r="T149" s="10" t="s">
        <v>652</v>
      </c>
      <c r="U149" s="4">
        <v>5.0652173913043477</v>
      </c>
      <c r="V149" s="4">
        <v>0</v>
      </c>
      <c r="W149" s="10">
        <v>0</v>
      </c>
      <c r="X149" s="4">
        <v>55.617391304347798</v>
      </c>
      <c r="Y149" s="4">
        <v>24.262499999999999</v>
      </c>
      <c r="Z149" s="10">
        <v>0.43623944652908087</v>
      </c>
      <c r="AA149" s="4">
        <v>5.3043478260869561</v>
      </c>
      <c r="AB149" s="4">
        <v>0</v>
      </c>
      <c r="AC149" s="10">
        <v>0</v>
      </c>
      <c r="AD149" s="4">
        <v>169.88521739130434</v>
      </c>
      <c r="AE149" s="4">
        <v>60.669456521739143</v>
      </c>
      <c r="AF149" s="10">
        <v>0.35712028070103607</v>
      </c>
      <c r="AG149" s="4">
        <v>0</v>
      </c>
      <c r="AH149" s="4">
        <v>0</v>
      </c>
      <c r="AI149" s="10" t="s">
        <v>652</v>
      </c>
      <c r="AJ149" s="4">
        <v>0</v>
      </c>
      <c r="AK149" s="4">
        <v>0</v>
      </c>
      <c r="AL149" s="10" t="s">
        <v>652</v>
      </c>
      <c r="AM149" s="1">
        <v>225232</v>
      </c>
      <c r="AN149" s="1">
        <v>1</v>
      </c>
      <c r="AX149"/>
      <c r="AY149"/>
    </row>
    <row r="150" spans="1:51" x14ac:dyDescent="0.25">
      <c r="A150" t="s">
        <v>379</v>
      </c>
      <c r="B150" t="s">
        <v>330</v>
      </c>
      <c r="C150" t="s">
        <v>484</v>
      </c>
      <c r="D150" t="s">
        <v>415</v>
      </c>
      <c r="E150" s="4">
        <v>85.141304347826093</v>
      </c>
      <c r="F150" s="4">
        <v>319.57065217391306</v>
      </c>
      <c r="G150" s="4">
        <v>63.502717391304344</v>
      </c>
      <c r="H150" s="10">
        <v>0.19871260692845358</v>
      </c>
      <c r="I150" s="4">
        <v>287.18206521739131</v>
      </c>
      <c r="J150" s="4">
        <v>60.695652173913047</v>
      </c>
      <c r="K150" s="10">
        <v>0.21134903437638977</v>
      </c>
      <c r="L150" s="4">
        <v>55.831521739130444</v>
      </c>
      <c r="M150" s="4">
        <v>15.040760869565217</v>
      </c>
      <c r="N150" s="10">
        <v>0.26939550277426255</v>
      </c>
      <c r="O150" s="4">
        <v>32.877717391304351</v>
      </c>
      <c r="P150" s="4">
        <v>12.233695652173912</v>
      </c>
      <c r="Q150" s="8">
        <v>0.37209686750971149</v>
      </c>
      <c r="R150" s="4">
        <v>17.366847826086957</v>
      </c>
      <c r="S150" s="4">
        <v>2.8070652173913042</v>
      </c>
      <c r="T150" s="10">
        <v>0.16163354717571585</v>
      </c>
      <c r="U150" s="4">
        <v>5.5869565217391308</v>
      </c>
      <c r="V150" s="4">
        <v>0</v>
      </c>
      <c r="W150" s="10">
        <v>0</v>
      </c>
      <c r="X150" s="4">
        <v>82.114130434782609</v>
      </c>
      <c r="Y150" s="4">
        <v>23.516304347826086</v>
      </c>
      <c r="Z150" s="10">
        <v>0.28638559798795421</v>
      </c>
      <c r="AA150" s="4">
        <v>9.4347826086956523</v>
      </c>
      <c r="AB150" s="4">
        <v>0</v>
      </c>
      <c r="AC150" s="10">
        <v>0</v>
      </c>
      <c r="AD150" s="4">
        <v>172.19021739130434</v>
      </c>
      <c r="AE150" s="4">
        <v>24.945652173913043</v>
      </c>
      <c r="AF150" s="10">
        <v>0.14487264463592464</v>
      </c>
      <c r="AG150" s="4">
        <v>0</v>
      </c>
      <c r="AH150" s="4">
        <v>0</v>
      </c>
      <c r="AI150" s="10" t="s">
        <v>652</v>
      </c>
      <c r="AJ150" s="4">
        <v>0</v>
      </c>
      <c r="AK150" s="4">
        <v>0</v>
      </c>
      <c r="AL150" s="10" t="s">
        <v>652</v>
      </c>
      <c r="AM150" s="1">
        <v>225740</v>
      </c>
      <c r="AN150" s="1">
        <v>1</v>
      </c>
      <c r="AX150"/>
      <c r="AY150"/>
    </row>
    <row r="151" spans="1:51" x14ac:dyDescent="0.25">
      <c r="A151" t="s">
        <v>379</v>
      </c>
      <c r="B151" t="s">
        <v>209</v>
      </c>
      <c r="C151" t="s">
        <v>463</v>
      </c>
      <c r="D151" t="s">
        <v>415</v>
      </c>
      <c r="E151" s="4">
        <v>135.64130434782609</v>
      </c>
      <c r="F151" s="4">
        <v>653.50543478260875</v>
      </c>
      <c r="G151" s="4">
        <v>0</v>
      </c>
      <c r="H151" s="10">
        <v>0</v>
      </c>
      <c r="I151" s="4">
        <v>596.29076086956525</v>
      </c>
      <c r="J151" s="4">
        <v>0</v>
      </c>
      <c r="K151" s="10">
        <v>0</v>
      </c>
      <c r="L151" s="4">
        <v>89.66032608695653</v>
      </c>
      <c r="M151" s="4">
        <v>0</v>
      </c>
      <c r="N151" s="10">
        <v>0</v>
      </c>
      <c r="O151" s="4">
        <v>66.350543478260875</v>
      </c>
      <c r="P151" s="4">
        <v>0</v>
      </c>
      <c r="Q151" s="8">
        <v>0</v>
      </c>
      <c r="R151" s="4">
        <v>17.222826086956523</v>
      </c>
      <c r="S151" s="4">
        <v>0</v>
      </c>
      <c r="T151" s="10">
        <v>0</v>
      </c>
      <c r="U151" s="4">
        <v>6.0869565217391308</v>
      </c>
      <c r="V151" s="4">
        <v>0</v>
      </c>
      <c r="W151" s="10">
        <v>0</v>
      </c>
      <c r="X151" s="4">
        <v>103.27717391304348</v>
      </c>
      <c r="Y151" s="4">
        <v>0</v>
      </c>
      <c r="Z151" s="10">
        <v>0</v>
      </c>
      <c r="AA151" s="4">
        <v>33.904891304347828</v>
      </c>
      <c r="AB151" s="4">
        <v>0</v>
      </c>
      <c r="AC151" s="10">
        <v>0</v>
      </c>
      <c r="AD151" s="4">
        <v>426.66304347826087</v>
      </c>
      <c r="AE151" s="4">
        <v>0</v>
      </c>
      <c r="AF151" s="10">
        <v>0</v>
      </c>
      <c r="AG151" s="4">
        <v>0</v>
      </c>
      <c r="AH151" s="4">
        <v>0</v>
      </c>
      <c r="AI151" s="10" t="s">
        <v>652</v>
      </c>
      <c r="AJ151" s="4">
        <v>0</v>
      </c>
      <c r="AK151" s="4">
        <v>0</v>
      </c>
      <c r="AL151" s="10" t="s">
        <v>652</v>
      </c>
      <c r="AM151" s="1">
        <v>225472</v>
      </c>
      <c r="AN151" s="1">
        <v>1</v>
      </c>
      <c r="AX151"/>
      <c r="AY151"/>
    </row>
    <row r="152" spans="1:51" x14ac:dyDescent="0.25">
      <c r="A152" t="s">
        <v>379</v>
      </c>
      <c r="B152" t="s">
        <v>208</v>
      </c>
      <c r="C152" t="s">
        <v>553</v>
      </c>
      <c r="D152" t="s">
        <v>415</v>
      </c>
      <c r="E152" s="4">
        <v>38.402173913043477</v>
      </c>
      <c r="F152" s="4">
        <v>151.77173913043478</v>
      </c>
      <c r="G152" s="4">
        <v>0</v>
      </c>
      <c r="H152" s="10">
        <v>0</v>
      </c>
      <c r="I152" s="4">
        <v>145.43206521739131</v>
      </c>
      <c r="J152" s="4">
        <v>0</v>
      </c>
      <c r="K152" s="10">
        <v>0</v>
      </c>
      <c r="L152" s="4">
        <v>20.086956521739129</v>
      </c>
      <c r="M152" s="4">
        <v>0</v>
      </c>
      <c r="N152" s="10">
        <v>0</v>
      </c>
      <c r="O152" s="4">
        <v>13.747282608695652</v>
      </c>
      <c r="P152" s="4">
        <v>0</v>
      </c>
      <c r="Q152" s="8">
        <v>0</v>
      </c>
      <c r="R152" s="4">
        <v>1.8179347826086956</v>
      </c>
      <c r="S152" s="4">
        <v>0</v>
      </c>
      <c r="T152" s="10">
        <v>0</v>
      </c>
      <c r="U152" s="4">
        <v>4.5217391304347823</v>
      </c>
      <c r="V152" s="4">
        <v>0</v>
      </c>
      <c r="W152" s="10">
        <v>0</v>
      </c>
      <c r="X152" s="4">
        <v>38.883152173913047</v>
      </c>
      <c r="Y152" s="4">
        <v>0</v>
      </c>
      <c r="Z152" s="10">
        <v>0</v>
      </c>
      <c r="AA152" s="4">
        <v>0</v>
      </c>
      <c r="AB152" s="4">
        <v>0</v>
      </c>
      <c r="AC152" s="10" t="s">
        <v>652</v>
      </c>
      <c r="AD152" s="4">
        <v>92.801630434782609</v>
      </c>
      <c r="AE152" s="4">
        <v>0</v>
      </c>
      <c r="AF152" s="10">
        <v>0</v>
      </c>
      <c r="AG152" s="4">
        <v>0</v>
      </c>
      <c r="AH152" s="4">
        <v>0</v>
      </c>
      <c r="AI152" s="10" t="s">
        <v>652</v>
      </c>
      <c r="AJ152" s="4">
        <v>0</v>
      </c>
      <c r="AK152" s="4">
        <v>0</v>
      </c>
      <c r="AL152" s="10" t="s">
        <v>652</v>
      </c>
      <c r="AM152" s="1">
        <v>225471</v>
      </c>
      <c r="AN152" s="1">
        <v>1</v>
      </c>
      <c r="AX152"/>
      <c r="AY152"/>
    </row>
    <row r="153" spans="1:51" x14ac:dyDescent="0.25">
      <c r="A153" t="s">
        <v>379</v>
      </c>
      <c r="B153" t="s">
        <v>27</v>
      </c>
      <c r="C153" t="s">
        <v>468</v>
      </c>
      <c r="D153" t="s">
        <v>412</v>
      </c>
      <c r="E153" s="4">
        <v>131.21739130434781</v>
      </c>
      <c r="F153" s="4">
        <v>576.45641304347816</v>
      </c>
      <c r="G153" s="4">
        <v>0</v>
      </c>
      <c r="H153" s="10">
        <v>0</v>
      </c>
      <c r="I153" s="4">
        <v>527.85913043478251</v>
      </c>
      <c r="J153" s="4">
        <v>0</v>
      </c>
      <c r="K153" s="10">
        <v>0</v>
      </c>
      <c r="L153" s="4">
        <v>54.122173913043476</v>
      </c>
      <c r="M153" s="4">
        <v>0</v>
      </c>
      <c r="N153" s="10">
        <v>0</v>
      </c>
      <c r="O153" s="4">
        <v>28.081413043478257</v>
      </c>
      <c r="P153" s="4">
        <v>0</v>
      </c>
      <c r="Q153" s="8">
        <v>0</v>
      </c>
      <c r="R153" s="4">
        <v>20.5625</v>
      </c>
      <c r="S153" s="4">
        <v>0</v>
      </c>
      <c r="T153" s="10">
        <v>0</v>
      </c>
      <c r="U153" s="4">
        <v>5.4782608695652177</v>
      </c>
      <c r="V153" s="4">
        <v>0</v>
      </c>
      <c r="W153" s="10">
        <v>0</v>
      </c>
      <c r="X153" s="4">
        <v>162.23108695652175</v>
      </c>
      <c r="Y153" s="4">
        <v>0</v>
      </c>
      <c r="Z153" s="10">
        <v>0</v>
      </c>
      <c r="AA153" s="4">
        <v>22.556521739130432</v>
      </c>
      <c r="AB153" s="4">
        <v>0</v>
      </c>
      <c r="AC153" s="10">
        <v>0</v>
      </c>
      <c r="AD153" s="4">
        <v>337.54663043478251</v>
      </c>
      <c r="AE153" s="4">
        <v>0</v>
      </c>
      <c r="AF153" s="10">
        <v>0</v>
      </c>
      <c r="AG153" s="4">
        <v>0</v>
      </c>
      <c r="AH153" s="4">
        <v>0</v>
      </c>
      <c r="AI153" s="10" t="s">
        <v>652</v>
      </c>
      <c r="AJ153" s="4">
        <v>0</v>
      </c>
      <c r="AK153" s="4">
        <v>0</v>
      </c>
      <c r="AL153" s="10" t="s">
        <v>652</v>
      </c>
      <c r="AM153" s="1">
        <v>225173</v>
      </c>
      <c r="AN153" s="1">
        <v>1</v>
      </c>
      <c r="AX153"/>
      <c r="AY153"/>
    </row>
    <row r="154" spans="1:51" x14ac:dyDescent="0.25">
      <c r="A154" t="s">
        <v>379</v>
      </c>
      <c r="B154" t="s">
        <v>140</v>
      </c>
      <c r="C154" t="s">
        <v>532</v>
      </c>
      <c r="D154" t="s">
        <v>420</v>
      </c>
      <c r="E154" s="4">
        <v>70.271739130434781</v>
      </c>
      <c r="F154" s="4">
        <v>282.47826086956519</v>
      </c>
      <c r="G154" s="4">
        <v>0</v>
      </c>
      <c r="H154" s="10">
        <v>0</v>
      </c>
      <c r="I154" s="4">
        <v>228.12228260869563</v>
      </c>
      <c r="J154" s="4">
        <v>0</v>
      </c>
      <c r="K154" s="10">
        <v>0</v>
      </c>
      <c r="L154" s="4">
        <v>97.657608695652172</v>
      </c>
      <c r="M154" s="4">
        <v>0</v>
      </c>
      <c r="N154" s="10">
        <v>0</v>
      </c>
      <c r="O154" s="4">
        <v>53.388586956521742</v>
      </c>
      <c r="P154" s="4">
        <v>0</v>
      </c>
      <c r="Q154" s="8">
        <v>0</v>
      </c>
      <c r="R154" s="4">
        <v>39.171195652173914</v>
      </c>
      <c r="S154" s="4">
        <v>0</v>
      </c>
      <c r="T154" s="10">
        <v>0</v>
      </c>
      <c r="U154" s="4">
        <v>5.0978260869565215</v>
      </c>
      <c r="V154" s="4">
        <v>0</v>
      </c>
      <c r="W154" s="10">
        <v>0</v>
      </c>
      <c r="X154" s="4">
        <v>28.078804347826086</v>
      </c>
      <c r="Y154" s="4">
        <v>0</v>
      </c>
      <c r="Z154" s="10">
        <v>0</v>
      </c>
      <c r="AA154" s="4">
        <v>10.086956521739131</v>
      </c>
      <c r="AB154" s="4">
        <v>0</v>
      </c>
      <c r="AC154" s="10">
        <v>0</v>
      </c>
      <c r="AD154" s="4">
        <v>146.65489130434781</v>
      </c>
      <c r="AE154" s="4">
        <v>0</v>
      </c>
      <c r="AF154" s="10">
        <v>0</v>
      </c>
      <c r="AG154" s="4">
        <v>0</v>
      </c>
      <c r="AH154" s="4">
        <v>0</v>
      </c>
      <c r="AI154" s="10" t="s">
        <v>652</v>
      </c>
      <c r="AJ154" s="4">
        <v>0</v>
      </c>
      <c r="AK154" s="4">
        <v>0</v>
      </c>
      <c r="AL154" s="10" t="s">
        <v>652</v>
      </c>
      <c r="AM154" s="1">
        <v>225369</v>
      </c>
      <c r="AN154" s="1">
        <v>1</v>
      </c>
      <c r="AX154"/>
      <c r="AY154"/>
    </row>
    <row r="155" spans="1:51" x14ac:dyDescent="0.25">
      <c r="A155" t="s">
        <v>379</v>
      </c>
      <c r="B155" t="s">
        <v>240</v>
      </c>
      <c r="C155" t="s">
        <v>442</v>
      </c>
      <c r="D155" t="s">
        <v>416</v>
      </c>
      <c r="E155" s="4">
        <v>57.293478260869563</v>
      </c>
      <c r="F155" s="4">
        <v>222.61771739130427</v>
      </c>
      <c r="G155" s="4">
        <v>29.780434782608694</v>
      </c>
      <c r="H155" s="10">
        <v>0.13377387537516794</v>
      </c>
      <c r="I155" s="4">
        <v>213.05249999999995</v>
      </c>
      <c r="J155" s="4">
        <v>29.780434782608694</v>
      </c>
      <c r="K155" s="10">
        <v>0.13977979503929172</v>
      </c>
      <c r="L155" s="4">
        <v>76.483043478260839</v>
      </c>
      <c r="M155" s="4">
        <v>9.1759782608695666</v>
      </c>
      <c r="N155" s="10">
        <v>0.11997402095377782</v>
      </c>
      <c r="O155" s="4">
        <v>66.917826086956495</v>
      </c>
      <c r="P155" s="4">
        <v>9.1759782608695666</v>
      </c>
      <c r="Q155" s="8">
        <v>0.13712307762278209</v>
      </c>
      <c r="R155" s="4">
        <v>3.8260869565217392</v>
      </c>
      <c r="S155" s="4">
        <v>0</v>
      </c>
      <c r="T155" s="10">
        <v>0</v>
      </c>
      <c r="U155" s="4">
        <v>5.7391304347826084</v>
      </c>
      <c r="V155" s="4">
        <v>0</v>
      </c>
      <c r="W155" s="10">
        <v>0</v>
      </c>
      <c r="X155" s="4">
        <v>29.735217391304342</v>
      </c>
      <c r="Y155" s="4">
        <v>13.860217391304346</v>
      </c>
      <c r="Z155" s="10">
        <v>0.46612127326695035</v>
      </c>
      <c r="AA155" s="4">
        <v>0</v>
      </c>
      <c r="AB155" s="4">
        <v>0</v>
      </c>
      <c r="AC155" s="10" t="s">
        <v>652</v>
      </c>
      <c r="AD155" s="4">
        <v>116.19293478260866</v>
      </c>
      <c r="AE155" s="4">
        <v>6.7442391304347815</v>
      </c>
      <c r="AF155" s="10">
        <v>5.8043452840337718E-2</v>
      </c>
      <c r="AG155" s="4">
        <v>0.20652173913043478</v>
      </c>
      <c r="AH155" s="4">
        <v>0</v>
      </c>
      <c r="AI155" s="10">
        <v>0</v>
      </c>
      <c r="AJ155" s="4">
        <v>0</v>
      </c>
      <c r="AK155" s="4">
        <v>0</v>
      </c>
      <c r="AL155" s="10" t="s">
        <v>652</v>
      </c>
      <c r="AM155" s="1">
        <v>225522</v>
      </c>
      <c r="AN155" s="1">
        <v>1</v>
      </c>
      <c r="AX155"/>
      <c r="AY155"/>
    </row>
    <row r="156" spans="1:51" x14ac:dyDescent="0.25">
      <c r="A156" t="s">
        <v>379</v>
      </c>
      <c r="B156" t="s">
        <v>15</v>
      </c>
      <c r="C156" t="s">
        <v>472</v>
      </c>
      <c r="D156" t="s">
        <v>416</v>
      </c>
      <c r="E156" s="4">
        <v>106.60869565217391</v>
      </c>
      <c r="F156" s="4">
        <v>392.56326086956528</v>
      </c>
      <c r="G156" s="4">
        <v>24.044239130434782</v>
      </c>
      <c r="H156" s="10">
        <v>6.124933616348735E-2</v>
      </c>
      <c r="I156" s="4">
        <v>348.32326086956527</v>
      </c>
      <c r="J156" s="4">
        <v>17.744456521739128</v>
      </c>
      <c r="K156" s="10">
        <v>5.0942496568966718E-2</v>
      </c>
      <c r="L156" s="4">
        <v>82.083804347826074</v>
      </c>
      <c r="M156" s="4">
        <v>5.6028260869565223</v>
      </c>
      <c r="N156" s="10">
        <v>6.8257388061776753E-2</v>
      </c>
      <c r="O156" s="4">
        <v>61.360978260869558</v>
      </c>
      <c r="P156" s="4">
        <v>2.4180434782608695</v>
      </c>
      <c r="Q156" s="8">
        <v>3.9406859975093932E-2</v>
      </c>
      <c r="R156" s="4">
        <v>16.027173913043477</v>
      </c>
      <c r="S156" s="4">
        <v>3.1847826086956523</v>
      </c>
      <c r="T156" s="10">
        <v>0.19871142760257718</v>
      </c>
      <c r="U156" s="4">
        <v>4.6956521739130439</v>
      </c>
      <c r="V156" s="4">
        <v>0</v>
      </c>
      <c r="W156" s="10">
        <v>0</v>
      </c>
      <c r="X156" s="4">
        <v>74.952608695652174</v>
      </c>
      <c r="Y156" s="4">
        <v>1.9988043478260875</v>
      </c>
      <c r="Z156" s="10">
        <v>2.6667575453474958E-2</v>
      </c>
      <c r="AA156" s="4">
        <v>23.517173913043472</v>
      </c>
      <c r="AB156" s="4">
        <v>3.1149999999999993</v>
      </c>
      <c r="AC156" s="10">
        <v>0.13245639172112889</v>
      </c>
      <c r="AD156" s="4">
        <v>212.00967391304351</v>
      </c>
      <c r="AE156" s="4">
        <v>13.327608695652172</v>
      </c>
      <c r="AF156" s="10">
        <v>6.2863210200108779E-2</v>
      </c>
      <c r="AG156" s="4">
        <v>0</v>
      </c>
      <c r="AH156" s="4">
        <v>0</v>
      </c>
      <c r="AI156" s="10" t="s">
        <v>652</v>
      </c>
      <c r="AJ156" s="4">
        <v>0</v>
      </c>
      <c r="AK156" s="4">
        <v>0</v>
      </c>
      <c r="AL156" s="10" t="s">
        <v>652</v>
      </c>
      <c r="AM156" s="1">
        <v>225054</v>
      </c>
      <c r="AN156" s="1">
        <v>1</v>
      </c>
      <c r="AX156"/>
      <c r="AY156"/>
    </row>
    <row r="157" spans="1:51" x14ac:dyDescent="0.25">
      <c r="A157" t="s">
        <v>379</v>
      </c>
      <c r="B157" t="s">
        <v>12</v>
      </c>
      <c r="C157" t="s">
        <v>471</v>
      </c>
      <c r="D157" t="s">
        <v>414</v>
      </c>
      <c r="E157" s="4">
        <v>148.46739130434781</v>
      </c>
      <c r="F157" s="4">
        <v>542.63391304347829</v>
      </c>
      <c r="G157" s="4">
        <v>4.9293478260869561</v>
      </c>
      <c r="H157" s="10">
        <v>9.0841130780781008E-3</v>
      </c>
      <c r="I157" s="4">
        <v>483.27793478260867</v>
      </c>
      <c r="J157" s="4">
        <v>4.9293478260869561</v>
      </c>
      <c r="K157" s="10">
        <v>1.0199819754453115E-2</v>
      </c>
      <c r="L157" s="4">
        <v>76.411413043478248</v>
      </c>
      <c r="M157" s="4">
        <v>0</v>
      </c>
      <c r="N157" s="10">
        <v>0</v>
      </c>
      <c r="O157" s="4">
        <v>52.028260869565209</v>
      </c>
      <c r="P157" s="4">
        <v>0</v>
      </c>
      <c r="Q157" s="8">
        <v>0</v>
      </c>
      <c r="R157" s="4">
        <v>19.649456521739129</v>
      </c>
      <c r="S157" s="4">
        <v>0</v>
      </c>
      <c r="T157" s="10">
        <v>0</v>
      </c>
      <c r="U157" s="4">
        <v>4.7336956521739131</v>
      </c>
      <c r="V157" s="4">
        <v>0</v>
      </c>
      <c r="W157" s="10">
        <v>0</v>
      </c>
      <c r="X157" s="4">
        <v>116.19760869565209</v>
      </c>
      <c r="Y157" s="4">
        <v>0</v>
      </c>
      <c r="Z157" s="10">
        <v>0</v>
      </c>
      <c r="AA157" s="4">
        <v>34.972826086956523</v>
      </c>
      <c r="AB157" s="4">
        <v>0</v>
      </c>
      <c r="AC157" s="10">
        <v>0</v>
      </c>
      <c r="AD157" s="4">
        <v>315.05206521739137</v>
      </c>
      <c r="AE157" s="4">
        <v>4.9293478260869561</v>
      </c>
      <c r="AF157" s="10">
        <v>1.5646137163664111E-2</v>
      </c>
      <c r="AG157" s="4">
        <v>0</v>
      </c>
      <c r="AH157" s="4">
        <v>0</v>
      </c>
      <c r="AI157" s="10" t="s">
        <v>652</v>
      </c>
      <c r="AJ157" s="4">
        <v>0</v>
      </c>
      <c r="AK157" s="4">
        <v>0</v>
      </c>
      <c r="AL157" s="10" t="s">
        <v>652</v>
      </c>
      <c r="AM157" s="1">
        <v>225040</v>
      </c>
      <c r="AN157" s="1">
        <v>1</v>
      </c>
      <c r="AX157"/>
      <c r="AY157"/>
    </row>
    <row r="158" spans="1:51" x14ac:dyDescent="0.25">
      <c r="A158" t="s">
        <v>379</v>
      </c>
      <c r="B158" t="s">
        <v>196</v>
      </c>
      <c r="C158" t="s">
        <v>551</v>
      </c>
      <c r="D158" t="s">
        <v>413</v>
      </c>
      <c r="E158" s="4">
        <v>119.41304347826087</v>
      </c>
      <c r="F158" s="4">
        <v>437.79619565217388</v>
      </c>
      <c r="G158" s="4">
        <v>0</v>
      </c>
      <c r="H158" s="10">
        <v>0</v>
      </c>
      <c r="I158" s="4">
        <v>409.17119565217388</v>
      </c>
      <c r="J158" s="4">
        <v>0</v>
      </c>
      <c r="K158" s="10">
        <v>0</v>
      </c>
      <c r="L158" s="4">
        <v>81.383152173913032</v>
      </c>
      <c r="M158" s="4">
        <v>0</v>
      </c>
      <c r="N158" s="10">
        <v>0</v>
      </c>
      <c r="O158" s="4">
        <v>61.622282608695649</v>
      </c>
      <c r="P158" s="4">
        <v>0</v>
      </c>
      <c r="Q158" s="8">
        <v>0</v>
      </c>
      <c r="R158" s="4">
        <v>14.717391304347826</v>
      </c>
      <c r="S158" s="4">
        <v>0</v>
      </c>
      <c r="T158" s="10">
        <v>0</v>
      </c>
      <c r="U158" s="4">
        <v>5.0434782608695654</v>
      </c>
      <c r="V158" s="4">
        <v>0</v>
      </c>
      <c r="W158" s="10">
        <v>0</v>
      </c>
      <c r="X158" s="4">
        <v>63.076086956521742</v>
      </c>
      <c r="Y158" s="4">
        <v>0</v>
      </c>
      <c r="Z158" s="10">
        <v>0</v>
      </c>
      <c r="AA158" s="4">
        <v>8.8641304347826093</v>
      </c>
      <c r="AB158" s="4">
        <v>0</v>
      </c>
      <c r="AC158" s="10">
        <v>0</v>
      </c>
      <c r="AD158" s="4">
        <v>284.4728260869565</v>
      </c>
      <c r="AE158" s="4">
        <v>0</v>
      </c>
      <c r="AF158" s="10">
        <v>0</v>
      </c>
      <c r="AG158" s="4">
        <v>0</v>
      </c>
      <c r="AH158" s="4">
        <v>0</v>
      </c>
      <c r="AI158" s="10" t="s">
        <v>652</v>
      </c>
      <c r="AJ158" s="4">
        <v>0</v>
      </c>
      <c r="AK158" s="4">
        <v>0</v>
      </c>
      <c r="AL158" s="10" t="s">
        <v>652</v>
      </c>
      <c r="AM158" s="1">
        <v>225451</v>
      </c>
      <c r="AN158" s="1">
        <v>1</v>
      </c>
      <c r="AX158"/>
      <c r="AY158"/>
    </row>
    <row r="159" spans="1:51" x14ac:dyDescent="0.25">
      <c r="A159" t="s">
        <v>379</v>
      </c>
      <c r="B159" t="s">
        <v>132</v>
      </c>
      <c r="C159" t="s">
        <v>470</v>
      </c>
      <c r="D159" t="s">
        <v>412</v>
      </c>
      <c r="E159" s="4">
        <v>50.239130434782609</v>
      </c>
      <c r="F159" s="4">
        <v>168.32880434782609</v>
      </c>
      <c r="G159" s="4">
        <v>34.258152173913047</v>
      </c>
      <c r="H159" s="10">
        <v>0.20351925094842199</v>
      </c>
      <c r="I159" s="4">
        <v>155.40760869565219</v>
      </c>
      <c r="J159" s="4">
        <v>34.258152173913047</v>
      </c>
      <c r="K159" s="10">
        <v>0.22044063647490819</v>
      </c>
      <c r="L159" s="4">
        <v>26.741847826086957</v>
      </c>
      <c r="M159" s="4">
        <v>5.9836956521739131</v>
      </c>
      <c r="N159" s="10">
        <v>0.22375774819632152</v>
      </c>
      <c r="O159" s="4">
        <v>15.298913043478262</v>
      </c>
      <c r="P159" s="4">
        <v>5.9836956521739131</v>
      </c>
      <c r="Q159" s="8">
        <v>0.39111900532859678</v>
      </c>
      <c r="R159" s="4">
        <v>6.9565217391304346</v>
      </c>
      <c r="S159" s="4">
        <v>0</v>
      </c>
      <c r="T159" s="10">
        <v>0</v>
      </c>
      <c r="U159" s="4">
        <v>4.4864130434782608</v>
      </c>
      <c r="V159" s="4">
        <v>0</v>
      </c>
      <c r="W159" s="10">
        <v>0</v>
      </c>
      <c r="X159" s="4">
        <v>46.972826086956523</v>
      </c>
      <c r="Y159" s="4">
        <v>17.396739130434781</v>
      </c>
      <c r="Z159" s="10">
        <v>0.37035751475182227</v>
      </c>
      <c r="AA159" s="4">
        <v>1.4782608695652173</v>
      </c>
      <c r="AB159" s="4">
        <v>0</v>
      </c>
      <c r="AC159" s="10">
        <v>0</v>
      </c>
      <c r="AD159" s="4">
        <v>92.269021739130437</v>
      </c>
      <c r="AE159" s="4">
        <v>10.877717391304348</v>
      </c>
      <c r="AF159" s="10">
        <v>0.11789132675600059</v>
      </c>
      <c r="AG159" s="4">
        <v>0.86684782608695654</v>
      </c>
      <c r="AH159" s="4">
        <v>0</v>
      </c>
      <c r="AI159" s="10">
        <v>0</v>
      </c>
      <c r="AJ159" s="4">
        <v>0</v>
      </c>
      <c r="AK159" s="4">
        <v>0</v>
      </c>
      <c r="AL159" s="10" t="s">
        <v>652</v>
      </c>
      <c r="AM159" s="1">
        <v>225355</v>
      </c>
      <c r="AN159" s="1">
        <v>1</v>
      </c>
      <c r="AX159"/>
      <c r="AY159"/>
    </row>
    <row r="160" spans="1:51" x14ac:dyDescent="0.25">
      <c r="A160" t="s">
        <v>379</v>
      </c>
      <c r="B160" t="s">
        <v>343</v>
      </c>
      <c r="C160" t="s">
        <v>446</v>
      </c>
      <c r="D160" t="s">
        <v>418</v>
      </c>
      <c r="E160" s="4">
        <v>71.5</v>
      </c>
      <c r="F160" s="4">
        <v>263.48369565217394</v>
      </c>
      <c r="G160" s="4">
        <v>21.853260869565215</v>
      </c>
      <c r="H160" s="10">
        <v>8.2939708339349424E-2</v>
      </c>
      <c r="I160" s="4">
        <v>222.24456521739131</v>
      </c>
      <c r="J160" s="4">
        <v>21.853260869565215</v>
      </c>
      <c r="K160" s="10">
        <v>9.8329787494192147E-2</v>
      </c>
      <c r="L160" s="4">
        <v>55.554347826086953</v>
      </c>
      <c r="M160" s="4">
        <v>0.47554347826086957</v>
      </c>
      <c r="N160" s="10">
        <v>8.55996869497163E-3</v>
      </c>
      <c r="O160" s="4">
        <v>24.836956521739129</v>
      </c>
      <c r="P160" s="4">
        <v>0.47554347826086957</v>
      </c>
      <c r="Q160" s="8">
        <v>1.9146608315098471E-2</v>
      </c>
      <c r="R160" s="4">
        <v>25.760869565217391</v>
      </c>
      <c r="S160" s="4">
        <v>0</v>
      </c>
      <c r="T160" s="10">
        <v>0</v>
      </c>
      <c r="U160" s="4">
        <v>4.9565217391304346</v>
      </c>
      <c r="V160" s="4">
        <v>0</v>
      </c>
      <c r="W160" s="10">
        <v>0</v>
      </c>
      <c r="X160" s="4">
        <v>70.983695652173907</v>
      </c>
      <c r="Y160" s="4">
        <v>4.7282608695652177</v>
      </c>
      <c r="Z160" s="10">
        <v>6.661051986831025E-2</v>
      </c>
      <c r="AA160" s="4">
        <v>10.521739130434783</v>
      </c>
      <c r="AB160" s="4">
        <v>0</v>
      </c>
      <c r="AC160" s="10">
        <v>0</v>
      </c>
      <c r="AD160" s="4">
        <v>110.55978260869566</v>
      </c>
      <c r="AE160" s="4">
        <v>16.649456521739129</v>
      </c>
      <c r="AF160" s="10">
        <v>0.15059234134591751</v>
      </c>
      <c r="AG160" s="4">
        <v>15.864130434782609</v>
      </c>
      <c r="AH160" s="4">
        <v>0</v>
      </c>
      <c r="AI160" s="10">
        <v>0</v>
      </c>
      <c r="AJ160" s="4">
        <v>0</v>
      </c>
      <c r="AK160" s="4">
        <v>0</v>
      </c>
      <c r="AL160" s="10" t="s">
        <v>652</v>
      </c>
      <c r="AM160" s="1">
        <v>225764</v>
      </c>
      <c r="AN160" s="1">
        <v>1</v>
      </c>
      <c r="AX160"/>
      <c r="AY160"/>
    </row>
    <row r="161" spans="1:51" x14ac:dyDescent="0.25">
      <c r="A161" t="s">
        <v>379</v>
      </c>
      <c r="B161" t="s">
        <v>10</v>
      </c>
      <c r="C161" t="s">
        <v>468</v>
      </c>
      <c r="D161" t="s">
        <v>412</v>
      </c>
      <c r="E161" s="4">
        <v>76.195652173913047</v>
      </c>
      <c r="F161" s="4">
        <v>234.21652173913043</v>
      </c>
      <c r="G161" s="4">
        <v>67.154021739130428</v>
      </c>
      <c r="H161" s="10">
        <v>0.28671769711415301</v>
      </c>
      <c r="I161" s="4">
        <v>204.69749999999999</v>
      </c>
      <c r="J161" s="4">
        <v>67.154021739130428</v>
      </c>
      <c r="K161" s="10">
        <v>0.32806468930558719</v>
      </c>
      <c r="L161" s="4">
        <v>72.603260869565219</v>
      </c>
      <c r="M161" s="4">
        <v>16.722826086956523</v>
      </c>
      <c r="N161" s="10">
        <v>0.23033161164757843</v>
      </c>
      <c r="O161" s="4">
        <v>56.864130434782609</v>
      </c>
      <c r="P161" s="4">
        <v>16.722826086956523</v>
      </c>
      <c r="Q161" s="8">
        <v>0.29408391474720447</v>
      </c>
      <c r="R161" s="4">
        <v>10.086956521739131</v>
      </c>
      <c r="S161" s="4">
        <v>0</v>
      </c>
      <c r="T161" s="10">
        <v>0</v>
      </c>
      <c r="U161" s="4">
        <v>5.6521739130434785</v>
      </c>
      <c r="V161" s="4">
        <v>0</v>
      </c>
      <c r="W161" s="10">
        <v>0</v>
      </c>
      <c r="X161" s="4">
        <v>36.087499999999999</v>
      </c>
      <c r="Y161" s="4">
        <v>12.277717391304348</v>
      </c>
      <c r="Z161" s="10">
        <v>0.34022077980753301</v>
      </c>
      <c r="AA161" s="4">
        <v>13.779891304347826</v>
      </c>
      <c r="AB161" s="4">
        <v>0</v>
      </c>
      <c r="AC161" s="10">
        <v>0</v>
      </c>
      <c r="AD161" s="4">
        <v>111.74586956521738</v>
      </c>
      <c r="AE161" s="4">
        <v>38.153478260869562</v>
      </c>
      <c r="AF161" s="10">
        <v>0.34143076973956826</v>
      </c>
      <c r="AG161" s="4">
        <v>0</v>
      </c>
      <c r="AH161" s="4">
        <v>0</v>
      </c>
      <c r="AI161" s="10" t="s">
        <v>652</v>
      </c>
      <c r="AJ161" s="4">
        <v>0</v>
      </c>
      <c r="AK161" s="4">
        <v>0</v>
      </c>
      <c r="AL161" s="10" t="s">
        <v>652</v>
      </c>
      <c r="AM161" s="1">
        <v>225016</v>
      </c>
      <c r="AN161" s="1">
        <v>1</v>
      </c>
      <c r="AX161"/>
      <c r="AY161"/>
    </row>
    <row r="162" spans="1:51" x14ac:dyDescent="0.25">
      <c r="A162" t="s">
        <v>379</v>
      </c>
      <c r="B162" t="s">
        <v>167</v>
      </c>
      <c r="C162" t="s">
        <v>538</v>
      </c>
      <c r="D162" t="s">
        <v>415</v>
      </c>
      <c r="E162" s="4">
        <v>51.902173913043477</v>
      </c>
      <c r="F162" s="4">
        <v>193.34619565217392</v>
      </c>
      <c r="G162" s="4">
        <v>0</v>
      </c>
      <c r="H162" s="10">
        <v>0</v>
      </c>
      <c r="I162" s="4">
        <v>184.33532608695651</v>
      </c>
      <c r="J162" s="4">
        <v>0</v>
      </c>
      <c r="K162" s="10">
        <v>0</v>
      </c>
      <c r="L162" s="4">
        <v>28.592391304347824</v>
      </c>
      <c r="M162" s="4">
        <v>0</v>
      </c>
      <c r="N162" s="10">
        <v>0</v>
      </c>
      <c r="O162" s="4">
        <v>19.581521739130434</v>
      </c>
      <c r="P162" s="4">
        <v>0</v>
      </c>
      <c r="Q162" s="8">
        <v>0</v>
      </c>
      <c r="R162" s="4">
        <v>5.4728260869565215</v>
      </c>
      <c r="S162" s="4">
        <v>0</v>
      </c>
      <c r="T162" s="10">
        <v>0</v>
      </c>
      <c r="U162" s="4">
        <v>3.5380434782608696</v>
      </c>
      <c r="V162" s="4">
        <v>0</v>
      </c>
      <c r="W162" s="10">
        <v>0</v>
      </c>
      <c r="X162" s="4">
        <v>52.092391304347828</v>
      </c>
      <c r="Y162" s="4">
        <v>0</v>
      </c>
      <c r="Z162" s="10">
        <v>0</v>
      </c>
      <c r="AA162" s="4">
        <v>0</v>
      </c>
      <c r="AB162" s="4">
        <v>0</v>
      </c>
      <c r="AC162" s="10" t="s">
        <v>652</v>
      </c>
      <c r="AD162" s="4">
        <v>112.66141304347826</v>
      </c>
      <c r="AE162" s="4">
        <v>0</v>
      </c>
      <c r="AF162" s="10">
        <v>0</v>
      </c>
      <c r="AG162" s="4">
        <v>0</v>
      </c>
      <c r="AH162" s="4">
        <v>0</v>
      </c>
      <c r="AI162" s="10" t="s">
        <v>652</v>
      </c>
      <c r="AJ162" s="4">
        <v>0</v>
      </c>
      <c r="AK162" s="4">
        <v>0</v>
      </c>
      <c r="AL162" s="10" t="s">
        <v>652</v>
      </c>
      <c r="AM162" s="1">
        <v>225411</v>
      </c>
      <c r="AN162" s="1">
        <v>1</v>
      </c>
      <c r="AX162"/>
      <c r="AY162"/>
    </row>
    <row r="163" spans="1:51" x14ac:dyDescent="0.25">
      <c r="A163" t="s">
        <v>379</v>
      </c>
      <c r="B163" t="s">
        <v>161</v>
      </c>
      <c r="C163" t="s">
        <v>487</v>
      </c>
      <c r="D163" t="s">
        <v>415</v>
      </c>
      <c r="E163" s="4">
        <v>22.652173913043477</v>
      </c>
      <c r="F163" s="4">
        <v>94.404891304347814</v>
      </c>
      <c r="G163" s="4">
        <v>0</v>
      </c>
      <c r="H163" s="10">
        <v>0</v>
      </c>
      <c r="I163" s="4">
        <v>79.961739130434779</v>
      </c>
      <c r="J163" s="4">
        <v>0</v>
      </c>
      <c r="K163" s="10">
        <v>0</v>
      </c>
      <c r="L163" s="4">
        <v>14.050543478260868</v>
      </c>
      <c r="M163" s="4">
        <v>0</v>
      </c>
      <c r="N163" s="10">
        <v>0</v>
      </c>
      <c r="O163" s="4">
        <v>6.6483695652173909</v>
      </c>
      <c r="P163" s="4">
        <v>0</v>
      </c>
      <c r="Q163" s="8">
        <v>0</v>
      </c>
      <c r="R163" s="4">
        <v>3.2445652173913042</v>
      </c>
      <c r="S163" s="4">
        <v>0</v>
      </c>
      <c r="T163" s="10">
        <v>0</v>
      </c>
      <c r="U163" s="4">
        <v>4.1576086956521738</v>
      </c>
      <c r="V163" s="4">
        <v>0</v>
      </c>
      <c r="W163" s="10">
        <v>0</v>
      </c>
      <c r="X163" s="4">
        <v>20.160760869565216</v>
      </c>
      <c r="Y163" s="4">
        <v>0</v>
      </c>
      <c r="Z163" s="10">
        <v>0</v>
      </c>
      <c r="AA163" s="4">
        <v>7.040978260869565</v>
      </c>
      <c r="AB163" s="4">
        <v>0</v>
      </c>
      <c r="AC163" s="10">
        <v>0</v>
      </c>
      <c r="AD163" s="4">
        <v>40.466739130434782</v>
      </c>
      <c r="AE163" s="4">
        <v>0</v>
      </c>
      <c r="AF163" s="10">
        <v>0</v>
      </c>
      <c r="AG163" s="4">
        <v>12.68586956521739</v>
      </c>
      <c r="AH163" s="4">
        <v>0</v>
      </c>
      <c r="AI163" s="10">
        <v>0</v>
      </c>
      <c r="AJ163" s="4">
        <v>0</v>
      </c>
      <c r="AK163" s="4">
        <v>0</v>
      </c>
      <c r="AL163" s="10" t="s">
        <v>652</v>
      </c>
      <c r="AM163" s="1">
        <v>225401</v>
      </c>
      <c r="AN163" s="1">
        <v>1</v>
      </c>
      <c r="AX163"/>
      <c r="AY163"/>
    </row>
    <row r="164" spans="1:51" x14ac:dyDescent="0.25">
      <c r="A164" t="s">
        <v>379</v>
      </c>
      <c r="B164" t="s">
        <v>158</v>
      </c>
      <c r="C164" t="s">
        <v>508</v>
      </c>
      <c r="D164" t="s">
        <v>412</v>
      </c>
      <c r="E164" s="4">
        <v>83.195652173913047</v>
      </c>
      <c r="F164" s="4">
        <v>187.92934782608697</v>
      </c>
      <c r="G164" s="4">
        <v>6.5679347826086953</v>
      </c>
      <c r="H164" s="10">
        <v>3.4948957459729889E-2</v>
      </c>
      <c r="I164" s="4">
        <v>174.75</v>
      </c>
      <c r="J164" s="4">
        <v>6.5679347826086953</v>
      </c>
      <c r="K164" s="10">
        <v>3.7584748398333021E-2</v>
      </c>
      <c r="L164" s="4">
        <v>15.350543478260871</v>
      </c>
      <c r="M164" s="4">
        <v>8.1521739130434784E-2</v>
      </c>
      <c r="N164" s="10">
        <v>5.3106744556558677E-3</v>
      </c>
      <c r="O164" s="4">
        <v>5.8043478260869561</v>
      </c>
      <c r="P164" s="4">
        <v>8.1521739130434784E-2</v>
      </c>
      <c r="Q164" s="8">
        <v>1.404494382022472E-2</v>
      </c>
      <c r="R164" s="4">
        <v>5.4429347826086953</v>
      </c>
      <c r="S164" s="4">
        <v>0</v>
      </c>
      <c r="T164" s="10">
        <v>0</v>
      </c>
      <c r="U164" s="4">
        <v>4.1032608695652177</v>
      </c>
      <c r="V164" s="4">
        <v>0</v>
      </c>
      <c r="W164" s="10">
        <v>0</v>
      </c>
      <c r="X164" s="4">
        <v>61.480978260869563</v>
      </c>
      <c r="Y164" s="4">
        <v>1.923913043478261</v>
      </c>
      <c r="Z164" s="10">
        <v>3.1292817679558015E-2</v>
      </c>
      <c r="AA164" s="4">
        <v>3.6331521739130435</v>
      </c>
      <c r="AB164" s="4">
        <v>0</v>
      </c>
      <c r="AC164" s="10">
        <v>0</v>
      </c>
      <c r="AD164" s="4">
        <v>107.46467391304348</v>
      </c>
      <c r="AE164" s="4">
        <v>4.5625</v>
      </c>
      <c r="AF164" s="10">
        <v>4.2455812071712139E-2</v>
      </c>
      <c r="AG164" s="4">
        <v>0</v>
      </c>
      <c r="AH164" s="4">
        <v>0</v>
      </c>
      <c r="AI164" s="10" t="s">
        <v>652</v>
      </c>
      <c r="AJ164" s="4">
        <v>0</v>
      </c>
      <c r="AK164" s="4">
        <v>0</v>
      </c>
      <c r="AL164" s="10" t="s">
        <v>652</v>
      </c>
      <c r="AM164" s="1">
        <v>225395</v>
      </c>
      <c r="AN164" s="1">
        <v>1</v>
      </c>
      <c r="AX164"/>
      <c r="AY164"/>
    </row>
    <row r="165" spans="1:51" x14ac:dyDescent="0.25">
      <c r="A165" t="s">
        <v>379</v>
      </c>
      <c r="B165" t="s">
        <v>337</v>
      </c>
      <c r="C165" t="s">
        <v>448</v>
      </c>
      <c r="D165" t="s">
        <v>410</v>
      </c>
      <c r="E165" s="4">
        <v>27.184782608695652</v>
      </c>
      <c r="F165" s="4">
        <v>142.63739130434786</v>
      </c>
      <c r="G165" s="4">
        <v>17.684347826086956</v>
      </c>
      <c r="H165" s="10">
        <v>0.12398115013442414</v>
      </c>
      <c r="I165" s="4">
        <v>137.22467391304352</v>
      </c>
      <c r="J165" s="4">
        <v>17.315108695652174</v>
      </c>
      <c r="K165" s="10">
        <v>0.12618072393179383</v>
      </c>
      <c r="L165" s="4">
        <v>54.598586956521764</v>
      </c>
      <c r="M165" s="4">
        <v>1.0754347826086958</v>
      </c>
      <c r="N165" s="10">
        <v>1.969711749985566E-2</v>
      </c>
      <c r="O165" s="4">
        <v>49.555108695652201</v>
      </c>
      <c r="P165" s="4">
        <v>1.0754347826086958</v>
      </c>
      <c r="Q165" s="8">
        <v>2.1701794444919681E-2</v>
      </c>
      <c r="R165" s="4">
        <v>0</v>
      </c>
      <c r="S165" s="4">
        <v>0</v>
      </c>
      <c r="T165" s="10" t="s">
        <v>652</v>
      </c>
      <c r="U165" s="4">
        <v>5.0434782608695654</v>
      </c>
      <c r="V165" s="4">
        <v>0</v>
      </c>
      <c r="W165" s="10">
        <v>0</v>
      </c>
      <c r="X165" s="4">
        <v>13.147608695652178</v>
      </c>
      <c r="Y165" s="4">
        <v>3.1391304347826088</v>
      </c>
      <c r="Z165" s="10">
        <v>0.2387605615172208</v>
      </c>
      <c r="AA165" s="4">
        <v>0.36923913043478257</v>
      </c>
      <c r="AB165" s="4">
        <v>0.36923913043478257</v>
      </c>
      <c r="AC165" s="10">
        <v>1</v>
      </c>
      <c r="AD165" s="4">
        <v>74.521956521739142</v>
      </c>
      <c r="AE165" s="4">
        <v>13.100543478260869</v>
      </c>
      <c r="AF165" s="10">
        <v>0.17579441133485604</v>
      </c>
      <c r="AG165" s="4">
        <v>0</v>
      </c>
      <c r="AH165" s="4">
        <v>0</v>
      </c>
      <c r="AI165" s="10" t="s">
        <v>652</v>
      </c>
      <c r="AJ165" s="4">
        <v>0</v>
      </c>
      <c r="AK165" s="4">
        <v>0</v>
      </c>
      <c r="AL165" s="10" t="s">
        <v>652</v>
      </c>
      <c r="AM165" s="1">
        <v>225755</v>
      </c>
      <c r="AN165" s="1">
        <v>1</v>
      </c>
      <c r="AX165"/>
      <c r="AY165"/>
    </row>
    <row r="166" spans="1:51" x14ac:dyDescent="0.25">
      <c r="A166" t="s">
        <v>379</v>
      </c>
      <c r="B166" t="s">
        <v>207</v>
      </c>
      <c r="C166" t="s">
        <v>469</v>
      </c>
      <c r="D166" t="s">
        <v>413</v>
      </c>
      <c r="E166" s="4">
        <v>104.91304347826087</v>
      </c>
      <c r="F166" s="4">
        <v>302.16260869565224</v>
      </c>
      <c r="G166" s="4">
        <v>0.34782608695652173</v>
      </c>
      <c r="H166" s="10">
        <v>1.1511222002549733E-3</v>
      </c>
      <c r="I166" s="4">
        <v>273.90173913043486</v>
      </c>
      <c r="J166" s="4">
        <v>0</v>
      </c>
      <c r="K166" s="10">
        <v>0</v>
      </c>
      <c r="L166" s="4">
        <v>39.827065217391315</v>
      </c>
      <c r="M166" s="4">
        <v>0.34782608695652173</v>
      </c>
      <c r="N166" s="10">
        <v>8.7334099326162821E-3</v>
      </c>
      <c r="O166" s="4">
        <v>16.69663043478262</v>
      </c>
      <c r="P166" s="4">
        <v>0</v>
      </c>
      <c r="Q166" s="8">
        <v>0</v>
      </c>
      <c r="R166" s="4">
        <v>23.130434782608695</v>
      </c>
      <c r="S166" s="4">
        <v>0.34782608695652173</v>
      </c>
      <c r="T166" s="10">
        <v>1.5037593984962405E-2</v>
      </c>
      <c r="U166" s="4">
        <v>0</v>
      </c>
      <c r="V166" s="4">
        <v>0</v>
      </c>
      <c r="W166" s="10" t="s">
        <v>652</v>
      </c>
      <c r="X166" s="4">
        <v>82.05086956521744</v>
      </c>
      <c r="Y166" s="4">
        <v>0</v>
      </c>
      <c r="Z166" s="10">
        <v>0</v>
      </c>
      <c r="AA166" s="4">
        <v>5.1304347826086953</v>
      </c>
      <c r="AB166" s="4">
        <v>0</v>
      </c>
      <c r="AC166" s="10">
        <v>0</v>
      </c>
      <c r="AD166" s="4">
        <v>175.15423913043483</v>
      </c>
      <c r="AE166" s="4">
        <v>0</v>
      </c>
      <c r="AF166" s="10">
        <v>0</v>
      </c>
      <c r="AG166" s="4">
        <v>0</v>
      </c>
      <c r="AH166" s="4">
        <v>0</v>
      </c>
      <c r="AI166" s="10" t="s">
        <v>652</v>
      </c>
      <c r="AJ166" s="4">
        <v>0</v>
      </c>
      <c r="AK166" s="4">
        <v>0</v>
      </c>
      <c r="AL166" s="10" t="s">
        <v>652</v>
      </c>
      <c r="AM166" s="1">
        <v>225469</v>
      </c>
      <c r="AN166" s="1">
        <v>1</v>
      </c>
      <c r="AX166"/>
      <c r="AY166"/>
    </row>
    <row r="167" spans="1:51" x14ac:dyDescent="0.25">
      <c r="A167" t="s">
        <v>379</v>
      </c>
      <c r="B167" t="s">
        <v>101</v>
      </c>
      <c r="C167" t="s">
        <v>475</v>
      </c>
      <c r="D167" t="s">
        <v>415</v>
      </c>
      <c r="E167" s="4">
        <v>104.65217391304348</v>
      </c>
      <c r="F167" s="4">
        <v>423.33293478260867</v>
      </c>
      <c r="G167" s="4">
        <v>25.313043478260866</v>
      </c>
      <c r="H167" s="10">
        <v>5.9794647187702755E-2</v>
      </c>
      <c r="I167" s="4">
        <v>367.30684782608694</v>
      </c>
      <c r="J167" s="4">
        <v>24.758695652173913</v>
      </c>
      <c r="K167" s="10">
        <v>6.7406027953763339E-2</v>
      </c>
      <c r="L167" s="4">
        <v>73.357282608695655</v>
      </c>
      <c r="M167" s="4">
        <v>10.642391304347827</v>
      </c>
      <c r="N167" s="10">
        <v>0.14507613867210364</v>
      </c>
      <c r="O167" s="4">
        <v>52.182826086956531</v>
      </c>
      <c r="P167" s="4">
        <v>10.218478260869565</v>
      </c>
      <c r="Q167" s="8">
        <v>0.19582071396136491</v>
      </c>
      <c r="R167" s="4">
        <v>15.685326086956522</v>
      </c>
      <c r="S167" s="4">
        <v>0.42391304347826086</v>
      </c>
      <c r="T167" s="10">
        <v>2.7026090572052248E-2</v>
      </c>
      <c r="U167" s="4">
        <v>5.4891304347826084</v>
      </c>
      <c r="V167" s="4">
        <v>0</v>
      </c>
      <c r="W167" s="10">
        <v>0</v>
      </c>
      <c r="X167" s="4">
        <v>92.868152173913046</v>
      </c>
      <c r="Y167" s="4">
        <v>9.7822826086956525</v>
      </c>
      <c r="Z167" s="10">
        <v>0.10533517012782263</v>
      </c>
      <c r="AA167" s="4">
        <v>34.851630434782606</v>
      </c>
      <c r="AB167" s="4">
        <v>0.13043478260869565</v>
      </c>
      <c r="AC167" s="10">
        <v>3.7425733310462051E-3</v>
      </c>
      <c r="AD167" s="4">
        <v>222.25586956521735</v>
      </c>
      <c r="AE167" s="4">
        <v>4.7579347826086948</v>
      </c>
      <c r="AF167" s="10">
        <v>2.1407465152287267E-2</v>
      </c>
      <c r="AG167" s="4">
        <v>0</v>
      </c>
      <c r="AH167" s="4">
        <v>0</v>
      </c>
      <c r="AI167" s="10" t="s">
        <v>652</v>
      </c>
      <c r="AJ167" s="4">
        <v>0</v>
      </c>
      <c r="AK167" s="4">
        <v>0</v>
      </c>
      <c r="AL167" s="10" t="s">
        <v>652</v>
      </c>
      <c r="AM167" s="1">
        <v>225309</v>
      </c>
      <c r="AN167" s="1">
        <v>1</v>
      </c>
      <c r="AX167"/>
      <c r="AY167"/>
    </row>
    <row r="168" spans="1:51" x14ac:dyDescent="0.25">
      <c r="A168" t="s">
        <v>379</v>
      </c>
      <c r="B168" t="s">
        <v>334</v>
      </c>
      <c r="C168" t="s">
        <v>597</v>
      </c>
      <c r="D168" t="s">
        <v>418</v>
      </c>
      <c r="E168" s="4">
        <v>48.217391304347828</v>
      </c>
      <c r="F168" s="4">
        <v>140.07499999999999</v>
      </c>
      <c r="G168" s="4">
        <v>23.770652173913046</v>
      </c>
      <c r="H168" s="10">
        <v>0.16969946224460503</v>
      </c>
      <c r="I168" s="4">
        <v>130.21739130434781</v>
      </c>
      <c r="J168" s="4">
        <v>23.770652173913046</v>
      </c>
      <c r="K168" s="10">
        <v>0.18254590984974961</v>
      </c>
      <c r="L168" s="4">
        <v>16.94130434782609</v>
      </c>
      <c r="M168" s="4">
        <v>1.8793478260869569</v>
      </c>
      <c r="N168" s="10">
        <v>0.11093288848967021</v>
      </c>
      <c r="O168" s="4">
        <v>11.376086956521743</v>
      </c>
      <c r="P168" s="4">
        <v>1.8793478260869569</v>
      </c>
      <c r="Q168" s="8">
        <v>0.16520160519778329</v>
      </c>
      <c r="R168" s="4">
        <v>0</v>
      </c>
      <c r="S168" s="4">
        <v>0</v>
      </c>
      <c r="T168" s="10" t="s">
        <v>652</v>
      </c>
      <c r="U168" s="4">
        <v>5.5652173913043477</v>
      </c>
      <c r="V168" s="4">
        <v>0</v>
      </c>
      <c r="W168" s="10">
        <v>0</v>
      </c>
      <c r="X168" s="4">
        <v>55.9445652173913</v>
      </c>
      <c r="Y168" s="4">
        <v>4.9793478260869559</v>
      </c>
      <c r="Z168" s="10">
        <v>8.9005032155277927E-2</v>
      </c>
      <c r="AA168" s="4">
        <v>4.2923913043478255</v>
      </c>
      <c r="AB168" s="4">
        <v>0</v>
      </c>
      <c r="AC168" s="10">
        <v>0</v>
      </c>
      <c r="AD168" s="4">
        <v>62.896739130434753</v>
      </c>
      <c r="AE168" s="4">
        <v>16.911956521739132</v>
      </c>
      <c r="AF168" s="10">
        <v>0.26888447247904623</v>
      </c>
      <c r="AG168" s="4">
        <v>0</v>
      </c>
      <c r="AH168" s="4">
        <v>0</v>
      </c>
      <c r="AI168" s="10" t="s">
        <v>652</v>
      </c>
      <c r="AJ168" s="4">
        <v>0</v>
      </c>
      <c r="AK168" s="4">
        <v>0</v>
      </c>
      <c r="AL168" s="10" t="s">
        <v>652</v>
      </c>
      <c r="AM168" s="1">
        <v>225749</v>
      </c>
      <c r="AN168" s="1">
        <v>1</v>
      </c>
      <c r="AX168"/>
      <c r="AY168"/>
    </row>
    <row r="169" spans="1:51" x14ac:dyDescent="0.25">
      <c r="A169" t="s">
        <v>379</v>
      </c>
      <c r="B169" t="s">
        <v>116</v>
      </c>
      <c r="C169" t="s">
        <v>521</v>
      </c>
      <c r="D169" t="s">
        <v>420</v>
      </c>
      <c r="E169" s="4">
        <v>110.79347826086956</v>
      </c>
      <c r="F169" s="4">
        <v>397.30260869565222</v>
      </c>
      <c r="G169" s="4">
        <v>0</v>
      </c>
      <c r="H169" s="10">
        <v>0</v>
      </c>
      <c r="I169" s="4">
        <v>355.50456521739136</v>
      </c>
      <c r="J169" s="4">
        <v>0</v>
      </c>
      <c r="K169" s="10">
        <v>0</v>
      </c>
      <c r="L169" s="4">
        <v>87.435000000000002</v>
      </c>
      <c r="M169" s="4">
        <v>0</v>
      </c>
      <c r="N169" s="10">
        <v>0</v>
      </c>
      <c r="O169" s="4">
        <v>54.230434782608697</v>
      </c>
      <c r="P169" s="4">
        <v>0</v>
      </c>
      <c r="Q169" s="8">
        <v>0</v>
      </c>
      <c r="R169" s="4">
        <v>28.301304347826086</v>
      </c>
      <c r="S169" s="4">
        <v>0</v>
      </c>
      <c r="T169" s="10">
        <v>0</v>
      </c>
      <c r="U169" s="4">
        <v>4.9032608695652167</v>
      </c>
      <c r="V169" s="4">
        <v>0</v>
      </c>
      <c r="W169" s="10">
        <v>0</v>
      </c>
      <c r="X169" s="4">
        <v>72.959456521739156</v>
      </c>
      <c r="Y169" s="4">
        <v>0</v>
      </c>
      <c r="Z169" s="10">
        <v>0</v>
      </c>
      <c r="AA169" s="4">
        <v>8.5934782608695652</v>
      </c>
      <c r="AB169" s="4">
        <v>0</v>
      </c>
      <c r="AC169" s="10">
        <v>0</v>
      </c>
      <c r="AD169" s="4">
        <v>196.23206521739129</v>
      </c>
      <c r="AE169" s="4">
        <v>0</v>
      </c>
      <c r="AF169" s="10">
        <v>0</v>
      </c>
      <c r="AG169" s="4">
        <v>32.082608695652176</v>
      </c>
      <c r="AH169" s="4">
        <v>0</v>
      </c>
      <c r="AI169" s="10">
        <v>0</v>
      </c>
      <c r="AJ169" s="4">
        <v>0</v>
      </c>
      <c r="AK169" s="4">
        <v>0</v>
      </c>
      <c r="AL169" s="10" t="s">
        <v>652</v>
      </c>
      <c r="AM169" s="1">
        <v>225330</v>
      </c>
      <c r="AN169" s="1">
        <v>1</v>
      </c>
      <c r="AX169"/>
      <c r="AY169"/>
    </row>
    <row r="170" spans="1:51" x14ac:dyDescent="0.25">
      <c r="A170" t="s">
        <v>379</v>
      </c>
      <c r="B170" t="s">
        <v>32</v>
      </c>
      <c r="C170" t="s">
        <v>482</v>
      </c>
      <c r="D170" t="s">
        <v>410</v>
      </c>
      <c r="E170" s="4">
        <v>105.78260869565217</v>
      </c>
      <c r="F170" s="4">
        <v>360.50434782608698</v>
      </c>
      <c r="G170" s="4">
        <v>0</v>
      </c>
      <c r="H170" s="10">
        <v>0</v>
      </c>
      <c r="I170" s="4">
        <v>332.14804347826089</v>
      </c>
      <c r="J170" s="4">
        <v>0</v>
      </c>
      <c r="K170" s="10">
        <v>0</v>
      </c>
      <c r="L170" s="4">
        <v>59.615652173913034</v>
      </c>
      <c r="M170" s="4">
        <v>0</v>
      </c>
      <c r="N170" s="10">
        <v>0</v>
      </c>
      <c r="O170" s="4">
        <v>43.908369565217377</v>
      </c>
      <c r="P170" s="4">
        <v>0</v>
      </c>
      <c r="Q170" s="8">
        <v>0</v>
      </c>
      <c r="R170" s="4">
        <v>10.4029347826087</v>
      </c>
      <c r="S170" s="4">
        <v>0</v>
      </c>
      <c r="T170" s="10">
        <v>0</v>
      </c>
      <c r="U170" s="4">
        <v>5.3043478260869561</v>
      </c>
      <c r="V170" s="4">
        <v>0</v>
      </c>
      <c r="W170" s="10">
        <v>0</v>
      </c>
      <c r="X170" s="4">
        <v>95.543586956521736</v>
      </c>
      <c r="Y170" s="4">
        <v>0</v>
      </c>
      <c r="Z170" s="10">
        <v>0</v>
      </c>
      <c r="AA170" s="4">
        <v>12.649021739130434</v>
      </c>
      <c r="AB170" s="4">
        <v>0</v>
      </c>
      <c r="AC170" s="10">
        <v>0</v>
      </c>
      <c r="AD170" s="4">
        <v>192.69608695652178</v>
      </c>
      <c r="AE170" s="4">
        <v>0</v>
      </c>
      <c r="AF170" s="10">
        <v>0</v>
      </c>
      <c r="AG170" s="4">
        <v>0</v>
      </c>
      <c r="AH170" s="4">
        <v>0</v>
      </c>
      <c r="AI170" s="10" t="s">
        <v>652</v>
      </c>
      <c r="AJ170" s="4">
        <v>0</v>
      </c>
      <c r="AK170" s="4">
        <v>0</v>
      </c>
      <c r="AL170" s="10" t="s">
        <v>652</v>
      </c>
      <c r="AM170" s="1">
        <v>225191</v>
      </c>
      <c r="AN170" s="1">
        <v>1</v>
      </c>
      <c r="AX170"/>
      <c r="AY170"/>
    </row>
    <row r="171" spans="1:51" x14ac:dyDescent="0.25">
      <c r="A171" t="s">
        <v>379</v>
      </c>
      <c r="B171" t="s">
        <v>265</v>
      </c>
      <c r="C171" t="s">
        <v>493</v>
      </c>
      <c r="D171" t="s">
        <v>417</v>
      </c>
      <c r="E171" s="4">
        <v>107.26086956521739</v>
      </c>
      <c r="F171" s="4">
        <v>448.02565217391316</v>
      </c>
      <c r="G171" s="4">
        <v>5.0163043478260869</v>
      </c>
      <c r="H171" s="10">
        <v>1.1196466817214461E-2</v>
      </c>
      <c r="I171" s="4">
        <v>406.33391304347833</v>
      </c>
      <c r="J171" s="4">
        <v>5.0163043478260869</v>
      </c>
      <c r="K171" s="10">
        <v>1.2345276106179538E-2</v>
      </c>
      <c r="L171" s="4">
        <v>55.005978260869554</v>
      </c>
      <c r="M171" s="4">
        <v>1.5706521739130435</v>
      </c>
      <c r="N171" s="10">
        <v>2.8554208534645451E-2</v>
      </c>
      <c r="O171" s="4">
        <v>32.041304347826078</v>
      </c>
      <c r="P171" s="4">
        <v>1.5706521739130435</v>
      </c>
      <c r="Q171" s="8">
        <v>4.9019607843137268E-2</v>
      </c>
      <c r="R171" s="4">
        <v>17.747282608695652</v>
      </c>
      <c r="S171" s="4">
        <v>0</v>
      </c>
      <c r="T171" s="10">
        <v>0</v>
      </c>
      <c r="U171" s="4">
        <v>5.2173913043478262</v>
      </c>
      <c r="V171" s="4">
        <v>0</v>
      </c>
      <c r="W171" s="10">
        <v>0</v>
      </c>
      <c r="X171" s="4">
        <v>117.84423913043479</v>
      </c>
      <c r="Y171" s="4">
        <v>1.6141304347826086</v>
      </c>
      <c r="Z171" s="10">
        <v>1.3697151822551322E-2</v>
      </c>
      <c r="AA171" s="4">
        <v>18.727065217391306</v>
      </c>
      <c r="AB171" s="4">
        <v>0</v>
      </c>
      <c r="AC171" s="10">
        <v>0</v>
      </c>
      <c r="AD171" s="4">
        <v>256.44836956521749</v>
      </c>
      <c r="AE171" s="4">
        <v>1.8315217391304348</v>
      </c>
      <c r="AF171" s="10">
        <v>7.1418732052599765E-3</v>
      </c>
      <c r="AG171" s="4">
        <v>0</v>
      </c>
      <c r="AH171" s="4">
        <v>0</v>
      </c>
      <c r="AI171" s="10" t="s">
        <v>652</v>
      </c>
      <c r="AJ171" s="4">
        <v>0</v>
      </c>
      <c r="AK171" s="4">
        <v>0</v>
      </c>
      <c r="AL171" s="10" t="s">
        <v>652</v>
      </c>
      <c r="AM171" s="1">
        <v>225564</v>
      </c>
      <c r="AN171" s="1">
        <v>1</v>
      </c>
      <c r="AX171"/>
      <c r="AY171"/>
    </row>
    <row r="172" spans="1:51" x14ac:dyDescent="0.25">
      <c r="A172" t="s">
        <v>379</v>
      </c>
      <c r="B172" t="s">
        <v>299</v>
      </c>
      <c r="C172" t="s">
        <v>425</v>
      </c>
      <c r="D172" t="s">
        <v>412</v>
      </c>
      <c r="E172" s="4">
        <v>140.43478260869566</v>
      </c>
      <c r="F172" s="4">
        <v>497.9447826086955</v>
      </c>
      <c r="G172" s="4">
        <v>1.5135869565217392</v>
      </c>
      <c r="H172" s="10">
        <v>3.0396682712331481E-3</v>
      </c>
      <c r="I172" s="4">
        <v>464.36978260869552</v>
      </c>
      <c r="J172" s="4">
        <v>0.77989130434782605</v>
      </c>
      <c r="K172" s="10">
        <v>1.6794617857488954E-3</v>
      </c>
      <c r="L172" s="4">
        <v>60.017608695652164</v>
      </c>
      <c r="M172" s="4">
        <v>1.5135869565217392</v>
      </c>
      <c r="N172" s="10">
        <v>2.5219048033004812E-2</v>
      </c>
      <c r="O172" s="4">
        <v>37.868913043478258</v>
      </c>
      <c r="P172" s="4">
        <v>0.77989130434782605</v>
      </c>
      <c r="Q172" s="8">
        <v>2.0594499331216955E-2</v>
      </c>
      <c r="R172" s="4">
        <v>17.849782608695651</v>
      </c>
      <c r="S172" s="4">
        <v>0</v>
      </c>
      <c r="T172" s="10">
        <v>0</v>
      </c>
      <c r="U172" s="4">
        <v>4.2989130434782608</v>
      </c>
      <c r="V172" s="4">
        <v>0.73369565217391308</v>
      </c>
      <c r="W172" s="10">
        <v>0.17067003792667512</v>
      </c>
      <c r="X172" s="4">
        <v>143.60271739130434</v>
      </c>
      <c r="Y172" s="4">
        <v>0</v>
      </c>
      <c r="Z172" s="10">
        <v>0</v>
      </c>
      <c r="AA172" s="4">
        <v>11.426304347826088</v>
      </c>
      <c r="AB172" s="4">
        <v>0</v>
      </c>
      <c r="AC172" s="10">
        <v>0</v>
      </c>
      <c r="AD172" s="4">
        <v>263.01021739130425</v>
      </c>
      <c r="AE172" s="4">
        <v>0</v>
      </c>
      <c r="AF172" s="10">
        <v>0</v>
      </c>
      <c r="AG172" s="4">
        <v>19.887934782608696</v>
      </c>
      <c r="AH172" s="4">
        <v>0</v>
      </c>
      <c r="AI172" s="10">
        <v>0</v>
      </c>
      <c r="AJ172" s="4">
        <v>0</v>
      </c>
      <c r="AK172" s="4">
        <v>0</v>
      </c>
      <c r="AL172" s="10" t="s">
        <v>652</v>
      </c>
      <c r="AM172" s="1">
        <v>225661</v>
      </c>
      <c r="AN172" s="1">
        <v>1</v>
      </c>
      <c r="AX172"/>
      <c r="AY172"/>
    </row>
    <row r="173" spans="1:51" x14ac:dyDescent="0.25">
      <c r="A173" t="s">
        <v>379</v>
      </c>
      <c r="B173" t="s">
        <v>11</v>
      </c>
      <c r="C173" t="s">
        <v>470</v>
      </c>
      <c r="D173" t="s">
        <v>412</v>
      </c>
      <c r="E173" s="4">
        <v>105.77173913043478</v>
      </c>
      <c r="F173" s="4">
        <v>391.79771739130433</v>
      </c>
      <c r="G173" s="4">
        <v>2.2445652173913042</v>
      </c>
      <c r="H173" s="10">
        <v>5.7288879382356526E-3</v>
      </c>
      <c r="I173" s="4">
        <v>357.36173913043478</v>
      </c>
      <c r="J173" s="4">
        <v>2.2445652173913042</v>
      </c>
      <c r="K173" s="10">
        <v>6.2809332158864717E-3</v>
      </c>
      <c r="L173" s="4">
        <v>65.6082608695652</v>
      </c>
      <c r="M173" s="4">
        <v>0</v>
      </c>
      <c r="N173" s="10">
        <v>0</v>
      </c>
      <c r="O173" s="4">
        <v>36.970978260869558</v>
      </c>
      <c r="P173" s="4">
        <v>0</v>
      </c>
      <c r="Q173" s="8">
        <v>0</v>
      </c>
      <c r="R173" s="4">
        <v>26.115543478260861</v>
      </c>
      <c r="S173" s="4">
        <v>0</v>
      </c>
      <c r="T173" s="10">
        <v>0</v>
      </c>
      <c r="U173" s="4">
        <v>2.5217391304347827</v>
      </c>
      <c r="V173" s="4">
        <v>0</v>
      </c>
      <c r="W173" s="10">
        <v>0</v>
      </c>
      <c r="X173" s="4">
        <v>100.94065217391305</v>
      </c>
      <c r="Y173" s="4">
        <v>0</v>
      </c>
      <c r="Z173" s="10">
        <v>0</v>
      </c>
      <c r="AA173" s="4">
        <v>5.7986956521739117</v>
      </c>
      <c r="AB173" s="4">
        <v>0</v>
      </c>
      <c r="AC173" s="10">
        <v>0</v>
      </c>
      <c r="AD173" s="4">
        <v>218.4579347826087</v>
      </c>
      <c r="AE173" s="4">
        <v>2.2445652173913042</v>
      </c>
      <c r="AF173" s="10">
        <v>1.0274587735276864E-2</v>
      </c>
      <c r="AG173" s="4">
        <v>0.99217391304347846</v>
      </c>
      <c r="AH173" s="4">
        <v>0</v>
      </c>
      <c r="AI173" s="10">
        <v>0</v>
      </c>
      <c r="AJ173" s="4">
        <v>0</v>
      </c>
      <c r="AK173" s="4">
        <v>0</v>
      </c>
      <c r="AL173" s="10" t="s">
        <v>652</v>
      </c>
      <c r="AM173" s="1">
        <v>225038</v>
      </c>
      <c r="AN173" s="1">
        <v>1</v>
      </c>
      <c r="AX173"/>
      <c r="AY173"/>
    </row>
    <row r="174" spans="1:51" x14ac:dyDescent="0.25">
      <c r="A174" t="s">
        <v>379</v>
      </c>
      <c r="B174" t="s">
        <v>257</v>
      </c>
      <c r="C174" t="s">
        <v>572</v>
      </c>
      <c r="D174" t="s">
        <v>410</v>
      </c>
      <c r="E174" s="4">
        <v>100.69565217391305</v>
      </c>
      <c r="F174" s="4">
        <v>319.13586956521738</v>
      </c>
      <c r="G174" s="4">
        <v>2.7478260869565223</v>
      </c>
      <c r="H174" s="10">
        <v>8.6102075918325655E-3</v>
      </c>
      <c r="I174" s="4">
        <v>298.2721739130435</v>
      </c>
      <c r="J174" s="4">
        <v>2.7478260869565223</v>
      </c>
      <c r="K174" s="10">
        <v>9.2124788273330767E-3</v>
      </c>
      <c r="L174" s="4">
        <v>50.144021739130451</v>
      </c>
      <c r="M174" s="4">
        <v>2.7478260869565223</v>
      </c>
      <c r="N174" s="10">
        <v>5.4798677721779647E-2</v>
      </c>
      <c r="O174" s="4">
        <v>36.423913043478272</v>
      </c>
      <c r="P174" s="4">
        <v>2.7478260869565223</v>
      </c>
      <c r="Q174" s="8">
        <v>7.5440167114294229E-2</v>
      </c>
      <c r="R174" s="4">
        <v>9.383369565217393</v>
      </c>
      <c r="S174" s="4">
        <v>0</v>
      </c>
      <c r="T174" s="10">
        <v>0</v>
      </c>
      <c r="U174" s="4">
        <v>4.3367391304347827</v>
      </c>
      <c r="V174" s="4">
        <v>0</v>
      </c>
      <c r="W174" s="10">
        <v>0</v>
      </c>
      <c r="X174" s="4">
        <v>79.982065217391295</v>
      </c>
      <c r="Y174" s="4">
        <v>0</v>
      </c>
      <c r="Z174" s="10">
        <v>0</v>
      </c>
      <c r="AA174" s="4">
        <v>7.1435869565217409</v>
      </c>
      <c r="AB174" s="4">
        <v>0</v>
      </c>
      <c r="AC174" s="10">
        <v>0</v>
      </c>
      <c r="AD174" s="4">
        <v>179.27576086956523</v>
      </c>
      <c r="AE174" s="4">
        <v>0</v>
      </c>
      <c r="AF174" s="10">
        <v>0</v>
      </c>
      <c r="AG174" s="4">
        <v>2.5904347826086958</v>
      </c>
      <c r="AH174" s="4">
        <v>0</v>
      </c>
      <c r="AI174" s="10">
        <v>0</v>
      </c>
      <c r="AJ174" s="4">
        <v>0</v>
      </c>
      <c r="AK174" s="4">
        <v>0</v>
      </c>
      <c r="AL174" s="10" t="s">
        <v>652</v>
      </c>
      <c r="AM174" s="1">
        <v>225546</v>
      </c>
      <c r="AN174" s="1">
        <v>1</v>
      </c>
      <c r="AX174"/>
      <c r="AY174"/>
    </row>
    <row r="175" spans="1:51" x14ac:dyDescent="0.25">
      <c r="A175" t="s">
        <v>379</v>
      </c>
      <c r="B175" t="s">
        <v>268</v>
      </c>
      <c r="C175" t="s">
        <v>430</v>
      </c>
      <c r="D175" t="s">
        <v>410</v>
      </c>
      <c r="E175" s="4">
        <v>77.413043478260875</v>
      </c>
      <c r="F175" s="4">
        <v>289.90641304347827</v>
      </c>
      <c r="G175" s="4">
        <v>3.827934782608696</v>
      </c>
      <c r="H175" s="10">
        <v>1.3204036235081863E-2</v>
      </c>
      <c r="I175" s="4">
        <v>272.31913043478261</v>
      </c>
      <c r="J175" s="4">
        <v>3.827934782608696</v>
      </c>
      <c r="K175" s="10">
        <v>1.4056797172115837E-2</v>
      </c>
      <c r="L175" s="4">
        <v>51.293152173913036</v>
      </c>
      <c r="M175" s="4">
        <v>3.827934782608696</v>
      </c>
      <c r="N175" s="10">
        <v>7.462857360822385E-2</v>
      </c>
      <c r="O175" s="4">
        <v>34.224021739130428</v>
      </c>
      <c r="P175" s="4">
        <v>3.827934782608696</v>
      </c>
      <c r="Q175" s="8">
        <v>0.11184935574745684</v>
      </c>
      <c r="R175" s="4">
        <v>11.938695652173912</v>
      </c>
      <c r="S175" s="4">
        <v>0</v>
      </c>
      <c r="T175" s="10">
        <v>0</v>
      </c>
      <c r="U175" s="4">
        <v>5.1304347826086953</v>
      </c>
      <c r="V175" s="4">
        <v>0</v>
      </c>
      <c r="W175" s="10">
        <v>0</v>
      </c>
      <c r="X175" s="4">
        <v>70.425108695652156</v>
      </c>
      <c r="Y175" s="4">
        <v>0</v>
      </c>
      <c r="Z175" s="10">
        <v>0</v>
      </c>
      <c r="AA175" s="4">
        <v>0.51815217391304347</v>
      </c>
      <c r="AB175" s="4">
        <v>0</v>
      </c>
      <c r="AC175" s="10">
        <v>0</v>
      </c>
      <c r="AD175" s="4">
        <v>167.58989130434782</v>
      </c>
      <c r="AE175" s="4">
        <v>0</v>
      </c>
      <c r="AF175" s="10">
        <v>0</v>
      </c>
      <c r="AG175" s="4">
        <v>8.010869565217392E-2</v>
      </c>
      <c r="AH175" s="4">
        <v>0</v>
      </c>
      <c r="AI175" s="10">
        <v>0</v>
      </c>
      <c r="AJ175" s="4">
        <v>0</v>
      </c>
      <c r="AK175" s="4">
        <v>0</v>
      </c>
      <c r="AL175" s="10" t="s">
        <v>652</v>
      </c>
      <c r="AM175" s="1">
        <v>225569</v>
      </c>
      <c r="AN175" s="1">
        <v>1</v>
      </c>
      <c r="AX175"/>
      <c r="AY175"/>
    </row>
    <row r="176" spans="1:51" x14ac:dyDescent="0.25">
      <c r="A176" t="s">
        <v>379</v>
      </c>
      <c r="B176" t="s">
        <v>302</v>
      </c>
      <c r="C176" t="s">
        <v>437</v>
      </c>
      <c r="D176" t="s">
        <v>411</v>
      </c>
      <c r="E176" s="4">
        <v>112.40217391304348</v>
      </c>
      <c r="F176" s="4">
        <v>450.60282608695667</v>
      </c>
      <c r="G176" s="4">
        <v>0.65934782608695652</v>
      </c>
      <c r="H176" s="10">
        <v>1.4632571921768564E-3</v>
      </c>
      <c r="I176" s="4">
        <v>421.04695652173922</v>
      </c>
      <c r="J176" s="4">
        <v>0.65934782608695652</v>
      </c>
      <c r="K176" s="10">
        <v>1.5659721935382604E-3</v>
      </c>
      <c r="L176" s="4">
        <v>66.912717391304369</v>
      </c>
      <c r="M176" s="4">
        <v>0.125</v>
      </c>
      <c r="N176" s="10">
        <v>1.8681052701686324E-3</v>
      </c>
      <c r="O176" s="4">
        <v>41.533260869565233</v>
      </c>
      <c r="P176" s="4">
        <v>0.125</v>
      </c>
      <c r="Q176" s="8">
        <v>3.0096360695723167E-3</v>
      </c>
      <c r="R176" s="4">
        <v>19.727282608695656</v>
      </c>
      <c r="S176" s="4">
        <v>0</v>
      </c>
      <c r="T176" s="10">
        <v>0</v>
      </c>
      <c r="U176" s="4">
        <v>5.6521739130434785</v>
      </c>
      <c r="V176" s="4">
        <v>0</v>
      </c>
      <c r="W176" s="10">
        <v>0</v>
      </c>
      <c r="X176" s="4">
        <v>138.41010869565221</v>
      </c>
      <c r="Y176" s="4">
        <v>0.26717391304347826</v>
      </c>
      <c r="Z176" s="10">
        <v>1.9303063595662853E-3</v>
      </c>
      <c r="AA176" s="4">
        <v>4.1764130434782611</v>
      </c>
      <c r="AB176" s="4">
        <v>0</v>
      </c>
      <c r="AC176" s="10">
        <v>0</v>
      </c>
      <c r="AD176" s="4">
        <v>185.79793478260873</v>
      </c>
      <c r="AE176" s="4">
        <v>0.26717391304347826</v>
      </c>
      <c r="AF176" s="10">
        <v>1.4379810698976971E-3</v>
      </c>
      <c r="AG176" s="4">
        <v>55.30565217391306</v>
      </c>
      <c r="AH176" s="4">
        <v>0</v>
      </c>
      <c r="AI176" s="10">
        <v>0</v>
      </c>
      <c r="AJ176" s="4">
        <v>0</v>
      </c>
      <c r="AK176" s="4">
        <v>0</v>
      </c>
      <c r="AL176" s="10" t="s">
        <v>652</v>
      </c>
      <c r="AM176" s="1">
        <v>225666</v>
      </c>
      <c r="AN176" s="1">
        <v>1</v>
      </c>
      <c r="AX176"/>
      <c r="AY176"/>
    </row>
    <row r="177" spans="1:51" x14ac:dyDescent="0.25">
      <c r="A177" t="s">
        <v>379</v>
      </c>
      <c r="B177" t="s">
        <v>296</v>
      </c>
      <c r="C177" t="s">
        <v>584</v>
      </c>
      <c r="D177" t="s">
        <v>417</v>
      </c>
      <c r="E177" s="4">
        <v>115.94565217391305</v>
      </c>
      <c r="F177" s="4">
        <v>414.72869565217383</v>
      </c>
      <c r="G177" s="4">
        <v>0</v>
      </c>
      <c r="H177" s="10">
        <v>0</v>
      </c>
      <c r="I177" s="4">
        <v>378.75195652173909</v>
      </c>
      <c r="J177" s="4">
        <v>0</v>
      </c>
      <c r="K177" s="10">
        <v>0</v>
      </c>
      <c r="L177" s="4">
        <v>87.469239130434772</v>
      </c>
      <c r="M177" s="4">
        <v>0</v>
      </c>
      <c r="N177" s="10">
        <v>0</v>
      </c>
      <c r="O177" s="4">
        <v>57.466521739130428</v>
      </c>
      <c r="P177" s="4">
        <v>0</v>
      </c>
      <c r="Q177" s="8">
        <v>0</v>
      </c>
      <c r="R177" s="4">
        <v>24.529891304347824</v>
      </c>
      <c r="S177" s="4">
        <v>0</v>
      </c>
      <c r="T177" s="10">
        <v>0</v>
      </c>
      <c r="U177" s="4">
        <v>5.4728260869565215</v>
      </c>
      <c r="V177" s="4">
        <v>0</v>
      </c>
      <c r="W177" s="10">
        <v>0</v>
      </c>
      <c r="X177" s="4">
        <v>125.57293478260874</v>
      </c>
      <c r="Y177" s="4">
        <v>0</v>
      </c>
      <c r="Z177" s="10">
        <v>0</v>
      </c>
      <c r="AA177" s="4">
        <v>5.9740217391304347</v>
      </c>
      <c r="AB177" s="4">
        <v>0</v>
      </c>
      <c r="AC177" s="10">
        <v>0</v>
      </c>
      <c r="AD177" s="4">
        <v>184.27565217391296</v>
      </c>
      <c r="AE177" s="4">
        <v>0</v>
      </c>
      <c r="AF177" s="10">
        <v>0</v>
      </c>
      <c r="AG177" s="4">
        <v>11.436847826086957</v>
      </c>
      <c r="AH177" s="4">
        <v>0</v>
      </c>
      <c r="AI177" s="10">
        <v>0</v>
      </c>
      <c r="AJ177" s="4">
        <v>0</v>
      </c>
      <c r="AK177" s="4">
        <v>0</v>
      </c>
      <c r="AL177" s="10" t="s">
        <v>652</v>
      </c>
      <c r="AM177" s="1">
        <v>225655</v>
      </c>
      <c r="AN177" s="1">
        <v>1</v>
      </c>
      <c r="AX177"/>
      <c r="AY177"/>
    </row>
    <row r="178" spans="1:51" x14ac:dyDescent="0.25">
      <c r="A178" t="s">
        <v>379</v>
      </c>
      <c r="B178" t="s">
        <v>327</v>
      </c>
      <c r="C178" t="s">
        <v>505</v>
      </c>
      <c r="D178" t="s">
        <v>410</v>
      </c>
      <c r="E178" s="4">
        <v>60.923913043478258</v>
      </c>
      <c r="F178" s="4">
        <v>216.88173913043482</v>
      </c>
      <c r="G178" s="4">
        <v>0</v>
      </c>
      <c r="H178" s="10">
        <v>0</v>
      </c>
      <c r="I178" s="4">
        <v>194.05521739130435</v>
      </c>
      <c r="J178" s="4">
        <v>0</v>
      </c>
      <c r="K178" s="10">
        <v>0</v>
      </c>
      <c r="L178" s="4">
        <v>66.274021739130433</v>
      </c>
      <c r="M178" s="4">
        <v>0</v>
      </c>
      <c r="N178" s="10">
        <v>0</v>
      </c>
      <c r="O178" s="4">
        <v>53.360543478260858</v>
      </c>
      <c r="P178" s="4">
        <v>0</v>
      </c>
      <c r="Q178" s="8">
        <v>0</v>
      </c>
      <c r="R178" s="4">
        <v>8.0439130434782609</v>
      </c>
      <c r="S178" s="4">
        <v>0</v>
      </c>
      <c r="T178" s="10">
        <v>0</v>
      </c>
      <c r="U178" s="4">
        <v>4.8695652173913047</v>
      </c>
      <c r="V178" s="4">
        <v>0</v>
      </c>
      <c r="W178" s="10">
        <v>0</v>
      </c>
      <c r="X178" s="4">
        <v>23.446304347826096</v>
      </c>
      <c r="Y178" s="4">
        <v>0</v>
      </c>
      <c r="Z178" s="10">
        <v>0</v>
      </c>
      <c r="AA178" s="4">
        <v>9.9130434782608692</v>
      </c>
      <c r="AB178" s="4">
        <v>0</v>
      </c>
      <c r="AC178" s="10">
        <v>0</v>
      </c>
      <c r="AD178" s="4">
        <v>117.2483695652174</v>
      </c>
      <c r="AE178" s="4">
        <v>0</v>
      </c>
      <c r="AF178" s="10">
        <v>0</v>
      </c>
      <c r="AG178" s="4">
        <v>0</v>
      </c>
      <c r="AH178" s="4">
        <v>0</v>
      </c>
      <c r="AI178" s="10" t="s">
        <v>652</v>
      </c>
      <c r="AJ178" s="4">
        <v>0</v>
      </c>
      <c r="AK178" s="4">
        <v>0</v>
      </c>
      <c r="AL178" s="10" t="s">
        <v>652</v>
      </c>
      <c r="AM178" s="1">
        <v>225732</v>
      </c>
      <c r="AN178" s="1">
        <v>1</v>
      </c>
      <c r="AX178"/>
      <c r="AY178"/>
    </row>
    <row r="179" spans="1:51" x14ac:dyDescent="0.25">
      <c r="A179" t="s">
        <v>379</v>
      </c>
      <c r="B179" t="s">
        <v>243</v>
      </c>
      <c r="C179" t="s">
        <v>526</v>
      </c>
      <c r="D179" t="s">
        <v>415</v>
      </c>
      <c r="E179" s="4">
        <v>100.15217391304348</v>
      </c>
      <c r="F179" s="4">
        <v>350.40728260869554</v>
      </c>
      <c r="G179" s="4">
        <v>3.8423913043478262</v>
      </c>
      <c r="H179" s="10">
        <v>1.096550070461485E-2</v>
      </c>
      <c r="I179" s="4">
        <v>338.27097826086953</v>
      </c>
      <c r="J179" s="4">
        <v>3.8423913043478262</v>
      </c>
      <c r="K179" s="10">
        <v>1.1358915045276604E-2</v>
      </c>
      <c r="L179" s="4">
        <v>67.524239130434765</v>
      </c>
      <c r="M179" s="4">
        <v>3.8423913043478262</v>
      </c>
      <c r="N179" s="10">
        <v>5.690388153690383E-2</v>
      </c>
      <c r="O179" s="4">
        <v>60.219891304347819</v>
      </c>
      <c r="P179" s="4">
        <v>3.8423913043478262</v>
      </c>
      <c r="Q179" s="8">
        <v>6.3806015273734126E-2</v>
      </c>
      <c r="R179" s="4">
        <v>6</v>
      </c>
      <c r="S179" s="4">
        <v>0</v>
      </c>
      <c r="T179" s="10">
        <v>0</v>
      </c>
      <c r="U179" s="4">
        <v>1.3043478260869565</v>
      </c>
      <c r="V179" s="4">
        <v>0</v>
      </c>
      <c r="W179" s="10">
        <v>0</v>
      </c>
      <c r="X179" s="4">
        <v>65.682717391304365</v>
      </c>
      <c r="Y179" s="4">
        <v>0</v>
      </c>
      <c r="Z179" s="10">
        <v>0</v>
      </c>
      <c r="AA179" s="4">
        <v>4.8319565217391309</v>
      </c>
      <c r="AB179" s="4">
        <v>0</v>
      </c>
      <c r="AC179" s="10">
        <v>0</v>
      </c>
      <c r="AD179" s="4">
        <v>211.79358695652164</v>
      </c>
      <c r="AE179" s="4">
        <v>0</v>
      </c>
      <c r="AF179" s="10">
        <v>0</v>
      </c>
      <c r="AG179" s="4">
        <v>0.57478260869565212</v>
      </c>
      <c r="AH179" s="4">
        <v>0</v>
      </c>
      <c r="AI179" s="10">
        <v>0</v>
      </c>
      <c r="AJ179" s="4">
        <v>0</v>
      </c>
      <c r="AK179" s="4">
        <v>0</v>
      </c>
      <c r="AL179" s="10" t="s">
        <v>652</v>
      </c>
      <c r="AM179" s="1">
        <v>225529</v>
      </c>
      <c r="AN179" s="1">
        <v>1</v>
      </c>
      <c r="AX179"/>
      <c r="AY179"/>
    </row>
    <row r="180" spans="1:51" x14ac:dyDescent="0.25">
      <c r="A180" t="s">
        <v>379</v>
      </c>
      <c r="B180" t="s">
        <v>82</v>
      </c>
      <c r="C180" t="s">
        <v>507</v>
      </c>
      <c r="D180" t="s">
        <v>411</v>
      </c>
      <c r="E180" s="4">
        <v>83.891304347826093</v>
      </c>
      <c r="F180" s="4">
        <v>314.9394565217392</v>
      </c>
      <c r="G180" s="4">
        <v>0</v>
      </c>
      <c r="H180" s="10">
        <v>0</v>
      </c>
      <c r="I180" s="4">
        <v>288.45456521739135</v>
      </c>
      <c r="J180" s="4">
        <v>0</v>
      </c>
      <c r="K180" s="10">
        <v>0</v>
      </c>
      <c r="L180" s="4">
        <v>83.437717391304361</v>
      </c>
      <c r="M180" s="4">
        <v>0</v>
      </c>
      <c r="N180" s="10">
        <v>0</v>
      </c>
      <c r="O180" s="4">
        <v>56.952826086956527</v>
      </c>
      <c r="P180" s="4">
        <v>0</v>
      </c>
      <c r="Q180" s="8">
        <v>0</v>
      </c>
      <c r="R180" s="4">
        <v>22.310978260869561</v>
      </c>
      <c r="S180" s="4">
        <v>0</v>
      </c>
      <c r="T180" s="10">
        <v>0</v>
      </c>
      <c r="U180" s="4">
        <v>4.1739130434782608</v>
      </c>
      <c r="V180" s="4">
        <v>0</v>
      </c>
      <c r="W180" s="10">
        <v>0</v>
      </c>
      <c r="X180" s="4">
        <v>72.25250000000004</v>
      </c>
      <c r="Y180" s="4">
        <v>0</v>
      </c>
      <c r="Z180" s="10">
        <v>0</v>
      </c>
      <c r="AA180" s="4">
        <v>0</v>
      </c>
      <c r="AB180" s="4">
        <v>0</v>
      </c>
      <c r="AC180" s="10" t="s">
        <v>652</v>
      </c>
      <c r="AD180" s="4">
        <v>153.19489130434786</v>
      </c>
      <c r="AE180" s="4">
        <v>0</v>
      </c>
      <c r="AF180" s="10">
        <v>0</v>
      </c>
      <c r="AG180" s="4">
        <v>6.0543478260869561</v>
      </c>
      <c r="AH180" s="4">
        <v>0</v>
      </c>
      <c r="AI180" s="10">
        <v>0</v>
      </c>
      <c r="AJ180" s="4">
        <v>0</v>
      </c>
      <c r="AK180" s="4">
        <v>0</v>
      </c>
      <c r="AL180" s="10" t="s">
        <v>652</v>
      </c>
      <c r="AM180" s="1">
        <v>225282</v>
      </c>
      <c r="AN180" s="1">
        <v>1</v>
      </c>
      <c r="AX180"/>
      <c r="AY180"/>
    </row>
    <row r="181" spans="1:51" x14ac:dyDescent="0.25">
      <c r="A181" t="s">
        <v>379</v>
      </c>
      <c r="B181" t="s">
        <v>318</v>
      </c>
      <c r="C181" t="s">
        <v>594</v>
      </c>
      <c r="D181" t="s">
        <v>411</v>
      </c>
      <c r="E181" s="4">
        <v>114.20652173913044</v>
      </c>
      <c r="F181" s="4">
        <v>449.49402173913035</v>
      </c>
      <c r="G181" s="4">
        <v>4.7010869565217392</v>
      </c>
      <c r="H181" s="10">
        <v>1.0458619534766751E-2</v>
      </c>
      <c r="I181" s="4">
        <v>419.61184782608689</v>
      </c>
      <c r="J181" s="4">
        <v>4.7010869565217392</v>
      </c>
      <c r="K181" s="10">
        <v>1.1203418065712388E-2</v>
      </c>
      <c r="L181" s="4">
        <v>95.413043478260832</v>
      </c>
      <c r="M181" s="4">
        <v>2.7065217391304346</v>
      </c>
      <c r="N181" s="10">
        <v>2.836637047163364E-2</v>
      </c>
      <c r="O181" s="4">
        <v>65.530869565217344</v>
      </c>
      <c r="P181" s="4">
        <v>2.7065217391304346</v>
      </c>
      <c r="Q181" s="8">
        <v>4.1301477564506632E-2</v>
      </c>
      <c r="R181" s="4">
        <v>24.490869565217391</v>
      </c>
      <c r="S181" s="4">
        <v>0</v>
      </c>
      <c r="T181" s="10">
        <v>0</v>
      </c>
      <c r="U181" s="4">
        <v>5.3913043478260869</v>
      </c>
      <c r="V181" s="4">
        <v>0</v>
      </c>
      <c r="W181" s="10">
        <v>0</v>
      </c>
      <c r="X181" s="4">
        <v>121.66978260869566</v>
      </c>
      <c r="Y181" s="4">
        <v>0</v>
      </c>
      <c r="Z181" s="10">
        <v>0</v>
      </c>
      <c r="AA181" s="4">
        <v>0</v>
      </c>
      <c r="AB181" s="4">
        <v>0</v>
      </c>
      <c r="AC181" s="10" t="s">
        <v>652</v>
      </c>
      <c r="AD181" s="4">
        <v>232.41119565217386</v>
      </c>
      <c r="AE181" s="4">
        <v>1.9945652173913044</v>
      </c>
      <c r="AF181" s="10">
        <v>8.5820530796475343E-3</v>
      </c>
      <c r="AG181" s="4">
        <v>0</v>
      </c>
      <c r="AH181" s="4">
        <v>0</v>
      </c>
      <c r="AI181" s="10" t="s">
        <v>652</v>
      </c>
      <c r="AJ181" s="4">
        <v>0</v>
      </c>
      <c r="AK181" s="4">
        <v>0</v>
      </c>
      <c r="AL181" s="10" t="s">
        <v>652</v>
      </c>
      <c r="AM181" s="1">
        <v>225704</v>
      </c>
      <c r="AN181" s="1">
        <v>1</v>
      </c>
      <c r="AX181"/>
      <c r="AY181"/>
    </row>
    <row r="182" spans="1:51" x14ac:dyDescent="0.25">
      <c r="A182" t="s">
        <v>379</v>
      </c>
      <c r="B182" t="s">
        <v>254</v>
      </c>
      <c r="C182" t="s">
        <v>510</v>
      </c>
      <c r="D182" t="s">
        <v>414</v>
      </c>
      <c r="E182" s="4">
        <v>90.336956521739125</v>
      </c>
      <c r="F182" s="4">
        <v>342.60684782608701</v>
      </c>
      <c r="G182" s="4">
        <v>1.3940217391304348</v>
      </c>
      <c r="H182" s="10">
        <v>4.0688671226970447E-3</v>
      </c>
      <c r="I182" s="4">
        <v>316.84326086956531</v>
      </c>
      <c r="J182" s="4">
        <v>1.3940217391304348</v>
      </c>
      <c r="K182" s="10">
        <v>4.3997203390237511E-3</v>
      </c>
      <c r="L182" s="4">
        <v>78.119130434782619</v>
      </c>
      <c r="M182" s="4">
        <v>0.57065217391304346</v>
      </c>
      <c r="N182" s="10">
        <v>7.3048966461480222E-3</v>
      </c>
      <c r="O182" s="4">
        <v>53.395978260869576</v>
      </c>
      <c r="P182" s="4">
        <v>0.57065217391304346</v>
      </c>
      <c r="Q182" s="8">
        <v>1.0687175186211302E-2</v>
      </c>
      <c r="R182" s="4">
        <v>20.636195652173914</v>
      </c>
      <c r="S182" s="4">
        <v>0</v>
      </c>
      <c r="T182" s="10">
        <v>0</v>
      </c>
      <c r="U182" s="4">
        <v>4.0869565217391308</v>
      </c>
      <c r="V182" s="4">
        <v>0</v>
      </c>
      <c r="W182" s="10">
        <v>0</v>
      </c>
      <c r="X182" s="4">
        <v>61.646630434782615</v>
      </c>
      <c r="Y182" s="4">
        <v>0.25271739130434784</v>
      </c>
      <c r="Z182" s="10">
        <v>4.0994518195394862E-3</v>
      </c>
      <c r="AA182" s="4">
        <v>1.0404347826086957</v>
      </c>
      <c r="AB182" s="4">
        <v>0</v>
      </c>
      <c r="AC182" s="10">
        <v>0</v>
      </c>
      <c r="AD182" s="4">
        <v>201.80065217391311</v>
      </c>
      <c r="AE182" s="4">
        <v>0.57065217391304346</v>
      </c>
      <c r="AF182" s="10">
        <v>2.8278014355535962E-3</v>
      </c>
      <c r="AG182" s="4">
        <v>0</v>
      </c>
      <c r="AH182" s="4">
        <v>0</v>
      </c>
      <c r="AI182" s="10" t="s">
        <v>652</v>
      </c>
      <c r="AJ182" s="4">
        <v>0</v>
      </c>
      <c r="AK182" s="4">
        <v>0</v>
      </c>
      <c r="AL182" s="10" t="s">
        <v>652</v>
      </c>
      <c r="AM182" s="1">
        <v>225543</v>
      </c>
      <c r="AN182" s="1">
        <v>1</v>
      </c>
      <c r="AX182"/>
      <c r="AY182"/>
    </row>
    <row r="183" spans="1:51" x14ac:dyDescent="0.25">
      <c r="A183" t="s">
        <v>379</v>
      </c>
      <c r="B183" t="s">
        <v>93</v>
      </c>
      <c r="C183" t="s">
        <v>512</v>
      </c>
      <c r="D183" t="s">
        <v>413</v>
      </c>
      <c r="E183" s="4">
        <v>105.65217391304348</v>
      </c>
      <c r="F183" s="4">
        <v>400.80597826086955</v>
      </c>
      <c r="G183" s="4">
        <v>23.954782608695659</v>
      </c>
      <c r="H183" s="10">
        <v>5.9766530211543878E-2</v>
      </c>
      <c r="I183" s="4">
        <v>371.85565217391297</v>
      </c>
      <c r="J183" s="4">
        <v>23.954782608695659</v>
      </c>
      <c r="K183" s="10">
        <v>6.4419573747644038E-2</v>
      </c>
      <c r="L183" s="4">
        <v>105.77402173913043</v>
      </c>
      <c r="M183" s="4">
        <v>0</v>
      </c>
      <c r="N183" s="10">
        <v>0</v>
      </c>
      <c r="O183" s="4">
        <v>85.013152173913028</v>
      </c>
      <c r="P183" s="4">
        <v>0</v>
      </c>
      <c r="Q183" s="8">
        <v>0</v>
      </c>
      <c r="R183" s="4">
        <v>15.891304347826088</v>
      </c>
      <c r="S183" s="4">
        <v>0</v>
      </c>
      <c r="T183" s="10">
        <v>0</v>
      </c>
      <c r="U183" s="4">
        <v>4.8695652173913047</v>
      </c>
      <c r="V183" s="4">
        <v>0</v>
      </c>
      <c r="W183" s="10">
        <v>0</v>
      </c>
      <c r="X183" s="4">
        <v>61.270108695652169</v>
      </c>
      <c r="Y183" s="4">
        <v>18.743260869565223</v>
      </c>
      <c r="Z183" s="10">
        <v>0.30591198985248863</v>
      </c>
      <c r="AA183" s="4">
        <v>8.18945652173913</v>
      </c>
      <c r="AB183" s="4">
        <v>0</v>
      </c>
      <c r="AC183" s="10">
        <v>0</v>
      </c>
      <c r="AD183" s="4">
        <v>205.71565217391301</v>
      </c>
      <c r="AE183" s="4">
        <v>5.2115217391304354</v>
      </c>
      <c r="AF183" s="10">
        <v>2.5333617953020849E-2</v>
      </c>
      <c r="AG183" s="4">
        <v>19.856739130434782</v>
      </c>
      <c r="AH183" s="4">
        <v>0</v>
      </c>
      <c r="AI183" s="10">
        <v>0</v>
      </c>
      <c r="AJ183" s="4">
        <v>0</v>
      </c>
      <c r="AK183" s="4">
        <v>0</v>
      </c>
      <c r="AL183" s="10" t="s">
        <v>652</v>
      </c>
      <c r="AM183" s="1">
        <v>225297</v>
      </c>
      <c r="AN183" s="1">
        <v>1</v>
      </c>
      <c r="AX183"/>
      <c r="AY183"/>
    </row>
    <row r="184" spans="1:51" x14ac:dyDescent="0.25">
      <c r="A184" t="s">
        <v>379</v>
      </c>
      <c r="B184" t="s">
        <v>137</v>
      </c>
      <c r="C184" t="s">
        <v>531</v>
      </c>
      <c r="D184" t="s">
        <v>419</v>
      </c>
      <c r="E184" s="4">
        <v>113.98913043478261</v>
      </c>
      <c r="F184" s="4">
        <v>416.00271739130437</v>
      </c>
      <c r="G184" s="4">
        <v>42.505434782608702</v>
      </c>
      <c r="H184" s="10">
        <v>0.10217585848754647</v>
      </c>
      <c r="I184" s="4">
        <v>369.42119565217388</v>
      </c>
      <c r="J184" s="4">
        <v>42.505434782608702</v>
      </c>
      <c r="K184" s="10">
        <v>0.1150595452639632</v>
      </c>
      <c r="L184" s="4">
        <v>76.084239130434781</v>
      </c>
      <c r="M184" s="4">
        <v>0.73913043478260865</v>
      </c>
      <c r="N184" s="10">
        <v>9.7146326654523364E-3</v>
      </c>
      <c r="O184" s="4">
        <v>46.790760869565219</v>
      </c>
      <c r="P184" s="4">
        <v>0.73913043478260865</v>
      </c>
      <c r="Q184" s="8">
        <v>1.5796503862012892E-2</v>
      </c>
      <c r="R184" s="4">
        <v>23.989130434782609</v>
      </c>
      <c r="S184" s="4">
        <v>0</v>
      </c>
      <c r="T184" s="10">
        <v>0</v>
      </c>
      <c r="U184" s="4">
        <v>5.3043478260869561</v>
      </c>
      <c r="V184" s="4">
        <v>0</v>
      </c>
      <c r="W184" s="10">
        <v>0</v>
      </c>
      <c r="X184" s="4">
        <v>93.220108695652172</v>
      </c>
      <c r="Y184" s="4">
        <v>19.603260869565219</v>
      </c>
      <c r="Z184" s="10">
        <v>0.21029004518291797</v>
      </c>
      <c r="AA184" s="4">
        <v>17.288043478260871</v>
      </c>
      <c r="AB184" s="4">
        <v>0</v>
      </c>
      <c r="AC184" s="10">
        <v>0</v>
      </c>
      <c r="AD184" s="4">
        <v>202.89673913043478</v>
      </c>
      <c r="AE184" s="4">
        <v>22.163043478260871</v>
      </c>
      <c r="AF184" s="10">
        <v>0.10923311815284066</v>
      </c>
      <c r="AG184" s="4">
        <v>26.513586956521738</v>
      </c>
      <c r="AH184" s="4">
        <v>0</v>
      </c>
      <c r="AI184" s="10">
        <v>0</v>
      </c>
      <c r="AJ184" s="4">
        <v>0</v>
      </c>
      <c r="AK184" s="4">
        <v>0</v>
      </c>
      <c r="AL184" s="10" t="s">
        <v>652</v>
      </c>
      <c r="AM184" s="1">
        <v>225363</v>
      </c>
      <c r="AN184" s="1">
        <v>1</v>
      </c>
      <c r="AX184"/>
      <c r="AY184"/>
    </row>
    <row r="185" spans="1:51" x14ac:dyDescent="0.25">
      <c r="A185" t="s">
        <v>379</v>
      </c>
      <c r="B185" t="s">
        <v>350</v>
      </c>
      <c r="C185" t="s">
        <v>498</v>
      </c>
      <c r="D185" t="s">
        <v>411</v>
      </c>
      <c r="E185" s="4">
        <v>62.282608695652172</v>
      </c>
      <c r="F185" s="4">
        <v>283.11489130434779</v>
      </c>
      <c r="G185" s="4">
        <v>0</v>
      </c>
      <c r="H185" s="10">
        <v>0</v>
      </c>
      <c r="I185" s="4">
        <v>243.98989130434782</v>
      </c>
      <c r="J185" s="4">
        <v>0</v>
      </c>
      <c r="K185" s="10">
        <v>0</v>
      </c>
      <c r="L185" s="4">
        <v>64.258913043478259</v>
      </c>
      <c r="M185" s="4">
        <v>0</v>
      </c>
      <c r="N185" s="10">
        <v>0</v>
      </c>
      <c r="O185" s="4">
        <v>25.133913043478259</v>
      </c>
      <c r="P185" s="4">
        <v>0</v>
      </c>
      <c r="Q185" s="8">
        <v>0</v>
      </c>
      <c r="R185" s="4">
        <v>33.820652173913047</v>
      </c>
      <c r="S185" s="4">
        <v>0</v>
      </c>
      <c r="T185" s="10">
        <v>0</v>
      </c>
      <c r="U185" s="4">
        <v>5.3043478260869561</v>
      </c>
      <c r="V185" s="4">
        <v>0</v>
      </c>
      <c r="W185" s="10">
        <v>0</v>
      </c>
      <c r="X185" s="4">
        <v>60.730978260869563</v>
      </c>
      <c r="Y185" s="4">
        <v>0</v>
      </c>
      <c r="Z185" s="10">
        <v>0</v>
      </c>
      <c r="AA185" s="4">
        <v>0</v>
      </c>
      <c r="AB185" s="4">
        <v>0</v>
      </c>
      <c r="AC185" s="10" t="s">
        <v>652</v>
      </c>
      <c r="AD185" s="4">
        <v>151.32608695652175</v>
      </c>
      <c r="AE185" s="4">
        <v>0</v>
      </c>
      <c r="AF185" s="10">
        <v>0</v>
      </c>
      <c r="AG185" s="4">
        <v>0</v>
      </c>
      <c r="AH185" s="4">
        <v>0</v>
      </c>
      <c r="AI185" s="10" t="s">
        <v>652</v>
      </c>
      <c r="AJ185" s="4">
        <v>6.7989130434782608</v>
      </c>
      <c r="AK185" s="4">
        <v>0</v>
      </c>
      <c r="AL185" s="10" t="s">
        <v>652</v>
      </c>
      <c r="AM185" s="1">
        <v>225773</v>
      </c>
      <c r="AN185" s="1">
        <v>1</v>
      </c>
      <c r="AX185"/>
      <c r="AY185"/>
    </row>
    <row r="186" spans="1:51" x14ac:dyDescent="0.25">
      <c r="A186" t="s">
        <v>379</v>
      </c>
      <c r="B186" t="s">
        <v>210</v>
      </c>
      <c r="C186" t="s">
        <v>473</v>
      </c>
      <c r="D186" t="s">
        <v>417</v>
      </c>
      <c r="E186" s="4">
        <v>83.978260869565219</v>
      </c>
      <c r="F186" s="4">
        <v>314.20108695652169</v>
      </c>
      <c r="G186" s="4">
        <v>0</v>
      </c>
      <c r="H186" s="10">
        <v>0</v>
      </c>
      <c r="I186" s="4">
        <v>287.94021739130432</v>
      </c>
      <c r="J186" s="4">
        <v>0</v>
      </c>
      <c r="K186" s="10">
        <v>0</v>
      </c>
      <c r="L186" s="4">
        <v>70.391304347826079</v>
      </c>
      <c r="M186" s="4">
        <v>0</v>
      </c>
      <c r="N186" s="10">
        <v>0</v>
      </c>
      <c r="O186" s="4">
        <v>44.130434782608695</v>
      </c>
      <c r="P186" s="4">
        <v>0</v>
      </c>
      <c r="Q186" s="8">
        <v>0</v>
      </c>
      <c r="R186" s="4">
        <v>21.217391304347824</v>
      </c>
      <c r="S186" s="4">
        <v>0</v>
      </c>
      <c r="T186" s="10">
        <v>0</v>
      </c>
      <c r="U186" s="4">
        <v>5.0434782608695654</v>
      </c>
      <c r="V186" s="4">
        <v>0</v>
      </c>
      <c r="W186" s="10">
        <v>0</v>
      </c>
      <c r="X186" s="4">
        <v>56.116847826086953</v>
      </c>
      <c r="Y186" s="4">
        <v>0</v>
      </c>
      <c r="Z186" s="10">
        <v>0</v>
      </c>
      <c r="AA186" s="4">
        <v>0</v>
      </c>
      <c r="AB186" s="4">
        <v>0</v>
      </c>
      <c r="AC186" s="10" t="s">
        <v>652</v>
      </c>
      <c r="AD186" s="4">
        <v>184.13858695652175</v>
      </c>
      <c r="AE186" s="4">
        <v>0</v>
      </c>
      <c r="AF186" s="10">
        <v>0</v>
      </c>
      <c r="AG186" s="4">
        <v>3.5543478260869565</v>
      </c>
      <c r="AH186" s="4">
        <v>0</v>
      </c>
      <c r="AI186" s="10">
        <v>0</v>
      </c>
      <c r="AJ186" s="4">
        <v>0</v>
      </c>
      <c r="AK186" s="4">
        <v>0</v>
      </c>
      <c r="AL186" s="10" t="s">
        <v>652</v>
      </c>
      <c r="AM186" s="1">
        <v>225474</v>
      </c>
      <c r="AN186" s="1">
        <v>1</v>
      </c>
      <c r="AX186"/>
      <c r="AY186"/>
    </row>
    <row r="187" spans="1:51" x14ac:dyDescent="0.25">
      <c r="A187" t="s">
        <v>379</v>
      </c>
      <c r="B187" t="s">
        <v>314</v>
      </c>
      <c r="C187" t="s">
        <v>433</v>
      </c>
      <c r="D187" t="s">
        <v>414</v>
      </c>
      <c r="E187" s="4">
        <v>35.032608695652172</v>
      </c>
      <c r="F187" s="4">
        <v>158.54989130434782</v>
      </c>
      <c r="G187" s="4">
        <v>12.387500000000001</v>
      </c>
      <c r="H187" s="10">
        <v>7.8129981030521878E-2</v>
      </c>
      <c r="I187" s="4">
        <v>130.21945652173912</v>
      </c>
      <c r="J187" s="4">
        <v>12.387500000000001</v>
      </c>
      <c r="K187" s="10">
        <v>9.5127873597998042E-2</v>
      </c>
      <c r="L187" s="4">
        <v>31.136413043478267</v>
      </c>
      <c r="M187" s="4">
        <v>2.3286956521739128</v>
      </c>
      <c r="N187" s="10">
        <v>7.479010664851371E-2</v>
      </c>
      <c r="O187" s="4">
        <v>19.330760869565221</v>
      </c>
      <c r="P187" s="4">
        <v>2.3286956521739128</v>
      </c>
      <c r="Q187" s="8">
        <v>0.1204658041081178</v>
      </c>
      <c r="R187" s="4">
        <v>5.9502173913043483</v>
      </c>
      <c r="S187" s="4">
        <v>0</v>
      </c>
      <c r="T187" s="10">
        <v>0</v>
      </c>
      <c r="U187" s="4">
        <v>5.8554347826086959</v>
      </c>
      <c r="V187" s="4">
        <v>0</v>
      </c>
      <c r="W187" s="10">
        <v>0</v>
      </c>
      <c r="X187" s="4">
        <v>23.166739130434788</v>
      </c>
      <c r="Y187" s="4">
        <v>4.7119565217391317</v>
      </c>
      <c r="Z187" s="10">
        <v>0.20339317049368005</v>
      </c>
      <c r="AA187" s="4">
        <v>16.524782608695656</v>
      </c>
      <c r="AB187" s="4">
        <v>0</v>
      </c>
      <c r="AC187" s="10">
        <v>0</v>
      </c>
      <c r="AD187" s="4">
        <v>87.721956521739116</v>
      </c>
      <c r="AE187" s="4">
        <v>5.3468478260869565</v>
      </c>
      <c r="AF187" s="10">
        <v>6.0952218100173233E-2</v>
      </c>
      <c r="AG187" s="4">
        <v>0</v>
      </c>
      <c r="AH187" s="4">
        <v>0</v>
      </c>
      <c r="AI187" s="10" t="s">
        <v>652</v>
      </c>
      <c r="AJ187" s="4">
        <v>0</v>
      </c>
      <c r="AK187" s="4">
        <v>0</v>
      </c>
      <c r="AL187" s="10" t="s">
        <v>652</v>
      </c>
      <c r="AM187" s="1">
        <v>225691</v>
      </c>
      <c r="AN187" s="1">
        <v>1</v>
      </c>
      <c r="AX187"/>
      <c r="AY187"/>
    </row>
    <row r="188" spans="1:51" x14ac:dyDescent="0.25">
      <c r="A188" t="s">
        <v>379</v>
      </c>
      <c r="B188" t="s">
        <v>146</v>
      </c>
      <c r="C188" t="s">
        <v>468</v>
      </c>
      <c r="D188" t="s">
        <v>412</v>
      </c>
      <c r="E188" s="4">
        <v>93.347826086956516</v>
      </c>
      <c r="F188" s="4">
        <v>303.554347826087</v>
      </c>
      <c r="G188" s="4">
        <v>2.2282608695652173</v>
      </c>
      <c r="H188" s="10">
        <v>7.3405664768861666E-3</v>
      </c>
      <c r="I188" s="4">
        <v>272.44021739130437</v>
      </c>
      <c r="J188" s="4">
        <v>2.2282608695652173</v>
      </c>
      <c r="K188" s="10">
        <v>8.178898442019588E-3</v>
      </c>
      <c r="L188" s="4">
        <v>31.780760869565221</v>
      </c>
      <c r="M188" s="4">
        <v>2.2282608695652173</v>
      </c>
      <c r="N188" s="10">
        <v>7.0113515491666736E-2</v>
      </c>
      <c r="O188" s="4">
        <v>16.231847826086959</v>
      </c>
      <c r="P188" s="4">
        <v>2.2282608695652173</v>
      </c>
      <c r="Q188" s="8">
        <v>0.13727709213636635</v>
      </c>
      <c r="R188" s="4">
        <v>10.418478260869565</v>
      </c>
      <c r="S188" s="4">
        <v>0</v>
      </c>
      <c r="T188" s="10">
        <v>0</v>
      </c>
      <c r="U188" s="4">
        <v>5.1304347826086953</v>
      </c>
      <c r="V188" s="4">
        <v>0</v>
      </c>
      <c r="W188" s="10">
        <v>0</v>
      </c>
      <c r="X188" s="4">
        <v>116.38043478260872</v>
      </c>
      <c r="Y188" s="4">
        <v>0</v>
      </c>
      <c r="Z188" s="10">
        <v>0</v>
      </c>
      <c r="AA188" s="4">
        <v>15.565217391304348</v>
      </c>
      <c r="AB188" s="4">
        <v>0</v>
      </c>
      <c r="AC188" s="10">
        <v>0</v>
      </c>
      <c r="AD188" s="4">
        <v>139.82793478260871</v>
      </c>
      <c r="AE188" s="4">
        <v>0</v>
      </c>
      <c r="AF188" s="10">
        <v>0</v>
      </c>
      <c r="AG188" s="4">
        <v>0</v>
      </c>
      <c r="AH188" s="4">
        <v>0</v>
      </c>
      <c r="AI188" s="10" t="s">
        <v>652</v>
      </c>
      <c r="AJ188" s="4">
        <v>0</v>
      </c>
      <c r="AK188" s="4">
        <v>0</v>
      </c>
      <c r="AL188" s="10" t="s">
        <v>652</v>
      </c>
      <c r="AM188" s="1">
        <v>225379</v>
      </c>
      <c r="AN188" s="1">
        <v>1</v>
      </c>
      <c r="AX188"/>
      <c r="AY188"/>
    </row>
    <row r="189" spans="1:51" x14ac:dyDescent="0.25">
      <c r="A189" t="s">
        <v>379</v>
      </c>
      <c r="B189" t="s">
        <v>340</v>
      </c>
      <c r="C189" t="s">
        <v>600</v>
      </c>
      <c r="D189" t="s">
        <v>412</v>
      </c>
      <c r="E189" s="4">
        <v>38.532608695652172</v>
      </c>
      <c r="F189" s="4">
        <v>148.87499999999997</v>
      </c>
      <c r="G189" s="4">
        <v>11.872282608695652</v>
      </c>
      <c r="H189" s="10">
        <v>7.9746650604168967E-2</v>
      </c>
      <c r="I189" s="4">
        <v>140.2119565217391</v>
      </c>
      <c r="J189" s="4">
        <v>11.872282608695652</v>
      </c>
      <c r="K189" s="10">
        <v>8.4673824566843692E-2</v>
      </c>
      <c r="L189" s="4">
        <v>19.668478260869566</v>
      </c>
      <c r="M189" s="4">
        <v>3.4266304347826089</v>
      </c>
      <c r="N189" s="10">
        <v>0.17421939762365293</v>
      </c>
      <c r="O189" s="4">
        <v>11.005434782608695</v>
      </c>
      <c r="P189" s="4">
        <v>3.4266304347826089</v>
      </c>
      <c r="Q189" s="8">
        <v>0.31135802469135804</v>
      </c>
      <c r="R189" s="4">
        <v>3.9347826086956523</v>
      </c>
      <c r="S189" s="4">
        <v>0</v>
      </c>
      <c r="T189" s="10">
        <v>0</v>
      </c>
      <c r="U189" s="4">
        <v>4.7282608695652177</v>
      </c>
      <c r="V189" s="4">
        <v>0</v>
      </c>
      <c r="W189" s="10">
        <v>0</v>
      </c>
      <c r="X189" s="4">
        <v>64.918478260869563</v>
      </c>
      <c r="Y189" s="4">
        <v>1.1168478260869565</v>
      </c>
      <c r="Z189" s="10">
        <v>1.7203850983675179E-2</v>
      </c>
      <c r="AA189" s="4">
        <v>0</v>
      </c>
      <c r="AB189" s="4">
        <v>0</v>
      </c>
      <c r="AC189" s="10" t="s">
        <v>652</v>
      </c>
      <c r="AD189" s="4">
        <v>64.179347826086953</v>
      </c>
      <c r="AE189" s="4">
        <v>7.3288043478260869</v>
      </c>
      <c r="AF189" s="10">
        <v>0.1141925649928021</v>
      </c>
      <c r="AG189" s="4">
        <v>0.10869565217391304</v>
      </c>
      <c r="AH189" s="4">
        <v>0</v>
      </c>
      <c r="AI189" s="10">
        <v>0</v>
      </c>
      <c r="AJ189" s="4">
        <v>0</v>
      </c>
      <c r="AK189" s="4">
        <v>0</v>
      </c>
      <c r="AL189" s="10" t="s">
        <v>652</v>
      </c>
      <c r="AM189" s="1">
        <v>225760</v>
      </c>
      <c r="AN189" s="1">
        <v>1</v>
      </c>
      <c r="AX189"/>
      <c r="AY189"/>
    </row>
    <row r="190" spans="1:51" x14ac:dyDescent="0.25">
      <c r="A190" t="s">
        <v>379</v>
      </c>
      <c r="B190" t="s">
        <v>26</v>
      </c>
      <c r="C190" t="s">
        <v>460</v>
      </c>
      <c r="D190" t="s">
        <v>415</v>
      </c>
      <c r="E190" s="4">
        <v>144.69565217391303</v>
      </c>
      <c r="F190" s="4">
        <v>532.57130434782607</v>
      </c>
      <c r="G190" s="4">
        <v>126.73913043478261</v>
      </c>
      <c r="H190" s="10">
        <v>0.23797589055231633</v>
      </c>
      <c r="I190" s="4">
        <v>502.09847826086951</v>
      </c>
      <c r="J190" s="4">
        <v>124.04347826086956</v>
      </c>
      <c r="K190" s="10">
        <v>0.24705009800173447</v>
      </c>
      <c r="L190" s="4">
        <v>82.880434782608702</v>
      </c>
      <c r="M190" s="4">
        <v>25.154891304347824</v>
      </c>
      <c r="N190" s="10">
        <v>0.30350819672131141</v>
      </c>
      <c r="O190" s="4">
        <v>62.195652173913047</v>
      </c>
      <c r="P190" s="4">
        <v>22.459239130434781</v>
      </c>
      <c r="Q190" s="8">
        <v>0.36110625655365253</v>
      </c>
      <c r="R190" s="4">
        <v>15.005434782608695</v>
      </c>
      <c r="S190" s="4">
        <v>1.7391304347826086</v>
      </c>
      <c r="T190" s="10">
        <v>0.11590003621876131</v>
      </c>
      <c r="U190" s="4">
        <v>5.6793478260869561</v>
      </c>
      <c r="V190" s="4">
        <v>0.95652173913043481</v>
      </c>
      <c r="W190" s="10">
        <v>0.16842105263157897</v>
      </c>
      <c r="X190" s="4">
        <v>144.96467391304347</v>
      </c>
      <c r="Y190" s="4">
        <v>61.491847826086953</v>
      </c>
      <c r="Z190" s="10">
        <v>0.42418505258027633</v>
      </c>
      <c r="AA190" s="4">
        <v>9.7880434782608692</v>
      </c>
      <c r="AB190" s="4">
        <v>0</v>
      </c>
      <c r="AC190" s="10">
        <v>0</v>
      </c>
      <c r="AD190" s="4">
        <v>294.93815217391301</v>
      </c>
      <c r="AE190" s="4">
        <v>40.092391304347828</v>
      </c>
      <c r="AF190" s="10">
        <v>0.13593491045101205</v>
      </c>
      <c r="AG190" s="4">
        <v>0</v>
      </c>
      <c r="AH190" s="4">
        <v>0</v>
      </c>
      <c r="AI190" s="10" t="s">
        <v>652</v>
      </c>
      <c r="AJ190" s="4">
        <v>0</v>
      </c>
      <c r="AK190" s="4">
        <v>0</v>
      </c>
      <c r="AL190" s="10" t="s">
        <v>652</v>
      </c>
      <c r="AM190" s="1">
        <v>225154</v>
      </c>
      <c r="AN190" s="1">
        <v>1</v>
      </c>
      <c r="AX190"/>
      <c r="AY190"/>
    </row>
    <row r="191" spans="1:51" x14ac:dyDescent="0.25">
      <c r="A191" t="s">
        <v>379</v>
      </c>
      <c r="B191" t="s">
        <v>211</v>
      </c>
      <c r="C191" t="s">
        <v>554</v>
      </c>
      <c r="D191" t="s">
        <v>417</v>
      </c>
      <c r="E191" s="4">
        <v>71.989130434782609</v>
      </c>
      <c r="F191" s="4">
        <v>329.41206521739139</v>
      </c>
      <c r="G191" s="4">
        <v>0</v>
      </c>
      <c r="H191" s="10">
        <v>0</v>
      </c>
      <c r="I191" s="4">
        <v>269.62130434782614</v>
      </c>
      <c r="J191" s="4">
        <v>0</v>
      </c>
      <c r="K191" s="10">
        <v>0</v>
      </c>
      <c r="L191" s="4">
        <v>79.722608695652184</v>
      </c>
      <c r="M191" s="4">
        <v>0</v>
      </c>
      <c r="N191" s="10">
        <v>0</v>
      </c>
      <c r="O191" s="4">
        <v>19.931847826086955</v>
      </c>
      <c r="P191" s="4">
        <v>0</v>
      </c>
      <c r="Q191" s="8">
        <v>0</v>
      </c>
      <c r="R191" s="4">
        <v>54.855978260869577</v>
      </c>
      <c r="S191" s="4">
        <v>0</v>
      </c>
      <c r="T191" s="10">
        <v>0</v>
      </c>
      <c r="U191" s="4">
        <v>4.9347826086956523</v>
      </c>
      <c r="V191" s="4">
        <v>0</v>
      </c>
      <c r="W191" s="10">
        <v>0</v>
      </c>
      <c r="X191" s="4">
        <v>76.586956521739125</v>
      </c>
      <c r="Y191" s="4">
        <v>0</v>
      </c>
      <c r="Z191" s="10">
        <v>0</v>
      </c>
      <c r="AA191" s="4">
        <v>0</v>
      </c>
      <c r="AB191" s="4">
        <v>0</v>
      </c>
      <c r="AC191" s="10" t="s">
        <v>652</v>
      </c>
      <c r="AD191" s="4">
        <v>173.10250000000005</v>
      </c>
      <c r="AE191" s="4">
        <v>0</v>
      </c>
      <c r="AF191" s="10">
        <v>0</v>
      </c>
      <c r="AG191" s="4">
        <v>0</v>
      </c>
      <c r="AH191" s="4">
        <v>0</v>
      </c>
      <c r="AI191" s="10" t="s">
        <v>652</v>
      </c>
      <c r="AJ191" s="4">
        <v>0</v>
      </c>
      <c r="AK191" s="4">
        <v>0</v>
      </c>
      <c r="AL191" s="10" t="s">
        <v>652</v>
      </c>
      <c r="AM191" s="1">
        <v>225475</v>
      </c>
      <c r="AN191" s="1">
        <v>1</v>
      </c>
      <c r="AX191"/>
      <c r="AY191"/>
    </row>
    <row r="192" spans="1:51" x14ac:dyDescent="0.25">
      <c r="A192" t="s">
        <v>379</v>
      </c>
      <c r="B192" t="s">
        <v>212</v>
      </c>
      <c r="C192" t="s">
        <v>555</v>
      </c>
      <c r="D192" t="s">
        <v>416</v>
      </c>
      <c r="E192" s="4">
        <v>113</v>
      </c>
      <c r="F192" s="4">
        <v>509.33456521739129</v>
      </c>
      <c r="G192" s="4">
        <v>7.8218478260869571</v>
      </c>
      <c r="H192" s="10">
        <v>1.5356993929419419E-2</v>
      </c>
      <c r="I192" s="4">
        <v>462.15880434782605</v>
      </c>
      <c r="J192" s="4">
        <v>7.8218478260869571</v>
      </c>
      <c r="K192" s="10">
        <v>1.6924589021136863E-2</v>
      </c>
      <c r="L192" s="4">
        <v>87.786195652173916</v>
      </c>
      <c r="M192" s="4">
        <v>1.8594565217391301</v>
      </c>
      <c r="N192" s="10">
        <v>2.1181650576437561E-2</v>
      </c>
      <c r="O192" s="4">
        <v>47.850217391304348</v>
      </c>
      <c r="P192" s="4">
        <v>1.8594565217391301</v>
      </c>
      <c r="Q192" s="8">
        <v>3.8859938849035255E-2</v>
      </c>
      <c r="R192" s="4">
        <v>34.370760869565217</v>
      </c>
      <c r="S192" s="4">
        <v>0</v>
      </c>
      <c r="T192" s="10">
        <v>0</v>
      </c>
      <c r="U192" s="4">
        <v>5.5652173913043477</v>
      </c>
      <c r="V192" s="4">
        <v>0</v>
      </c>
      <c r="W192" s="10">
        <v>0</v>
      </c>
      <c r="X192" s="4">
        <v>123.51358695652173</v>
      </c>
      <c r="Y192" s="4">
        <v>1.8979347826086959</v>
      </c>
      <c r="Z192" s="10">
        <v>1.5366202450883333E-2</v>
      </c>
      <c r="AA192" s="4">
        <v>7.2397826086956565</v>
      </c>
      <c r="AB192" s="4">
        <v>0</v>
      </c>
      <c r="AC192" s="10">
        <v>0</v>
      </c>
      <c r="AD192" s="4">
        <v>238.35989130434783</v>
      </c>
      <c r="AE192" s="4">
        <v>4.0644565217391309</v>
      </c>
      <c r="AF192" s="10">
        <v>1.7051763614665622E-2</v>
      </c>
      <c r="AG192" s="4">
        <v>52.435108695652183</v>
      </c>
      <c r="AH192" s="4">
        <v>0</v>
      </c>
      <c r="AI192" s="10">
        <v>0</v>
      </c>
      <c r="AJ192" s="4">
        <v>0</v>
      </c>
      <c r="AK192" s="4">
        <v>0</v>
      </c>
      <c r="AL192" s="10" t="s">
        <v>652</v>
      </c>
      <c r="AM192" s="1">
        <v>225476</v>
      </c>
      <c r="AN192" s="1">
        <v>1</v>
      </c>
      <c r="AX192"/>
      <c r="AY192"/>
    </row>
    <row r="193" spans="1:51" x14ac:dyDescent="0.25">
      <c r="A193" t="s">
        <v>379</v>
      </c>
      <c r="B193" t="s">
        <v>52</v>
      </c>
      <c r="C193" t="s">
        <v>491</v>
      </c>
      <c r="D193" t="s">
        <v>415</v>
      </c>
      <c r="E193" s="4">
        <v>72.065217391304344</v>
      </c>
      <c r="F193" s="4">
        <v>124.44663043478261</v>
      </c>
      <c r="G193" s="4">
        <v>21.843369565217394</v>
      </c>
      <c r="H193" s="10">
        <v>0.17552399360997253</v>
      </c>
      <c r="I193" s="4">
        <v>106.25097826086956</v>
      </c>
      <c r="J193" s="4">
        <v>16.73467391304348</v>
      </c>
      <c r="K193" s="10">
        <v>0.1575013631588047</v>
      </c>
      <c r="L193" s="4">
        <v>17.623369565217391</v>
      </c>
      <c r="M193" s="4">
        <v>7.4793478260869568</v>
      </c>
      <c r="N193" s="10">
        <v>0.4243994202362229</v>
      </c>
      <c r="O193" s="4">
        <v>7.4440217391304335</v>
      </c>
      <c r="P193" s="4">
        <v>2.3706521739130437</v>
      </c>
      <c r="Q193" s="8">
        <v>0.31846389720376733</v>
      </c>
      <c r="R193" s="4">
        <v>5.1086956521739131</v>
      </c>
      <c r="S193" s="4">
        <v>5.1086956521739131</v>
      </c>
      <c r="T193" s="10">
        <v>1</v>
      </c>
      <c r="U193" s="4">
        <v>5.0706521739130439</v>
      </c>
      <c r="V193" s="4">
        <v>0</v>
      </c>
      <c r="W193" s="10">
        <v>0</v>
      </c>
      <c r="X193" s="4">
        <v>20.998369565217391</v>
      </c>
      <c r="Y193" s="4">
        <v>8.6206521739130437</v>
      </c>
      <c r="Z193" s="10">
        <v>0.41053912053213243</v>
      </c>
      <c r="AA193" s="4">
        <v>8.0163043478260878</v>
      </c>
      <c r="AB193" s="4">
        <v>0</v>
      </c>
      <c r="AC193" s="10">
        <v>0</v>
      </c>
      <c r="AD193" s="4">
        <v>75.083043478260862</v>
      </c>
      <c r="AE193" s="4">
        <v>3.0178260869565214</v>
      </c>
      <c r="AF193" s="10">
        <v>4.0193177409361229E-2</v>
      </c>
      <c r="AG193" s="4">
        <v>2.7255434782608696</v>
      </c>
      <c r="AH193" s="4">
        <v>2.7255434782608696</v>
      </c>
      <c r="AI193" s="10">
        <v>1</v>
      </c>
      <c r="AJ193" s="4">
        <v>0</v>
      </c>
      <c r="AK193" s="4">
        <v>0</v>
      </c>
      <c r="AL193" s="10" t="s">
        <v>652</v>
      </c>
      <c r="AM193" s="1">
        <v>225229</v>
      </c>
      <c r="AN193" s="1">
        <v>1</v>
      </c>
      <c r="AX193"/>
      <c r="AY193"/>
    </row>
    <row r="194" spans="1:51" x14ac:dyDescent="0.25">
      <c r="A194" t="s">
        <v>379</v>
      </c>
      <c r="B194" t="s">
        <v>171</v>
      </c>
      <c r="C194" t="s">
        <v>469</v>
      </c>
      <c r="D194" t="s">
        <v>413</v>
      </c>
      <c r="E194" s="4">
        <v>148.22826086956522</v>
      </c>
      <c r="F194" s="4">
        <v>488.14967391304344</v>
      </c>
      <c r="G194" s="4">
        <v>44.415760869565219</v>
      </c>
      <c r="H194" s="10">
        <v>9.0987996598512977E-2</v>
      </c>
      <c r="I194" s="4">
        <v>456.40641304347821</v>
      </c>
      <c r="J194" s="4">
        <v>44.415760869565219</v>
      </c>
      <c r="K194" s="10">
        <v>9.7316250605212429E-2</v>
      </c>
      <c r="L194" s="4">
        <v>137.74532608695648</v>
      </c>
      <c r="M194" s="4">
        <v>7.8614130434782608</v>
      </c>
      <c r="N194" s="10">
        <v>5.7072085614835837E-2</v>
      </c>
      <c r="O194" s="4">
        <v>106.00206521739125</v>
      </c>
      <c r="P194" s="4">
        <v>7.8614130434782608</v>
      </c>
      <c r="Q194" s="8">
        <v>7.4162829067112149E-2</v>
      </c>
      <c r="R194" s="4">
        <v>27.015000000000008</v>
      </c>
      <c r="S194" s="4">
        <v>0</v>
      </c>
      <c r="T194" s="10">
        <v>0</v>
      </c>
      <c r="U194" s="4">
        <v>4.7282608695652177</v>
      </c>
      <c r="V194" s="4">
        <v>0</v>
      </c>
      <c r="W194" s="10">
        <v>0</v>
      </c>
      <c r="X194" s="4">
        <v>70.441086956521744</v>
      </c>
      <c r="Y194" s="4">
        <v>7.9673913043478262</v>
      </c>
      <c r="Z194" s="10">
        <v>0.11310716016159046</v>
      </c>
      <c r="AA194" s="4">
        <v>0</v>
      </c>
      <c r="AB194" s="4">
        <v>0</v>
      </c>
      <c r="AC194" s="10" t="s">
        <v>652</v>
      </c>
      <c r="AD194" s="4">
        <v>258.18793478260869</v>
      </c>
      <c r="AE194" s="4">
        <v>16.858695652173914</v>
      </c>
      <c r="AF194" s="10">
        <v>6.5296217913392213E-2</v>
      </c>
      <c r="AG194" s="4">
        <v>21.775326086956518</v>
      </c>
      <c r="AH194" s="4">
        <v>11.728260869565217</v>
      </c>
      <c r="AI194" s="10">
        <v>0.53860322562932728</v>
      </c>
      <c r="AJ194" s="4">
        <v>0</v>
      </c>
      <c r="AK194" s="4">
        <v>0</v>
      </c>
      <c r="AL194" s="10" t="s">
        <v>652</v>
      </c>
      <c r="AM194" s="1">
        <v>225415</v>
      </c>
      <c r="AN194" s="1">
        <v>1</v>
      </c>
      <c r="AX194"/>
      <c r="AY194"/>
    </row>
    <row r="195" spans="1:51" x14ac:dyDescent="0.25">
      <c r="A195" t="s">
        <v>379</v>
      </c>
      <c r="B195" t="s">
        <v>213</v>
      </c>
      <c r="C195" t="s">
        <v>473</v>
      </c>
      <c r="D195" t="s">
        <v>417</v>
      </c>
      <c r="E195" s="4">
        <v>62.423913043478258</v>
      </c>
      <c r="F195" s="4">
        <v>232.93358695652176</v>
      </c>
      <c r="G195" s="4">
        <v>17.89402173913043</v>
      </c>
      <c r="H195" s="10">
        <v>7.682027299253516E-2</v>
      </c>
      <c r="I195" s="4">
        <v>200.0667391304348</v>
      </c>
      <c r="J195" s="4">
        <v>17.89402173913043</v>
      </c>
      <c r="K195" s="10">
        <v>8.9440262868803536E-2</v>
      </c>
      <c r="L195" s="4">
        <v>46.502391304347825</v>
      </c>
      <c r="M195" s="4">
        <v>1.1771739130434782</v>
      </c>
      <c r="N195" s="10">
        <v>2.5314266213518705E-2</v>
      </c>
      <c r="O195" s="4">
        <v>13.635543478260869</v>
      </c>
      <c r="P195" s="4">
        <v>1.1771739130434782</v>
      </c>
      <c r="Q195" s="8">
        <v>8.6331279345062059E-2</v>
      </c>
      <c r="R195" s="4">
        <v>28.464673913043477</v>
      </c>
      <c r="S195" s="4">
        <v>0</v>
      </c>
      <c r="T195" s="10">
        <v>0</v>
      </c>
      <c r="U195" s="4">
        <v>4.4021739130434785</v>
      </c>
      <c r="V195" s="4">
        <v>0</v>
      </c>
      <c r="W195" s="10">
        <v>0</v>
      </c>
      <c r="X195" s="4">
        <v>58.422173913043487</v>
      </c>
      <c r="Y195" s="4">
        <v>8.3797826086956508</v>
      </c>
      <c r="Z195" s="10">
        <v>0.14343496736647041</v>
      </c>
      <c r="AA195" s="4">
        <v>0</v>
      </c>
      <c r="AB195" s="4">
        <v>0</v>
      </c>
      <c r="AC195" s="10" t="s">
        <v>652</v>
      </c>
      <c r="AD195" s="4">
        <v>128.00902173913045</v>
      </c>
      <c r="AE195" s="4">
        <v>8.3370652173913022</v>
      </c>
      <c r="AF195" s="10">
        <v>6.5128731585664373E-2</v>
      </c>
      <c r="AG195" s="4">
        <v>0</v>
      </c>
      <c r="AH195" s="4">
        <v>0</v>
      </c>
      <c r="AI195" s="10" t="s">
        <v>652</v>
      </c>
      <c r="AJ195" s="4">
        <v>0</v>
      </c>
      <c r="AK195" s="4">
        <v>0</v>
      </c>
      <c r="AL195" s="10" t="s">
        <v>652</v>
      </c>
      <c r="AM195" s="1">
        <v>225477</v>
      </c>
      <c r="AN195" s="1">
        <v>1</v>
      </c>
      <c r="AX195"/>
      <c r="AY195"/>
    </row>
    <row r="196" spans="1:51" x14ac:dyDescent="0.25">
      <c r="A196" t="s">
        <v>379</v>
      </c>
      <c r="B196" t="s">
        <v>165</v>
      </c>
      <c r="C196" t="s">
        <v>540</v>
      </c>
      <c r="D196" t="s">
        <v>410</v>
      </c>
      <c r="E196" s="4">
        <v>75.130434782608702</v>
      </c>
      <c r="F196" s="4">
        <v>247.0516304347826</v>
      </c>
      <c r="G196" s="4">
        <v>0.96739130434782605</v>
      </c>
      <c r="H196" s="10">
        <v>3.9157454765440247E-3</v>
      </c>
      <c r="I196" s="4">
        <v>234.79076086956522</v>
      </c>
      <c r="J196" s="4">
        <v>0.96739130434782605</v>
      </c>
      <c r="K196" s="10">
        <v>4.1202273069222131E-3</v>
      </c>
      <c r="L196" s="4">
        <v>67.184782608695642</v>
      </c>
      <c r="M196" s="4">
        <v>0</v>
      </c>
      <c r="N196" s="10">
        <v>0</v>
      </c>
      <c r="O196" s="4">
        <v>54.923913043478258</v>
      </c>
      <c r="P196" s="4">
        <v>0</v>
      </c>
      <c r="Q196" s="8">
        <v>0</v>
      </c>
      <c r="R196" s="4">
        <v>9.6521739130434785</v>
      </c>
      <c r="S196" s="4">
        <v>0</v>
      </c>
      <c r="T196" s="10">
        <v>0</v>
      </c>
      <c r="U196" s="4">
        <v>2.6086956521739131</v>
      </c>
      <c r="V196" s="4">
        <v>0</v>
      </c>
      <c r="W196" s="10">
        <v>0</v>
      </c>
      <c r="X196" s="4">
        <v>33.747282608695649</v>
      </c>
      <c r="Y196" s="4">
        <v>0.96739130434782605</v>
      </c>
      <c r="Z196" s="10">
        <v>2.8665754086480394E-2</v>
      </c>
      <c r="AA196" s="4">
        <v>0</v>
      </c>
      <c r="AB196" s="4">
        <v>0</v>
      </c>
      <c r="AC196" s="10" t="s">
        <v>652</v>
      </c>
      <c r="AD196" s="4">
        <v>146.11956521739131</v>
      </c>
      <c r="AE196" s="4">
        <v>0</v>
      </c>
      <c r="AF196" s="10">
        <v>0</v>
      </c>
      <c r="AG196" s="4">
        <v>0</v>
      </c>
      <c r="AH196" s="4">
        <v>0</v>
      </c>
      <c r="AI196" s="10" t="s">
        <v>652</v>
      </c>
      <c r="AJ196" s="4">
        <v>0</v>
      </c>
      <c r="AK196" s="4">
        <v>0</v>
      </c>
      <c r="AL196" s="10" t="s">
        <v>652</v>
      </c>
      <c r="AM196" s="1">
        <v>225408</v>
      </c>
      <c r="AN196" s="1">
        <v>1</v>
      </c>
      <c r="AX196"/>
      <c r="AY196"/>
    </row>
    <row r="197" spans="1:51" x14ac:dyDescent="0.25">
      <c r="A197" t="s">
        <v>379</v>
      </c>
      <c r="B197" t="s">
        <v>17</v>
      </c>
      <c r="C197" t="s">
        <v>439</v>
      </c>
      <c r="D197" t="s">
        <v>410</v>
      </c>
      <c r="E197" s="4">
        <v>174.25</v>
      </c>
      <c r="F197" s="4">
        <v>561.508152173913</v>
      </c>
      <c r="G197" s="4">
        <v>5.6657608695652177</v>
      </c>
      <c r="H197" s="10">
        <v>1.0090255764996251E-2</v>
      </c>
      <c r="I197" s="4">
        <v>521.85869565217399</v>
      </c>
      <c r="J197" s="4">
        <v>0.9375</v>
      </c>
      <c r="K197" s="10">
        <v>1.7964633104913454E-3</v>
      </c>
      <c r="L197" s="4">
        <v>64.470108695652172</v>
      </c>
      <c r="M197" s="4">
        <v>0</v>
      </c>
      <c r="N197" s="10">
        <v>0</v>
      </c>
      <c r="O197" s="4">
        <v>44.872282608695649</v>
      </c>
      <c r="P197" s="4">
        <v>0</v>
      </c>
      <c r="Q197" s="8">
        <v>0</v>
      </c>
      <c r="R197" s="4">
        <v>16.942934782608695</v>
      </c>
      <c r="S197" s="4">
        <v>0</v>
      </c>
      <c r="T197" s="10">
        <v>0</v>
      </c>
      <c r="U197" s="4">
        <v>2.6548913043478262</v>
      </c>
      <c r="V197" s="4">
        <v>0</v>
      </c>
      <c r="W197" s="10">
        <v>0</v>
      </c>
      <c r="X197" s="4">
        <v>124.19021739130434</v>
      </c>
      <c r="Y197" s="4">
        <v>0.9375</v>
      </c>
      <c r="Z197" s="10">
        <v>7.5489037678876198E-3</v>
      </c>
      <c r="AA197" s="4">
        <v>20.051630434782609</v>
      </c>
      <c r="AB197" s="4">
        <v>4.7282608695652177</v>
      </c>
      <c r="AC197" s="10">
        <v>0.23580430952703618</v>
      </c>
      <c r="AD197" s="4">
        <v>352.79619565217394</v>
      </c>
      <c r="AE197" s="4">
        <v>0</v>
      </c>
      <c r="AF197" s="10">
        <v>0</v>
      </c>
      <c r="AG197" s="4">
        <v>0</v>
      </c>
      <c r="AH197" s="4">
        <v>0</v>
      </c>
      <c r="AI197" s="10" t="s">
        <v>652</v>
      </c>
      <c r="AJ197" s="4">
        <v>0</v>
      </c>
      <c r="AK197" s="4">
        <v>0</v>
      </c>
      <c r="AL197" s="10" t="s">
        <v>652</v>
      </c>
      <c r="AM197" s="1">
        <v>225063</v>
      </c>
      <c r="AN197" s="1">
        <v>1</v>
      </c>
      <c r="AX197"/>
      <c r="AY197"/>
    </row>
    <row r="198" spans="1:51" x14ac:dyDescent="0.25">
      <c r="A198" t="s">
        <v>379</v>
      </c>
      <c r="B198" t="s">
        <v>261</v>
      </c>
      <c r="C198" t="s">
        <v>565</v>
      </c>
      <c r="D198" t="s">
        <v>410</v>
      </c>
      <c r="E198" s="4">
        <v>104.44565217391305</v>
      </c>
      <c r="F198" s="4">
        <v>413.94945652173914</v>
      </c>
      <c r="G198" s="4">
        <v>7.7258695652173914</v>
      </c>
      <c r="H198" s="10">
        <v>1.8663799271860276E-2</v>
      </c>
      <c r="I198" s="4">
        <v>380.26195652173914</v>
      </c>
      <c r="J198" s="4">
        <v>7.7258695652173914</v>
      </c>
      <c r="K198" s="10">
        <v>2.0317229827264385E-2</v>
      </c>
      <c r="L198" s="4">
        <v>63.458913043478255</v>
      </c>
      <c r="M198" s="4">
        <v>2.1627173913043483</v>
      </c>
      <c r="N198" s="10">
        <v>3.4080593057473005E-2</v>
      </c>
      <c r="O198" s="4">
        <v>53.556739130434778</v>
      </c>
      <c r="P198" s="4">
        <v>2.1627173913043483</v>
      </c>
      <c r="Q198" s="8">
        <v>4.0381797443588892E-2</v>
      </c>
      <c r="R198" s="4">
        <v>5.7282608695652177</v>
      </c>
      <c r="S198" s="4">
        <v>0</v>
      </c>
      <c r="T198" s="10">
        <v>0</v>
      </c>
      <c r="U198" s="4">
        <v>4.1739130434782608</v>
      </c>
      <c r="V198" s="4">
        <v>0</v>
      </c>
      <c r="W198" s="10">
        <v>0</v>
      </c>
      <c r="X198" s="4">
        <v>64.609130434782614</v>
      </c>
      <c r="Y198" s="4">
        <v>4.8238043478260861</v>
      </c>
      <c r="Z198" s="10">
        <v>7.4661341444539384E-2</v>
      </c>
      <c r="AA198" s="4">
        <v>23.785326086956523</v>
      </c>
      <c r="AB198" s="4">
        <v>0</v>
      </c>
      <c r="AC198" s="10">
        <v>0</v>
      </c>
      <c r="AD198" s="4">
        <v>262.09608695652173</v>
      </c>
      <c r="AE198" s="4">
        <v>0.73934782608695648</v>
      </c>
      <c r="AF198" s="10">
        <v>2.8209037176873402E-3</v>
      </c>
      <c r="AG198" s="4">
        <v>0</v>
      </c>
      <c r="AH198" s="4">
        <v>0</v>
      </c>
      <c r="AI198" s="10" t="s">
        <v>652</v>
      </c>
      <c r="AJ198" s="4">
        <v>0</v>
      </c>
      <c r="AK198" s="4">
        <v>0</v>
      </c>
      <c r="AL198" s="10" t="s">
        <v>652</v>
      </c>
      <c r="AM198" s="1">
        <v>225555</v>
      </c>
      <c r="AN198" s="1">
        <v>1</v>
      </c>
      <c r="AX198"/>
      <c r="AY198"/>
    </row>
    <row r="199" spans="1:51" x14ac:dyDescent="0.25">
      <c r="A199" t="s">
        <v>379</v>
      </c>
      <c r="B199" t="s">
        <v>328</v>
      </c>
      <c r="C199" t="s">
        <v>432</v>
      </c>
      <c r="D199" t="s">
        <v>414</v>
      </c>
      <c r="E199" s="4">
        <v>29.934782608695652</v>
      </c>
      <c r="F199" s="4">
        <v>195.48</v>
      </c>
      <c r="G199" s="4">
        <v>0</v>
      </c>
      <c r="H199" s="10">
        <v>0</v>
      </c>
      <c r="I199" s="4">
        <v>182.94630434782607</v>
      </c>
      <c r="J199" s="4">
        <v>0</v>
      </c>
      <c r="K199" s="10">
        <v>0</v>
      </c>
      <c r="L199" s="4">
        <v>40.814673913043492</v>
      </c>
      <c r="M199" s="4">
        <v>0</v>
      </c>
      <c r="N199" s="10">
        <v>0</v>
      </c>
      <c r="O199" s="4">
        <v>35.502173913043492</v>
      </c>
      <c r="P199" s="4">
        <v>0</v>
      </c>
      <c r="Q199" s="8">
        <v>0</v>
      </c>
      <c r="R199" s="4">
        <v>3.2608695652173912E-2</v>
      </c>
      <c r="S199" s="4">
        <v>0</v>
      </c>
      <c r="T199" s="10">
        <v>0</v>
      </c>
      <c r="U199" s="4">
        <v>5.2798913043478262</v>
      </c>
      <c r="V199" s="4">
        <v>0</v>
      </c>
      <c r="W199" s="10">
        <v>0</v>
      </c>
      <c r="X199" s="4">
        <v>11.856521739130432</v>
      </c>
      <c r="Y199" s="4">
        <v>0</v>
      </c>
      <c r="Z199" s="10">
        <v>0</v>
      </c>
      <c r="AA199" s="4">
        <v>7.2211956521739129</v>
      </c>
      <c r="AB199" s="4">
        <v>0</v>
      </c>
      <c r="AC199" s="10">
        <v>0</v>
      </c>
      <c r="AD199" s="4">
        <v>135.58760869565216</v>
      </c>
      <c r="AE199" s="4">
        <v>0</v>
      </c>
      <c r="AF199" s="10">
        <v>0</v>
      </c>
      <c r="AG199" s="4">
        <v>0</v>
      </c>
      <c r="AH199" s="4">
        <v>0</v>
      </c>
      <c r="AI199" s="10" t="s">
        <v>652</v>
      </c>
      <c r="AJ199" s="4">
        <v>0</v>
      </c>
      <c r="AK199" s="4">
        <v>0</v>
      </c>
      <c r="AL199" s="10" t="s">
        <v>652</v>
      </c>
      <c r="AM199" s="1">
        <v>225738</v>
      </c>
      <c r="AN199" s="1">
        <v>1</v>
      </c>
      <c r="AX199"/>
      <c r="AY199"/>
    </row>
    <row r="200" spans="1:51" x14ac:dyDescent="0.25">
      <c r="A200" t="s">
        <v>379</v>
      </c>
      <c r="B200" t="s">
        <v>335</v>
      </c>
      <c r="C200" t="s">
        <v>598</v>
      </c>
      <c r="D200" t="s">
        <v>415</v>
      </c>
      <c r="E200" s="4">
        <v>88.858695652173907</v>
      </c>
      <c r="F200" s="4">
        <v>345.86173913043484</v>
      </c>
      <c r="G200" s="4">
        <v>28.771739130434785</v>
      </c>
      <c r="H200" s="10">
        <v>8.3188557377791073E-2</v>
      </c>
      <c r="I200" s="4">
        <v>300.34500000000003</v>
      </c>
      <c r="J200" s="4">
        <v>28.771739130434785</v>
      </c>
      <c r="K200" s="10">
        <v>9.5795632124506092E-2</v>
      </c>
      <c r="L200" s="4">
        <v>80.338804347826098</v>
      </c>
      <c r="M200" s="4">
        <v>4.8070652173913047</v>
      </c>
      <c r="N200" s="10">
        <v>5.9834911116913823E-2</v>
      </c>
      <c r="O200" s="4">
        <v>40.425326086956531</v>
      </c>
      <c r="P200" s="4">
        <v>4.8070652173913047</v>
      </c>
      <c r="Q200" s="8">
        <v>0.11891221871781839</v>
      </c>
      <c r="R200" s="4">
        <v>35.065652173913044</v>
      </c>
      <c r="S200" s="4">
        <v>0</v>
      </c>
      <c r="T200" s="10">
        <v>0</v>
      </c>
      <c r="U200" s="4">
        <v>4.8478260869565215</v>
      </c>
      <c r="V200" s="4">
        <v>0</v>
      </c>
      <c r="W200" s="10">
        <v>0</v>
      </c>
      <c r="X200" s="4">
        <v>89.951195652173922</v>
      </c>
      <c r="Y200" s="4">
        <v>17.595108695652176</v>
      </c>
      <c r="Z200" s="10">
        <v>0.19560727979302786</v>
      </c>
      <c r="AA200" s="4">
        <v>5.6032608695652177</v>
      </c>
      <c r="AB200" s="4">
        <v>0</v>
      </c>
      <c r="AC200" s="10">
        <v>0</v>
      </c>
      <c r="AD200" s="4">
        <v>169.9684782608696</v>
      </c>
      <c r="AE200" s="4">
        <v>6.3695652173913047</v>
      </c>
      <c r="AF200" s="10">
        <v>3.7474979375971239E-2</v>
      </c>
      <c r="AG200" s="4">
        <v>0</v>
      </c>
      <c r="AH200" s="4">
        <v>0</v>
      </c>
      <c r="AI200" s="10" t="s">
        <v>652</v>
      </c>
      <c r="AJ200" s="4">
        <v>0</v>
      </c>
      <c r="AK200" s="4">
        <v>0</v>
      </c>
      <c r="AL200" s="10" t="s">
        <v>652</v>
      </c>
      <c r="AM200" s="1">
        <v>225750</v>
      </c>
      <c r="AN200" s="1">
        <v>1</v>
      </c>
      <c r="AX200"/>
      <c r="AY200"/>
    </row>
    <row r="201" spans="1:51" x14ac:dyDescent="0.25">
      <c r="A201" t="s">
        <v>379</v>
      </c>
      <c r="B201" t="s">
        <v>246</v>
      </c>
      <c r="C201" t="s">
        <v>568</v>
      </c>
      <c r="D201" t="s">
        <v>413</v>
      </c>
      <c r="E201" s="4">
        <v>75.423913043478265</v>
      </c>
      <c r="F201" s="4">
        <v>240.71739130434784</v>
      </c>
      <c r="G201" s="4">
        <v>0</v>
      </c>
      <c r="H201" s="10">
        <v>0</v>
      </c>
      <c r="I201" s="4">
        <v>210.0271739130435</v>
      </c>
      <c r="J201" s="4">
        <v>0</v>
      </c>
      <c r="K201" s="10">
        <v>0</v>
      </c>
      <c r="L201" s="4">
        <v>32.980978260869563</v>
      </c>
      <c r="M201" s="4">
        <v>0</v>
      </c>
      <c r="N201" s="10">
        <v>0</v>
      </c>
      <c r="O201" s="4">
        <v>18.807065217391305</v>
      </c>
      <c r="P201" s="4">
        <v>0</v>
      </c>
      <c r="Q201" s="8">
        <v>0</v>
      </c>
      <c r="R201" s="4">
        <v>8.5217391304347831</v>
      </c>
      <c r="S201" s="4">
        <v>0</v>
      </c>
      <c r="T201" s="10">
        <v>0</v>
      </c>
      <c r="U201" s="4">
        <v>5.6521739130434785</v>
      </c>
      <c r="V201" s="4">
        <v>0</v>
      </c>
      <c r="W201" s="10">
        <v>0</v>
      </c>
      <c r="X201" s="4">
        <v>51.372282608695649</v>
      </c>
      <c r="Y201" s="4">
        <v>0</v>
      </c>
      <c r="Z201" s="10">
        <v>0</v>
      </c>
      <c r="AA201" s="4">
        <v>16.516304347826086</v>
      </c>
      <c r="AB201" s="4">
        <v>0</v>
      </c>
      <c r="AC201" s="10">
        <v>0</v>
      </c>
      <c r="AD201" s="4">
        <v>139.84782608695653</v>
      </c>
      <c r="AE201" s="4">
        <v>0</v>
      </c>
      <c r="AF201" s="10">
        <v>0</v>
      </c>
      <c r="AG201" s="4">
        <v>0</v>
      </c>
      <c r="AH201" s="4">
        <v>0</v>
      </c>
      <c r="AI201" s="10" t="s">
        <v>652</v>
      </c>
      <c r="AJ201" s="4">
        <v>0</v>
      </c>
      <c r="AK201" s="4">
        <v>0</v>
      </c>
      <c r="AL201" s="10" t="s">
        <v>652</v>
      </c>
      <c r="AM201" s="1">
        <v>225532</v>
      </c>
      <c r="AN201" s="1">
        <v>1</v>
      </c>
      <c r="AX201"/>
      <c r="AY201"/>
    </row>
    <row r="202" spans="1:51" x14ac:dyDescent="0.25">
      <c r="A202" t="s">
        <v>379</v>
      </c>
      <c r="B202" t="s">
        <v>142</v>
      </c>
      <c r="C202" t="s">
        <v>533</v>
      </c>
      <c r="D202" t="s">
        <v>420</v>
      </c>
      <c r="E202" s="4">
        <v>53.108695652173914</v>
      </c>
      <c r="F202" s="4">
        <v>256.06173913043477</v>
      </c>
      <c r="G202" s="4">
        <v>5.2438043478260878</v>
      </c>
      <c r="H202" s="10">
        <v>2.0478671923551049E-2</v>
      </c>
      <c r="I202" s="4">
        <v>202.4611956521739</v>
      </c>
      <c r="J202" s="4">
        <v>5.2438043478260878</v>
      </c>
      <c r="K202" s="10">
        <v>2.590029329291765E-2</v>
      </c>
      <c r="L202" s="4">
        <v>66.657282608695652</v>
      </c>
      <c r="M202" s="4">
        <v>1.2605434782608698</v>
      </c>
      <c r="N202" s="10">
        <v>1.8910814076546649E-2</v>
      </c>
      <c r="O202" s="4">
        <v>29.331195652173911</v>
      </c>
      <c r="P202" s="4">
        <v>1.2605434782608698</v>
      </c>
      <c r="Q202" s="8">
        <v>4.297620503470486E-2</v>
      </c>
      <c r="R202" s="4">
        <v>32.679347826086953</v>
      </c>
      <c r="S202" s="4">
        <v>0</v>
      </c>
      <c r="T202" s="10">
        <v>0</v>
      </c>
      <c r="U202" s="4">
        <v>4.6467391304347823</v>
      </c>
      <c r="V202" s="4">
        <v>0</v>
      </c>
      <c r="W202" s="10">
        <v>0</v>
      </c>
      <c r="X202" s="4">
        <v>45.475543478260867</v>
      </c>
      <c r="Y202" s="4">
        <v>3.7336956521739131</v>
      </c>
      <c r="Z202" s="10">
        <v>8.2103376157753219E-2</v>
      </c>
      <c r="AA202" s="4">
        <v>16.274456521739129</v>
      </c>
      <c r="AB202" s="4">
        <v>0</v>
      </c>
      <c r="AC202" s="10">
        <v>0</v>
      </c>
      <c r="AD202" s="4">
        <v>127.65445652173914</v>
      </c>
      <c r="AE202" s="4">
        <v>0.24956521739130433</v>
      </c>
      <c r="AF202" s="10">
        <v>1.9550059135522951E-3</v>
      </c>
      <c r="AG202" s="4">
        <v>0</v>
      </c>
      <c r="AH202" s="4">
        <v>0</v>
      </c>
      <c r="AI202" s="10" t="s">
        <v>652</v>
      </c>
      <c r="AJ202" s="4">
        <v>0</v>
      </c>
      <c r="AK202" s="4">
        <v>0</v>
      </c>
      <c r="AL202" s="10" t="s">
        <v>652</v>
      </c>
      <c r="AM202" s="1">
        <v>225374</v>
      </c>
      <c r="AN202" s="1">
        <v>1</v>
      </c>
      <c r="AX202"/>
      <c r="AY202"/>
    </row>
    <row r="203" spans="1:51" x14ac:dyDescent="0.25">
      <c r="A203" t="s">
        <v>379</v>
      </c>
      <c r="B203" t="s">
        <v>190</v>
      </c>
      <c r="C203" t="s">
        <v>540</v>
      </c>
      <c r="D203" t="s">
        <v>410</v>
      </c>
      <c r="E203" s="4">
        <v>81.510869565217391</v>
      </c>
      <c r="F203" s="4">
        <v>338.55163043478262</v>
      </c>
      <c r="G203" s="4">
        <v>62.516304347826086</v>
      </c>
      <c r="H203" s="10">
        <v>0.18465811039675084</v>
      </c>
      <c r="I203" s="4">
        <v>324.67391304347825</v>
      </c>
      <c r="J203" s="4">
        <v>62.516304347826086</v>
      </c>
      <c r="K203" s="10">
        <v>0.19255105456980248</v>
      </c>
      <c r="L203" s="4">
        <v>59.695652173913047</v>
      </c>
      <c r="M203" s="4">
        <v>23.959239130434781</v>
      </c>
      <c r="N203" s="10">
        <v>0.40135651857246901</v>
      </c>
      <c r="O203" s="4">
        <v>45.817934782608695</v>
      </c>
      <c r="P203" s="4">
        <v>23.959239130434781</v>
      </c>
      <c r="Q203" s="8">
        <v>0.52292272107229698</v>
      </c>
      <c r="R203" s="4">
        <v>8.8125</v>
      </c>
      <c r="S203" s="4">
        <v>0</v>
      </c>
      <c r="T203" s="10">
        <v>0</v>
      </c>
      <c r="U203" s="4">
        <v>5.0652173913043477</v>
      </c>
      <c r="V203" s="4">
        <v>0</v>
      </c>
      <c r="W203" s="10">
        <v>0</v>
      </c>
      <c r="X203" s="4">
        <v>80.198369565217391</v>
      </c>
      <c r="Y203" s="4">
        <v>23.472826086956523</v>
      </c>
      <c r="Z203" s="10">
        <v>0.29268457967675265</v>
      </c>
      <c r="AA203" s="4">
        <v>0</v>
      </c>
      <c r="AB203" s="4">
        <v>0</v>
      </c>
      <c r="AC203" s="10" t="s">
        <v>652</v>
      </c>
      <c r="AD203" s="4">
        <v>198.65760869565219</v>
      </c>
      <c r="AE203" s="4">
        <v>15.084239130434783</v>
      </c>
      <c r="AF203" s="10">
        <v>7.5930840149919299E-2</v>
      </c>
      <c r="AG203" s="4">
        <v>0</v>
      </c>
      <c r="AH203" s="4">
        <v>0</v>
      </c>
      <c r="AI203" s="10" t="s">
        <v>652</v>
      </c>
      <c r="AJ203" s="4">
        <v>0</v>
      </c>
      <c r="AK203" s="4">
        <v>0</v>
      </c>
      <c r="AL203" s="10" t="s">
        <v>652</v>
      </c>
      <c r="AM203" s="1">
        <v>225440</v>
      </c>
      <c r="AN203" s="1">
        <v>1</v>
      </c>
      <c r="AX203"/>
      <c r="AY203"/>
    </row>
    <row r="204" spans="1:51" x14ac:dyDescent="0.25">
      <c r="A204" t="s">
        <v>379</v>
      </c>
      <c r="B204" t="s">
        <v>304</v>
      </c>
      <c r="C204" t="s">
        <v>587</v>
      </c>
      <c r="D204" t="s">
        <v>412</v>
      </c>
      <c r="E204" s="4">
        <v>56.086956521739133</v>
      </c>
      <c r="F204" s="4">
        <v>122.92391304347825</v>
      </c>
      <c r="G204" s="4">
        <v>31.692934782608695</v>
      </c>
      <c r="H204" s="10">
        <v>0.25782562560792294</v>
      </c>
      <c r="I204" s="4">
        <v>104.27445652173913</v>
      </c>
      <c r="J204" s="4">
        <v>30.505434782608695</v>
      </c>
      <c r="K204" s="10">
        <v>0.29254944883120948</v>
      </c>
      <c r="L204" s="4">
        <v>25.933804347826083</v>
      </c>
      <c r="M204" s="4">
        <v>4.3115217391304341</v>
      </c>
      <c r="N204" s="10">
        <v>0.16625103210095937</v>
      </c>
      <c r="O204" s="4">
        <v>15.626739130434782</v>
      </c>
      <c r="P204" s="4">
        <v>3.3223913043478257</v>
      </c>
      <c r="Q204" s="8">
        <v>0.21260937912997507</v>
      </c>
      <c r="R204" s="4">
        <v>8.0244565217391308</v>
      </c>
      <c r="S204" s="4">
        <v>0.98913043478260865</v>
      </c>
      <c r="T204" s="10">
        <v>0.12326447680325092</v>
      </c>
      <c r="U204" s="4">
        <v>2.2826086956521738</v>
      </c>
      <c r="V204" s="4">
        <v>0</v>
      </c>
      <c r="W204" s="10">
        <v>0</v>
      </c>
      <c r="X204" s="4">
        <v>30.313586956521739</v>
      </c>
      <c r="Y204" s="4">
        <v>7.1695652173913045</v>
      </c>
      <c r="Z204" s="10">
        <v>0.23651325815300214</v>
      </c>
      <c r="AA204" s="4">
        <v>8.3423913043478262</v>
      </c>
      <c r="AB204" s="4">
        <v>0.1983695652173913</v>
      </c>
      <c r="AC204" s="10">
        <v>2.3778501628664492E-2</v>
      </c>
      <c r="AD204" s="4">
        <v>58.334130434782608</v>
      </c>
      <c r="AE204" s="4">
        <v>20.013478260869565</v>
      </c>
      <c r="AF204" s="10">
        <v>0.34308351066010279</v>
      </c>
      <c r="AG204" s="4">
        <v>0</v>
      </c>
      <c r="AH204" s="4">
        <v>0</v>
      </c>
      <c r="AI204" s="10" t="s">
        <v>652</v>
      </c>
      <c r="AJ204" s="4">
        <v>0</v>
      </c>
      <c r="AK204" s="4">
        <v>0</v>
      </c>
      <c r="AL204" s="10" t="s">
        <v>652</v>
      </c>
      <c r="AM204" s="1">
        <v>225668</v>
      </c>
      <c r="AN204" s="1">
        <v>1</v>
      </c>
      <c r="AX204"/>
      <c r="AY204"/>
    </row>
    <row r="205" spans="1:51" x14ac:dyDescent="0.25">
      <c r="A205" t="s">
        <v>379</v>
      </c>
      <c r="B205" t="s">
        <v>325</v>
      </c>
      <c r="C205" t="s">
        <v>564</v>
      </c>
      <c r="D205" t="s">
        <v>415</v>
      </c>
      <c r="E205" s="4">
        <v>39.717391304347828</v>
      </c>
      <c r="F205" s="4">
        <v>199.20652173913044</v>
      </c>
      <c r="G205" s="4">
        <v>12.432065217391305</v>
      </c>
      <c r="H205" s="10">
        <v>6.2407922736945488E-2</v>
      </c>
      <c r="I205" s="4">
        <v>185.22554347826087</v>
      </c>
      <c r="J205" s="4">
        <v>12.432065217391305</v>
      </c>
      <c r="K205" s="10">
        <v>6.7118524712820732E-2</v>
      </c>
      <c r="L205" s="4">
        <v>35.64402173913043</v>
      </c>
      <c r="M205" s="4">
        <v>2.8967391304347827</v>
      </c>
      <c r="N205" s="10">
        <v>8.1268582755203184E-2</v>
      </c>
      <c r="O205" s="4">
        <v>30.508152173913043</v>
      </c>
      <c r="P205" s="4">
        <v>2.8967391304347827</v>
      </c>
      <c r="Q205" s="8">
        <v>9.4949674890888042E-2</v>
      </c>
      <c r="R205" s="4">
        <v>8.1521739130434784E-2</v>
      </c>
      <c r="S205" s="4">
        <v>0</v>
      </c>
      <c r="T205" s="10">
        <v>0</v>
      </c>
      <c r="U205" s="4">
        <v>5.0543478260869561</v>
      </c>
      <c r="V205" s="4">
        <v>0</v>
      </c>
      <c r="W205" s="10">
        <v>0</v>
      </c>
      <c r="X205" s="4">
        <v>54.144021739130437</v>
      </c>
      <c r="Y205" s="4">
        <v>3.6195652173913042</v>
      </c>
      <c r="Z205" s="10">
        <v>6.6850690087829359E-2</v>
      </c>
      <c r="AA205" s="4">
        <v>8.8451086956521738</v>
      </c>
      <c r="AB205" s="4">
        <v>0</v>
      </c>
      <c r="AC205" s="10">
        <v>0</v>
      </c>
      <c r="AD205" s="4">
        <v>100.57336956521739</v>
      </c>
      <c r="AE205" s="4">
        <v>5.9157608695652177</v>
      </c>
      <c r="AF205" s="10">
        <v>5.8820350706546704E-2</v>
      </c>
      <c r="AG205" s="4">
        <v>0</v>
      </c>
      <c r="AH205" s="4">
        <v>0</v>
      </c>
      <c r="AI205" s="10" t="s">
        <v>652</v>
      </c>
      <c r="AJ205" s="4">
        <v>0</v>
      </c>
      <c r="AK205" s="4">
        <v>0</v>
      </c>
      <c r="AL205" s="10" t="s">
        <v>652</v>
      </c>
      <c r="AM205" s="1">
        <v>225724</v>
      </c>
      <c r="AN205" s="1">
        <v>1</v>
      </c>
      <c r="AX205"/>
      <c r="AY205"/>
    </row>
    <row r="206" spans="1:51" x14ac:dyDescent="0.25">
      <c r="A206" t="s">
        <v>379</v>
      </c>
      <c r="B206" t="s">
        <v>124</v>
      </c>
      <c r="C206" t="s">
        <v>524</v>
      </c>
      <c r="D206" t="s">
        <v>410</v>
      </c>
      <c r="E206" s="4">
        <v>126.89130434782609</v>
      </c>
      <c r="F206" s="4">
        <v>373.25</v>
      </c>
      <c r="G206" s="4">
        <v>4.2391304347826084</v>
      </c>
      <c r="H206" s="10">
        <v>1.1357348787093392E-2</v>
      </c>
      <c r="I206" s="4">
        <v>369.90760869565219</v>
      </c>
      <c r="J206" s="4">
        <v>4.2391304347826084</v>
      </c>
      <c r="K206" s="10">
        <v>1.1459970909304614E-2</v>
      </c>
      <c r="L206" s="4">
        <v>76.584239130434781</v>
      </c>
      <c r="M206" s="4">
        <v>0.91032608695652173</v>
      </c>
      <c r="N206" s="10">
        <v>1.1886598303942094E-2</v>
      </c>
      <c r="O206" s="4">
        <v>73.241847826086953</v>
      </c>
      <c r="P206" s="4">
        <v>0.91032608695652173</v>
      </c>
      <c r="Q206" s="8">
        <v>1.2429043149185619E-2</v>
      </c>
      <c r="R206" s="4">
        <v>0</v>
      </c>
      <c r="S206" s="4">
        <v>0</v>
      </c>
      <c r="T206" s="10" t="s">
        <v>652</v>
      </c>
      <c r="U206" s="4">
        <v>3.3423913043478262</v>
      </c>
      <c r="V206" s="4">
        <v>0</v>
      </c>
      <c r="W206" s="10">
        <v>0</v>
      </c>
      <c r="X206" s="4">
        <v>92.415760869565219</v>
      </c>
      <c r="Y206" s="4">
        <v>0.38043478260869568</v>
      </c>
      <c r="Z206" s="10">
        <v>4.1165573818695055E-3</v>
      </c>
      <c r="AA206" s="4">
        <v>0</v>
      </c>
      <c r="AB206" s="4">
        <v>0</v>
      </c>
      <c r="AC206" s="10" t="s">
        <v>652</v>
      </c>
      <c r="AD206" s="4">
        <v>204.25</v>
      </c>
      <c r="AE206" s="4">
        <v>2.9483695652173911</v>
      </c>
      <c r="AF206" s="10">
        <v>1.4435101910489063E-2</v>
      </c>
      <c r="AG206" s="4">
        <v>0</v>
      </c>
      <c r="AH206" s="4">
        <v>0</v>
      </c>
      <c r="AI206" s="10" t="s">
        <v>652</v>
      </c>
      <c r="AJ206" s="4">
        <v>0</v>
      </c>
      <c r="AK206" s="4">
        <v>0</v>
      </c>
      <c r="AL206" s="10" t="s">
        <v>652</v>
      </c>
      <c r="AM206" s="1">
        <v>225339</v>
      </c>
      <c r="AN206" s="1">
        <v>1</v>
      </c>
      <c r="AX206"/>
      <c r="AY206"/>
    </row>
    <row r="207" spans="1:51" x14ac:dyDescent="0.25">
      <c r="A207" t="s">
        <v>379</v>
      </c>
      <c r="B207" t="s">
        <v>168</v>
      </c>
      <c r="C207" t="s">
        <v>541</v>
      </c>
      <c r="D207" t="s">
        <v>416</v>
      </c>
      <c r="E207" s="4">
        <v>83.260869565217391</v>
      </c>
      <c r="F207" s="4">
        <v>240.67989130434785</v>
      </c>
      <c r="G207" s="4">
        <v>19.370108695652171</v>
      </c>
      <c r="H207" s="10">
        <v>8.048079376584899E-2</v>
      </c>
      <c r="I207" s="4">
        <v>200.93804347826088</v>
      </c>
      <c r="J207" s="4">
        <v>19.370108695652171</v>
      </c>
      <c r="K207" s="10">
        <v>9.639841396060865E-2</v>
      </c>
      <c r="L207" s="4">
        <v>27.032608695652176</v>
      </c>
      <c r="M207" s="4">
        <v>0</v>
      </c>
      <c r="N207" s="10">
        <v>0</v>
      </c>
      <c r="O207" s="4">
        <v>15.073369565217391</v>
      </c>
      <c r="P207" s="4">
        <v>0</v>
      </c>
      <c r="Q207" s="8">
        <v>0</v>
      </c>
      <c r="R207" s="4">
        <v>8.6548913043478262</v>
      </c>
      <c r="S207" s="4">
        <v>0</v>
      </c>
      <c r="T207" s="10">
        <v>0</v>
      </c>
      <c r="U207" s="4">
        <v>3.3043478260869565</v>
      </c>
      <c r="V207" s="4">
        <v>0</v>
      </c>
      <c r="W207" s="10">
        <v>0</v>
      </c>
      <c r="X207" s="4">
        <v>51.236195652173912</v>
      </c>
      <c r="Y207" s="4">
        <v>6.0677173913043481</v>
      </c>
      <c r="Z207" s="10">
        <v>0.11842638420104673</v>
      </c>
      <c r="AA207" s="4">
        <v>27.782608695652176</v>
      </c>
      <c r="AB207" s="4">
        <v>0</v>
      </c>
      <c r="AC207" s="10">
        <v>0</v>
      </c>
      <c r="AD207" s="4">
        <v>134.62847826086957</v>
      </c>
      <c r="AE207" s="4">
        <v>13.302391304347823</v>
      </c>
      <c r="AF207" s="10">
        <v>9.8808153194540185E-2</v>
      </c>
      <c r="AG207" s="4">
        <v>0</v>
      </c>
      <c r="AH207" s="4">
        <v>0</v>
      </c>
      <c r="AI207" s="10" t="s">
        <v>652</v>
      </c>
      <c r="AJ207" s="4">
        <v>0</v>
      </c>
      <c r="AK207" s="4">
        <v>0</v>
      </c>
      <c r="AL207" s="10" t="s">
        <v>652</v>
      </c>
      <c r="AM207" s="1">
        <v>225412</v>
      </c>
      <c r="AN207" s="1">
        <v>1</v>
      </c>
      <c r="AX207"/>
      <c r="AY207"/>
    </row>
    <row r="208" spans="1:51" x14ac:dyDescent="0.25">
      <c r="A208" t="s">
        <v>379</v>
      </c>
      <c r="B208" t="s">
        <v>115</v>
      </c>
      <c r="C208" t="s">
        <v>520</v>
      </c>
      <c r="D208" t="s">
        <v>410</v>
      </c>
      <c r="E208" s="4">
        <v>58.108695652173914</v>
      </c>
      <c r="F208" s="4">
        <v>161.13043478260869</v>
      </c>
      <c r="G208" s="4">
        <v>9.3467391304347824</v>
      </c>
      <c r="H208" s="10">
        <v>5.8007285483000541E-2</v>
      </c>
      <c r="I208" s="4">
        <v>144.7782608695652</v>
      </c>
      <c r="J208" s="4">
        <v>9.3467391304347824</v>
      </c>
      <c r="K208" s="10">
        <v>6.4558995765638616E-2</v>
      </c>
      <c r="L208" s="4">
        <v>35.431521739130439</v>
      </c>
      <c r="M208" s="4">
        <v>0.34130434782608693</v>
      </c>
      <c r="N208" s="10">
        <v>9.6327882934012319E-3</v>
      </c>
      <c r="O208" s="4">
        <v>20.090217391304353</v>
      </c>
      <c r="P208" s="4">
        <v>0.34130434782608693</v>
      </c>
      <c r="Q208" s="8">
        <v>1.6988584104312063E-2</v>
      </c>
      <c r="R208" s="4">
        <v>9.8630434782608685</v>
      </c>
      <c r="S208" s="4">
        <v>0</v>
      </c>
      <c r="T208" s="10">
        <v>0</v>
      </c>
      <c r="U208" s="4">
        <v>5.4782608695652177</v>
      </c>
      <c r="V208" s="4">
        <v>0</v>
      </c>
      <c r="W208" s="10">
        <v>0</v>
      </c>
      <c r="X208" s="4">
        <v>44.582608695652155</v>
      </c>
      <c r="Y208" s="4">
        <v>2.4521739130434783</v>
      </c>
      <c r="Z208" s="10">
        <v>5.5002925687536598E-2</v>
      </c>
      <c r="AA208" s="4">
        <v>1.0108695652173914</v>
      </c>
      <c r="AB208" s="4">
        <v>0</v>
      </c>
      <c r="AC208" s="10">
        <v>0</v>
      </c>
      <c r="AD208" s="4">
        <v>80.105434782608697</v>
      </c>
      <c r="AE208" s="4">
        <v>6.553260869565217</v>
      </c>
      <c r="AF208" s="10">
        <v>8.180794333554961E-2</v>
      </c>
      <c r="AG208" s="4">
        <v>0</v>
      </c>
      <c r="AH208" s="4">
        <v>0</v>
      </c>
      <c r="AI208" s="10" t="s">
        <v>652</v>
      </c>
      <c r="AJ208" s="4">
        <v>0</v>
      </c>
      <c r="AK208" s="4">
        <v>0</v>
      </c>
      <c r="AL208" s="10" t="s">
        <v>652</v>
      </c>
      <c r="AM208" s="1">
        <v>225329</v>
      </c>
      <c r="AN208" s="1">
        <v>1</v>
      </c>
      <c r="AX208"/>
      <c r="AY208"/>
    </row>
    <row r="209" spans="1:51" x14ac:dyDescent="0.25">
      <c r="A209" t="s">
        <v>379</v>
      </c>
      <c r="B209" t="s">
        <v>85</v>
      </c>
      <c r="C209" t="s">
        <v>479</v>
      </c>
      <c r="D209" t="s">
        <v>414</v>
      </c>
      <c r="E209" s="4">
        <v>91.836956521739125</v>
      </c>
      <c r="F209" s="4">
        <v>311.35815217391297</v>
      </c>
      <c r="G209" s="4">
        <v>13.659456521739131</v>
      </c>
      <c r="H209" s="10">
        <v>4.3870560081270882E-2</v>
      </c>
      <c r="I209" s="4">
        <v>296.26499999999993</v>
      </c>
      <c r="J209" s="4">
        <v>13.659456521739131</v>
      </c>
      <c r="K209" s="10">
        <v>4.610553565807346E-2</v>
      </c>
      <c r="L209" s="4">
        <v>38.259673913043478</v>
      </c>
      <c r="M209" s="4">
        <v>7.959021739130435</v>
      </c>
      <c r="N209" s="10">
        <v>0.20802638718823599</v>
      </c>
      <c r="O209" s="4">
        <v>28.37923913043478</v>
      </c>
      <c r="P209" s="4">
        <v>7.959021739130435</v>
      </c>
      <c r="Q209" s="8">
        <v>0.28045225957432146</v>
      </c>
      <c r="R209" s="4">
        <v>5.5326086956521738</v>
      </c>
      <c r="S209" s="4">
        <v>0</v>
      </c>
      <c r="T209" s="10">
        <v>0</v>
      </c>
      <c r="U209" s="4">
        <v>4.3478260869565215</v>
      </c>
      <c r="V209" s="4">
        <v>0</v>
      </c>
      <c r="W209" s="10">
        <v>0</v>
      </c>
      <c r="X209" s="4">
        <v>67.73206521739128</v>
      </c>
      <c r="Y209" s="4">
        <v>5.434782608695652E-2</v>
      </c>
      <c r="Z209" s="10">
        <v>8.0239434472465865E-4</v>
      </c>
      <c r="AA209" s="4">
        <v>5.2127173913043467</v>
      </c>
      <c r="AB209" s="4">
        <v>0</v>
      </c>
      <c r="AC209" s="10">
        <v>0</v>
      </c>
      <c r="AD209" s="4">
        <v>195.11010869565214</v>
      </c>
      <c r="AE209" s="4">
        <v>5.6460869565217386</v>
      </c>
      <c r="AF209" s="10">
        <v>2.8937951981406265E-2</v>
      </c>
      <c r="AG209" s="4">
        <v>5.0435869565217386</v>
      </c>
      <c r="AH209" s="4">
        <v>0</v>
      </c>
      <c r="AI209" s="10">
        <v>0</v>
      </c>
      <c r="AJ209" s="4">
        <v>0</v>
      </c>
      <c r="AK209" s="4">
        <v>0</v>
      </c>
      <c r="AL209" s="10" t="s">
        <v>652</v>
      </c>
      <c r="AM209" s="1">
        <v>225286</v>
      </c>
      <c r="AN209" s="1">
        <v>1</v>
      </c>
      <c r="AX209"/>
      <c r="AY209"/>
    </row>
    <row r="210" spans="1:51" x14ac:dyDescent="0.25">
      <c r="A210" t="s">
        <v>379</v>
      </c>
      <c r="B210" t="s">
        <v>1</v>
      </c>
      <c r="C210" t="s">
        <v>434</v>
      </c>
      <c r="D210" t="s">
        <v>412</v>
      </c>
      <c r="E210" s="4">
        <v>96.347826086956516</v>
      </c>
      <c r="F210" s="4">
        <v>342.20467391304351</v>
      </c>
      <c r="G210" s="4">
        <v>6.1480434782608695</v>
      </c>
      <c r="H210" s="10">
        <v>1.7965983362995003E-2</v>
      </c>
      <c r="I210" s="4">
        <v>324.05000000000007</v>
      </c>
      <c r="J210" s="4">
        <v>6.1480434782608695</v>
      </c>
      <c r="K210" s="10">
        <v>1.8972514976888961E-2</v>
      </c>
      <c r="L210" s="4">
        <v>49.620760869565224</v>
      </c>
      <c r="M210" s="4">
        <v>4.2469565217391301</v>
      </c>
      <c r="N210" s="10">
        <v>8.5588299077130656E-2</v>
      </c>
      <c r="O210" s="4">
        <v>37.626195652173919</v>
      </c>
      <c r="P210" s="4">
        <v>4.2469565217391301</v>
      </c>
      <c r="Q210" s="8">
        <v>0.11287233397176455</v>
      </c>
      <c r="R210" s="4">
        <v>6.8641304347826084</v>
      </c>
      <c r="S210" s="4">
        <v>0</v>
      </c>
      <c r="T210" s="10">
        <v>0</v>
      </c>
      <c r="U210" s="4">
        <v>5.1304347826086953</v>
      </c>
      <c r="V210" s="4">
        <v>0</v>
      </c>
      <c r="W210" s="10">
        <v>0</v>
      </c>
      <c r="X210" s="4">
        <v>100.32065217391305</v>
      </c>
      <c r="Y210" s="4">
        <v>1.326304347826087</v>
      </c>
      <c r="Z210" s="10">
        <v>1.3220651172869602E-2</v>
      </c>
      <c r="AA210" s="4">
        <v>6.1601086956521725</v>
      </c>
      <c r="AB210" s="4">
        <v>0</v>
      </c>
      <c r="AC210" s="10">
        <v>0</v>
      </c>
      <c r="AD210" s="4">
        <v>186.10315217391309</v>
      </c>
      <c r="AE210" s="4">
        <v>0.57478260869565223</v>
      </c>
      <c r="AF210" s="10">
        <v>3.0885162447894425E-3</v>
      </c>
      <c r="AG210" s="4">
        <v>0</v>
      </c>
      <c r="AH210" s="4">
        <v>0</v>
      </c>
      <c r="AI210" s="10" t="s">
        <v>652</v>
      </c>
      <c r="AJ210" s="4">
        <v>0</v>
      </c>
      <c r="AK210" s="4">
        <v>0</v>
      </c>
      <c r="AL210" s="10" t="s">
        <v>652</v>
      </c>
      <c r="AM210" s="1">
        <v>225562</v>
      </c>
      <c r="AN210" s="1">
        <v>1</v>
      </c>
      <c r="AX210"/>
      <c r="AY210"/>
    </row>
    <row r="211" spans="1:51" x14ac:dyDescent="0.25">
      <c r="A211" t="s">
        <v>379</v>
      </c>
      <c r="B211" t="s">
        <v>215</v>
      </c>
      <c r="C211" t="s">
        <v>432</v>
      </c>
      <c r="D211" t="s">
        <v>414</v>
      </c>
      <c r="E211" s="4">
        <v>104.78260869565217</v>
      </c>
      <c r="F211" s="4">
        <v>436.98641304347825</v>
      </c>
      <c r="G211" s="4">
        <v>198.02173913043481</v>
      </c>
      <c r="H211" s="10">
        <v>0.45315308032410723</v>
      </c>
      <c r="I211" s="4">
        <v>386.64402173913044</v>
      </c>
      <c r="J211" s="4">
        <v>198.02173913043481</v>
      </c>
      <c r="K211" s="10">
        <v>0.51215518150191519</v>
      </c>
      <c r="L211" s="4">
        <v>83.980978260869563</v>
      </c>
      <c r="M211" s="4">
        <v>19.559782608695652</v>
      </c>
      <c r="N211" s="10">
        <v>0.23290729655395567</v>
      </c>
      <c r="O211" s="4">
        <v>33.638586956521742</v>
      </c>
      <c r="P211" s="4">
        <v>19.559782608695652</v>
      </c>
      <c r="Q211" s="8">
        <v>0.58146861620486301</v>
      </c>
      <c r="R211" s="4">
        <v>42.967391304347828</v>
      </c>
      <c r="S211" s="4">
        <v>0</v>
      </c>
      <c r="T211" s="10">
        <v>0</v>
      </c>
      <c r="U211" s="4">
        <v>7.375</v>
      </c>
      <c r="V211" s="4">
        <v>0</v>
      </c>
      <c r="W211" s="10">
        <v>0</v>
      </c>
      <c r="X211" s="4">
        <v>101.16847826086956</v>
      </c>
      <c r="Y211" s="4">
        <v>68.309782608695656</v>
      </c>
      <c r="Z211" s="10">
        <v>0.67520816545796403</v>
      </c>
      <c r="AA211" s="4">
        <v>0</v>
      </c>
      <c r="AB211" s="4">
        <v>0</v>
      </c>
      <c r="AC211" s="10" t="s">
        <v>652</v>
      </c>
      <c r="AD211" s="4">
        <v>251.83695652173913</v>
      </c>
      <c r="AE211" s="4">
        <v>110.15217391304348</v>
      </c>
      <c r="AF211" s="10">
        <v>0.43739479476887222</v>
      </c>
      <c r="AG211" s="4">
        <v>0</v>
      </c>
      <c r="AH211" s="4">
        <v>0</v>
      </c>
      <c r="AI211" s="10" t="s">
        <v>652</v>
      </c>
      <c r="AJ211" s="4">
        <v>0</v>
      </c>
      <c r="AK211" s="4">
        <v>0</v>
      </c>
      <c r="AL211" s="10" t="s">
        <v>652</v>
      </c>
      <c r="AM211" s="1">
        <v>225480</v>
      </c>
      <c r="AN211" s="1">
        <v>1</v>
      </c>
      <c r="AX211"/>
      <c r="AY211"/>
    </row>
    <row r="212" spans="1:51" x14ac:dyDescent="0.25">
      <c r="A212" t="s">
        <v>379</v>
      </c>
      <c r="B212" t="s">
        <v>262</v>
      </c>
      <c r="C212" t="s">
        <v>432</v>
      </c>
      <c r="D212" t="s">
        <v>414</v>
      </c>
      <c r="E212" s="4">
        <v>76.967391304347828</v>
      </c>
      <c r="F212" s="4">
        <v>325.40760869565219</v>
      </c>
      <c r="G212" s="4">
        <v>19.510869565217391</v>
      </c>
      <c r="H212" s="10">
        <v>5.9958246346555319E-2</v>
      </c>
      <c r="I212" s="4">
        <v>294.13858695652175</v>
      </c>
      <c r="J212" s="4">
        <v>19.510869565217391</v>
      </c>
      <c r="K212" s="10">
        <v>6.6332233955082545E-2</v>
      </c>
      <c r="L212" s="4">
        <v>58.394021739130437</v>
      </c>
      <c r="M212" s="4">
        <v>1.4782608695652173</v>
      </c>
      <c r="N212" s="10">
        <v>2.5315277583880122E-2</v>
      </c>
      <c r="O212" s="4">
        <v>30.078804347826086</v>
      </c>
      <c r="P212" s="4">
        <v>1.4782608695652173</v>
      </c>
      <c r="Q212" s="8">
        <v>4.9146264341855629E-2</v>
      </c>
      <c r="R212" s="4">
        <v>22.576086956521738</v>
      </c>
      <c r="S212" s="4">
        <v>0</v>
      </c>
      <c r="T212" s="10">
        <v>0</v>
      </c>
      <c r="U212" s="4">
        <v>5.7391304347826084</v>
      </c>
      <c r="V212" s="4">
        <v>0</v>
      </c>
      <c r="W212" s="10">
        <v>0</v>
      </c>
      <c r="X212" s="4">
        <v>76.540760869565219</v>
      </c>
      <c r="Y212" s="4">
        <v>17.086956521739129</v>
      </c>
      <c r="Z212" s="10">
        <v>0.22323996165725848</v>
      </c>
      <c r="AA212" s="4">
        <v>2.9538043478260869</v>
      </c>
      <c r="AB212" s="4">
        <v>0</v>
      </c>
      <c r="AC212" s="10">
        <v>0</v>
      </c>
      <c r="AD212" s="4">
        <v>161.75</v>
      </c>
      <c r="AE212" s="4">
        <v>0.94565217391304346</v>
      </c>
      <c r="AF212" s="10">
        <v>5.8463812915798665E-3</v>
      </c>
      <c r="AG212" s="4">
        <v>25.391304347826086</v>
      </c>
      <c r="AH212" s="4">
        <v>0</v>
      </c>
      <c r="AI212" s="10">
        <v>0</v>
      </c>
      <c r="AJ212" s="4">
        <v>0.37771739130434784</v>
      </c>
      <c r="AK212" s="4">
        <v>0</v>
      </c>
      <c r="AL212" s="10" t="s">
        <v>652</v>
      </c>
      <c r="AM212" s="1">
        <v>225556</v>
      </c>
      <c r="AN212" s="1">
        <v>1</v>
      </c>
      <c r="AX212"/>
      <c r="AY212"/>
    </row>
    <row r="213" spans="1:51" x14ac:dyDescent="0.25">
      <c r="A213" t="s">
        <v>379</v>
      </c>
      <c r="B213" t="s">
        <v>271</v>
      </c>
      <c r="C213" t="s">
        <v>446</v>
      </c>
      <c r="D213" t="s">
        <v>418</v>
      </c>
      <c r="E213" s="4">
        <v>56.5</v>
      </c>
      <c r="F213" s="4">
        <v>224.89815217391305</v>
      </c>
      <c r="G213" s="4">
        <v>12.279891304347824</v>
      </c>
      <c r="H213" s="10">
        <v>5.4602010668597323E-2</v>
      </c>
      <c r="I213" s="4">
        <v>208.04489130434783</v>
      </c>
      <c r="J213" s="4">
        <v>12.279891304347824</v>
      </c>
      <c r="K213" s="10">
        <v>5.9025199933333779E-2</v>
      </c>
      <c r="L213" s="4">
        <v>29.154891304347828</v>
      </c>
      <c r="M213" s="4">
        <v>0</v>
      </c>
      <c r="N213" s="10">
        <v>0</v>
      </c>
      <c r="O213" s="4">
        <v>12.894021739130435</v>
      </c>
      <c r="P213" s="4">
        <v>0</v>
      </c>
      <c r="Q213" s="8">
        <v>0</v>
      </c>
      <c r="R213" s="4">
        <v>10.608695652173912</v>
      </c>
      <c r="S213" s="4">
        <v>0</v>
      </c>
      <c r="T213" s="10">
        <v>0</v>
      </c>
      <c r="U213" s="4">
        <v>5.6521739130434785</v>
      </c>
      <c r="V213" s="4">
        <v>0</v>
      </c>
      <c r="W213" s="10">
        <v>0</v>
      </c>
      <c r="X213" s="4">
        <v>79.047608695652173</v>
      </c>
      <c r="Y213" s="4">
        <v>4.0788043478260869</v>
      </c>
      <c r="Z213" s="10">
        <v>5.1599338868430968E-2</v>
      </c>
      <c r="AA213" s="4">
        <v>0.59239130434782605</v>
      </c>
      <c r="AB213" s="4">
        <v>0</v>
      </c>
      <c r="AC213" s="10">
        <v>0</v>
      </c>
      <c r="AD213" s="4">
        <v>101.5625</v>
      </c>
      <c r="AE213" s="4">
        <v>8.2010869565217384</v>
      </c>
      <c r="AF213" s="10">
        <v>8.0749163879598657E-2</v>
      </c>
      <c r="AG213" s="4">
        <v>14.540760869565217</v>
      </c>
      <c r="AH213" s="4">
        <v>0</v>
      </c>
      <c r="AI213" s="10">
        <v>0</v>
      </c>
      <c r="AJ213" s="4">
        <v>0</v>
      </c>
      <c r="AK213" s="4">
        <v>0</v>
      </c>
      <c r="AL213" s="10" t="s">
        <v>652</v>
      </c>
      <c r="AM213" s="1">
        <v>225581</v>
      </c>
      <c r="AN213" s="1">
        <v>1</v>
      </c>
      <c r="AX213"/>
      <c r="AY213"/>
    </row>
    <row r="214" spans="1:51" x14ac:dyDescent="0.25">
      <c r="A214" t="s">
        <v>379</v>
      </c>
      <c r="B214" t="s">
        <v>100</v>
      </c>
      <c r="C214" t="s">
        <v>452</v>
      </c>
      <c r="D214" t="s">
        <v>418</v>
      </c>
      <c r="E214" s="4">
        <v>95.130434782608702</v>
      </c>
      <c r="F214" s="4">
        <v>363.38586956521743</v>
      </c>
      <c r="G214" s="4">
        <v>23.923913043478262</v>
      </c>
      <c r="H214" s="10">
        <v>6.58361126482509E-2</v>
      </c>
      <c r="I214" s="4">
        <v>329.31521739130437</v>
      </c>
      <c r="J214" s="4">
        <v>21.967391304347824</v>
      </c>
      <c r="K214" s="10">
        <v>6.6706274548635175E-2</v>
      </c>
      <c r="L214" s="4">
        <v>42.861413043478251</v>
      </c>
      <c r="M214" s="4">
        <v>12.695652173913045</v>
      </c>
      <c r="N214" s="10">
        <v>0.29620237114055675</v>
      </c>
      <c r="O214" s="4">
        <v>22.839673913043477</v>
      </c>
      <c r="P214" s="4">
        <v>10.896739130434783</v>
      </c>
      <c r="Q214" s="8">
        <v>0.47709696609161217</v>
      </c>
      <c r="R214" s="4">
        <v>16.717391304347824</v>
      </c>
      <c r="S214" s="4">
        <v>1.798913043478261</v>
      </c>
      <c r="T214" s="10">
        <v>0.10760728218465541</v>
      </c>
      <c r="U214" s="4">
        <v>3.3043478260869565</v>
      </c>
      <c r="V214" s="4">
        <v>0</v>
      </c>
      <c r="W214" s="10">
        <v>0</v>
      </c>
      <c r="X214" s="4">
        <v>105.92663043478261</v>
      </c>
      <c r="Y214" s="4">
        <v>6.5978260869565215</v>
      </c>
      <c r="Z214" s="10">
        <v>6.2286755085811031E-2</v>
      </c>
      <c r="AA214" s="4">
        <v>14.048913043478262</v>
      </c>
      <c r="AB214" s="4">
        <v>0.15760869565217392</v>
      </c>
      <c r="AC214" s="10">
        <v>1.1218568665377175E-2</v>
      </c>
      <c r="AD214" s="4">
        <v>192.90217391304347</v>
      </c>
      <c r="AE214" s="4">
        <v>4.2663043478260869</v>
      </c>
      <c r="AF214" s="10">
        <v>2.2116414041809883E-2</v>
      </c>
      <c r="AG214" s="4">
        <v>7.6467391304347823</v>
      </c>
      <c r="AH214" s="4">
        <v>0.20652173913043478</v>
      </c>
      <c r="AI214" s="10">
        <v>2.7007818052594175E-2</v>
      </c>
      <c r="AJ214" s="4">
        <v>0</v>
      </c>
      <c r="AK214" s="4">
        <v>0</v>
      </c>
      <c r="AL214" s="10" t="s">
        <v>652</v>
      </c>
      <c r="AM214" s="1">
        <v>225306</v>
      </c>
      <c r="AN214" s="1">
        <v>1</v>
      </c>
      <c r="AX214"/>
      <c r="AY214"/>
    </row>
    <row r="215" spans="1:51" x14ac:dyDescent="0.25">
      <c r="A215" t="s">
        <v>379</v>
      </c>
      <c r="B215" t="s">
        <v>284</v>
      </c>
      <c r="C215" t="s">
        <v>579</v>
      </c>
      <c r="D215" t="s">
        <v>411</v>
      </c>
      <c r="E215" s="4">
        <v>88.184782608695656</v>
      </c>
      <c r="F215" s="4">
        <v>321.3195652173913</v>
      </c>
      <c r="G215" s="4">
        <v>20.665760869565219</v>
      </c>
      <c r="H215" s="10">
        <v>6.4315289532972053E-2</v>
      </c>
      <c r="I215" s="4">
        <v>244.81695652173912</v>
      </c>
      <c r="J215" s="4">
        <v>14.807065217391305</v>
      </c>
      <c r="K215" s="10">
        <v>6.0482188112147679E-2</v>
      </c>
      <c r="L215" s="4">
        <v>58.203804347826079</v>
      </c>
      <c r="M215" s="4">
        <v>6.3559782608695654</v>
      </c>
      <c r="N215" s="10">
        <v>0.10920211027592326</v>
      </c>
      <c r="O215" s="4">
        <v>20.475652173913044</v>
      </c>
      <c r="P215" s="4">
        <v>5.3994565217391308</v>
      </c>
      <c r="Q215" s="8">
        <v>0.2637013207627299</v>
      </c>
      <c r="R215" s="4">
        <v>32.423804347826085</v>
      </c>
      <c r="S215" s="4">
        <v>0.95652173913043481</v>
      </c>
      <c r="T215" s="10">
        <v>2.9500601745228783E-2</v>
      </c>
      <c r="U215" s="4">
        <v>5.3043478260869561</v>
      </c>
      <c r="V215" s="4">
        <v>0</v>
      </c>
      <c r="W215" s="10">
        <v>0</v>
      </c>
      <c r="X215" s="4">
        <v>40.114021739130429</v>
      </c>
      <c r="Y215" s="4">
        <v>1.0869565217391304</v>
      </c>
      <c r="Z215" s="10">
        <v>2.7096672799546945E-2</v>
      </c>
      <c r="AA215" s="4">
        <v>38.774456521739133</v>
      </c>
      <c r="AB215" s="4">
        <v>4.9021739130434785</v>
      </c>
      <c r="AC215" s="10">
        <v>0.12642792066718059</v>
      </c>
      <c r="AD215" s="4">
        <v>184.22728260869565</v>
      </c>
      <c r="AE215" s="4">
        <v>8.320652173913043</v>
      </c>
      <c r="AF215" s="10">
        <v>4.516514631324374E-2</v>
      </c>
      <c r="AG215" s="4">
        <v>0</v>
      </c>
      <c r="AH215" s="4">
        <v>0</v>
      </c>
      <c r="AI215" s="10" t="s">
        <v>652</v>
      </c>
      <c r="AJ215" s="4">
        <v>0</v>
      </c>
      <c r="AK215" s="4">
        <v>0</v>
      </c>
      <c r="AL215" s="10" t="s">
        <v>652</v>
      </c>
      <c r="AM215" s="1">
        <v>225622</v>
      </c>
      <c r="AN215" s="1">
        <v>1</v>
      </c>
      <c r="AX215"/>
      <c r="AY215"/>
    </row>
    <row r="216" spans="1:51" x14ac:dyDescent="0.25">
      <c r="A216" t="s">
        <v>379</v>
      </c>
      <c r="B216" t="s">
        <v>145</v>
      </c>
      <c r="C216" t="s">
        <v>535</v>
      </c>
      <c r="D216" t="s">
        <v>410</v>
      </c>
      <c r="E216" s="4">
        <v>108.20652173913044</v>
      </c>
      <c r="F216" s="4">
        <v>379.7853260869565</v>
      </c>
      <c r="G216" s="4">
        <v>0</v>
      </c>
      <c r="H216" s="10">
        <v>0</v>
      </c>
      <c r="I216" s="4">
        <v>353.93478260869563</v>
      </c>
      <c r="J216" s="4">
        <v>0</v>
      </c>
      <c r="K216" s="10">
        <v>0</v>
      </c>
      <c r="L216" s="4">
        <v>100.23097826086956</v>
      </c>
      <c r="M216" s="4">
        <v>0</v>
      </c>
      <c r="N216" s="10">
        <v>0</v>
      </c>
      <c r="O216" s="4">
        <v>74.380434782608702</v>
      </c>
      <c r="P216" s="4">
        <v>0</v>
      </c>
      <c r="Q216" s="8">
        <v>0</v>
      </c>
      <c r="R216" s="4">
        <v>20.720108695652176</v>
      </c>
      <c r="S216" s="4">
        <v>0</v>
      </c>
      <c r="T216" s="10">
        <v>0</v>
      </c>
      <c r="U216" s="4">
        <v>5.1304347826086953</v>
      </c>
      <c r="V216" s="4">
        <v>0</v>
      </c>
      <c r="W216" s="10">
        <v>0</v>
      </c>
      <c r="X216" s="4">
        <v>82.883152173913047</v>
      </c>
      <c r="Y216" s="4">
        <v>0</v>
      </c>
      <c r="Z216" s="10">
        <v>0</v>
      </c>
      <c r="AA216" s="4">
        <v>0</v>
      </c>
      <c r="AB216" s="4">
        <v>0</v>
      </c>
      <c r="AC216" s="10" t="s">
        <v>652</v>
      </c>
      <c r="AD216" s="4">
        <v>196.67119565217391</v>
      </c>
      <c r="AE216" s="4">
        <v>0</v>
      </c>
      <c r="AF216" s="10">
        <v>0</v>
      </c>
      <c r="AG216" s="4">
        <v>0</v>
      </c>
      <c r="AH216" s="4">
        <v>0</v>
      </c>
      <c r="AI216" s="10" t="s">
        <v>652</v>
      </c>
      <c r="AJ216" s="4">
        <v>0</v>
      </c>
      <c r="AK216" s="4">
        <v>0</v>
      </c>
      <c r="AL216" s="10" t="s">
        <v>652</v>
      </c>
      <c r="AM216" s="1">
        <v>225378</v>
      </c>
      <c r="AN216" s="1">
        <v>1</v>
      </c>
      <c r="AX216"/>
      <c r="AY216"/>
    </row>
    <row r="217" spans="1:51" x14ac:dyDescent="0.25">
      <c r="A217" t="s">
        <v>379</v>
      </c>
      <c r="B217" t="s">
        <v>166</v>
      </c>
      <c r="C217" t="s">
        <v>522</v>
      </c>
      <c r="D217" t="s">
        <v>415</v>
      </c>
      <c r="E217" s="4">
        <v>118.82608695652173</v>
      </c>
      <c r="F217" s="4">
        <v>473.16717391304343</v>
      </c>
      <c r="G217" s="4">
        <v>54.122282608695656</v>
      </c>
      <c r="H217" s="10">
        <v>0.11438300370904853</v>
      </c>
      <c r="I217" s="4">
        <v>439.02043478260862</v>
      </c>
      <c r="J217" s="4">
        <v>54.122282608695656</v>
      </c>
      <c r="K217" s="10">
        <v>0.12327964331659319</v>
      </c>
      <c r="L217" s="4">
        <v>60.4375</v>
      </c>
      <c r="M217" s="4">
        <v>6.2690217391304346</v>
      </c>
      <c r="N217" s="10">
        <v>0.10372735038892136</v>
      </c>
      <c r="O217" s="4">
        <v>46.019021739130437</v>
      </c>
      <c r="P217" s="4">
        <v>6.2690217391304346</v>
      </c>
      <c r="Q217" s="8">
        <v>0.13622674933569529</v>
      </c>
      <c r="R217" s="4">
        <v>9.2010869565217384</v>
      </c>
      <c r="S217" s="4">
        <v>0</v>
      </c>
      <c r="T217" s="10">
        <v>0</v>
      </c>
      <c r="U217" s="4">
        <v>5.2173913043478262</v>
      </c>
      <c r="V217" s="4">
        <v>0</v>
      </c>
      <c r="W217" s="10">
        <v>0</v>
      </c>
      <c r="X217" s="4">
        <v>122.79608695652173</v>
      </c>
      <c r="Y217" s="4">
        <v>12.285326086956522</v>
      </c>
      <c r="Z217" s="10">
        <v>0.10004656004475429</v>
      </c>
      <c r="AA217" s="4">
        <v>19.728260869565219</v>
      </c>
      <c r="AB217" s="4">
        <v>0</v>
      </c>
      <c r="AC217" s="10">
        <v>0</v>
      </c>
      <c r="AD217" s="4">
        <v>249.51239130434777</v>
      </c>
      <c r="AE217" s="4">
        <v>35.567934782608695</v>
      </c>
      <c r="AF217" s="10">
        <v>0.14254977316627129</v>
      </c>
      <c r="AG217" s="4">
        <v>20.692934782608695</v>
      </c>
      <c r="AH217" s="4">
        <v>0</v>
      </c>
      <c r="AI217" s="10">
        <v>0</v>
      </c>
      <c r="AJ217" s="4">
        <v>0</v>
      </c>
      <c r="AK217" s="4">
        <v>0</v>
      </c>
      <c r="AL217" s="10" t="s">
        <v>652</v>
      </c>
      <c r="AM217" s="1">
        <v>225409</v>
      </c>
      <c r="AN217" s="1">
        <v>1</v>
      </c>
      <c r="AX217"/>
      <c r="AY217"/>
    </row>
    <row r="218" spans="1:51" x14ac:dyDescent="0.25">
      <c r="A218" t="s">
        <v>379</v>
      </c>
      <c r="B218" t="s">
        <v>346</v>
      </c>
      <c r="C218" t="s">
        <v>484</v>
      </c>
      <c r="D218" t="s">
        <v>415</v>
      </c>
      <c r="E218" s="4">
        <v>26.923913043478262</v>
      </c>
      <c r="F218" s="4">
        <v>87.173913043478265</v>
      </c>
      <c r="G218" s="4">
        <v>0</v>
      </c>
      <c r="H218" s="10">
        <v>0</v>
      </c>
      <c r="I218" s="4">
        <v>77.08695652173914</v>
      </c>
      <c r="J218" s="4">
        <v>0</v>
      </c>
      <c r="K218" s="10">
        <v>0</v>
      </c>
      <c r="L218" s="4">
        <v>17.613804347826086</v>
      </c>
      <c r="M218" s="4">
        <v>0</v>
      </c>
      <c r="N218" s="10">
        <v>0</v>
      </c>
      <c r="O218" s="4">
        <v>12.570326086956522</v>
      </c>
      <c r="P218" s="4">
        <v>0</v>
      </c>
      <c r="Q218" s="8">
        <v>0</v>
      </c>
      <c r="R218" s="4">
        <v>0</v>
      </c>
      <c r="S218" s="4">
        <v>0</v>
      </c>
      <c r="T218" s="10" t="s">
        <v>652</v>
      </c>
      <c r="U218" s="4">
        <v>5.0434782608695654</v>
      </c>
      <c r="V218" s="4">
        <v>0</v>
      </c>
      <c r="W218" s="10">
        <v>0</v>
      </c>
      <c r="X218" s="4">
        <v>24.522934782608697</v>
      </c>
      <c r="Y218" s="4">
        <v>0</v>
      </c>
      <c r="Z218" s="10">
        <v>0</v>
      </c>
      <c r="AA218" s="4">
        <v>5.0434782608695654</v>
      </c>
      <c r="AB218" s="4">
        <v>0</v>
      </c>
      <c r="AC218" s="10">
        <v>0</v>
      </c>
      <c r="AD218" s="4">
        <v>39.993695652173919</v>
      </c>
      <c r="AE218" s="4">
        <v>0</v>
      </c>
      <c r="AF218" s="10">
        <v>0</v>
      </c>
      <c r="AG218" s="4">
        <v>0</v>
      </c>
      <c r="AH218" s="4">
        <v>0</v>
      </c>
      <c r="AI218" s="10" t="s">
        <v>652</v>
      </c>
      <c r="AJ218" s="4">
        <v>0</v>
      </c>
      <c r="AK218" s="4">
        <v>0</v>
      </c>
      <c r="AL218" s="10" t="s">
        <v>652</v>
      </c>
      <c r="AM218" s="1">
        <v>225768</v>
      </c>
      <c r="AN218" s="1">
        <v>1</v>
      </c>
      <c r="AX218"/>
      <c r="AY218"/>
    </row>
    <row r="219" spans="1:51" x14ac:dyDescent="0.25">
      <c r="A219" t="s">
        <v>379</v>
      </c>
      <c r="B219" t="s">
        <v>357</v>
      </c>
      <c r="C219" t="s">
        <v>603</v>
      </c>
      <c r="D219" t="s">
        <v>410</v>
      </c>
      <c r="E219" s="4">
        <v>73.608695652173907</v>
      </c>
      <c r="F219" s="4">
        <v>397.34510869565219</v>
      </c>
      <c r="G219" s="4">
        <v>0</v>
      </c>
      <c r="H219" s="10">
        <v>0</v>
      </c>
      <c r="I219" s="4">
        <v>376.2771739130435</v>
      </c>
      <c r="J219" s="4">
        <v>0</v>
      </c>
      <c r="K219" s="10">
        <v>0</v>
      </c>
      <c r="L219" s="4">
        <v>82.163043478260875</v>
      </c>
      <c r="M219" s="4">
        <v>0</v>
      </c>
      <c r="N219" s="10">
        <v>0</v>
      </c>
      <c r="O219" s="4">
        <v>61.095108695652172</v>
      </c>
      <c r="P219" s="4">
        <v>0</v>
      </c>
      <c r="Q219" s="8">
        <v>0</v>
      </c>
      <c r="R219" s="4">
        <v>16.198369565217391</v>
      </c>
      <c r="S219" s="4">
        <v>0</v>
      </c>
      <c r="T219" s="10">
        <v>0</v>
      </c>
      <c r="U219" s="4">
        <v>4.8695652173913047</v>
      </c>
      <c r="V219" s="4">
        <v>0</v>
      </c>
      <c r="W219" s="10">
        <v>0</v>
      </c>
      <c r="X219" s="4">
        <v>126.72826086956522</v>
      </c>
      <c r="Y219" s="4">
        <v>0</v>
      </c>
      <c r="Z219" s="10">
        <v>0</v>
      </c>
      <c r="AA219" s="4">
        <v>0</v>
      </c>
      <c r="AB219" s="4">
        <v>0</v>
      </c>
      <c r="AC219" s="10" t="s">
        <v>652</v>
      </c>
      <c r="AD219" s="4">
        <v>188.45380434782609</v>
      </c>
      <c r="AE219" s="4">
        <v>0</v>
      </c>
      <c r="AF219" s="10">
        <v>0</v>
      </c>
      <c r="AG219" s="4">
        <v>0</v>
      </c>
      <c r="AH219" s="4">
        <v>0</v>
      </c>
      <c r="AI219" s="10" t="s">
        <v>652</v>
      </c>
      <c r="AJ219" s="4">
        <v>0</v>
      </c>
      <c r="AK219" s="4">
        <v>0</v>
      </c>
      <c r="AL219" s="10" t="s">
        <v>652</v>
      </c>
      <c r="AM219" t="s">
        <v>0</v>
      </c>
      <c r="AN219" s="1">
        <v>1</v>
      </c>
      <c r="AX219"/>
      <c r="AY219"/>
    </row>
    <row r="220" spans="1:51" x14ac:dyDescent="0.25">
      <c r="A220" t="s">
        <v>379</v>
      </c>
      <c r="B220" t="s">
        <v>356</v>
      </c>
      <c r="C220" t="s">
        <v>550</v>
      </c>
      <c r="D220" t="s">
        <v>416</v>
      </c>
      <c r="E220" s="4">
        <v>18.532608695652176</v>
      </c>
      <c r="F220" s="4">
        <v>90.384565217391298</v>
      </c>
      <c r="G220" s="4">
        <v>0</v>
      </c>
      <c r="H220" s="10">
        <v>0</v>
      </c>
      <c r="I220" s="4">
        <v>87.16010869565217</v>
      </c>
      <c r="J220" s="4">
        <v>0</v>
      </c>
      <c r="K220" s="10">
        <v>0</v>
      </c>
      <c r="L220" s="4">
        <v>13.157934782608695</v>
      </c>
      <c r="M220" s="4">
        <v>0</v>
      </c>
      <c r="N220" s="10">
        <v>0</v>
      </c>
      <c r="O220" s="4">
        <v>9.9334782608695633</v>
      </c>
      <c r="P220" s="4">
        <v>0</v>
      </c>
      <c r="Q220" s="8">
        <v>0</v>
      </c>
      <c r="R220" s="4">
        <v>3.224456521739131</v>
      </c>
      <c r="S220" s="4">
        <v>0</v>
      </c>
      <c r="T220" s="10">
        <v>0</v>
      </c>
      <c r="U220" s="4">
        <v>0</v>
      </c>
      <c r="V220" s="4">
        <v>0</v>
      </c>
      <c r="W220" s="10" t="s">
        <v>652</v>
      </c>
      <c r="X220" s="4">
        <v>45.309673913043476</v>
      </c>
      <c r="Y220" s="4">
        <v>0</v>
      </c>
      <c r="Z220" s="10">
        <v>0</v>
      </c>
      <c r="AA220" s="4">
        <v>0</v>
      </c>
      <c r="AB220" s="4">
        <v>0</v>
      </c>
      <c r="AC220" s="10" t="s">
        <v>652</v>
      </c>
      <c r="AD220" s="4">
        <v>31.916956521739131</v>
      </c>
      <c r="AE220" s="4">
        <v>0</v>
      </c>
      <c r="AF220" s="10">
        <v>0</v>
      </c>
      <c r="AG220" s="4">
        <v>0</v>
      </c>
      <c r="AH220" s="4">
        <v>0</v>
      </c>
      <c r="AI220" s="10" t="s">
        <v>652</v>
      </c>
      <c r="AJ220" s="4">
        <v>0</v>
      </c>
      <c r="AK220" s="4">
        <v>0</v>
      </c>
      <c r="AL220" s="10" t="s">
        <v>652</v>
      </c>
      <c r="AM220" s="1">
        <v>225784</v>
      </c>
      <c r="AN220" s="1">
        <v>1</v>
      </c>
      <c r="AX220"/>
      <c r="AY220"/>
    </row>
    <row r="221" spans="1:51" x14ac:dyDescent="0.25">
      <c r="A221" t="s">
        <v>379</v>
      </c>
      <c r="B221" t="s">
        <v>351</v>
      </c>
      <c r="C221" t="s">
        <v>518</v>
      </c>
      <c r="D221" t="s">
        <v>416</v>
      </c>
      <c r="E221" s="4">
        <v>52.25</v>
      </c>
      <c r="F221" s="4">
        <v>245.2207608695652</v>
      </c>
      <c r="G221" s="4">
        <v>0</v>
      </c>
      <c r="H221" s="10">
        <v>0</v>
      </c>
      <c r="I221" s="4">
        <v>240.43815217391301</v>
      </c>
      <c r="J221" s="4">
        <v>0</v>
      </c>
      <c r="K221" s="10">
        <v>0</v>
      </c>
      <c r="L221" s="4">
        <v>108.06423913043476</v>
      </c>
      <c r="M221" s="4">
        <v>0</v>
      </c>
      <c r="N221" s="10">
        <v>0</v>
      </c>
      <c r="O221" s="4">
        <v>103.28163043478258</v>
      </c>
      <c r="P221" s="4">
        <v>0</v>
      </c>
      <c r="Q221" s="8">
        <v>0</v>
      </c>
      <c r="R221" s="4">
        <v>0</v>
      </c>
      <c r="S221" s="4">
        <v>0</v>
      </c>
      <c r="T221" s="10" t="s">
        <v>652</v>
      </c>
      <c r="U221" s="4">
        <v>4.7826086956521738</v>
      </c>
      <c r="V221" s="4">
        <v>0</v>
      </c>
      <c r="W221" s="10">
        <v>0</v>
      </c>
      <c r="X221" s="4">
        <v>8.8185869565217363</v>
      </c>
      <c r="Y221" s="4">
        <v>0</v>
      </c>
      <c r="Z221" s="10">
        <v>0</v>
      </c>
      <c r="AA221" s="4">
        <v>0</v>
      </c>
      <c r="AB221" s="4">
        <v>0</v>
      </c>
      <c r="AC221" s="10" t="s">
        <v>652</v>
      </c>
      <c r="AD221" s="4">
        <v>128.3379347826087</v>
      </c>
      <c r="AE221" s="4">
        <v>0</v>
      </c>
      <c r="AF221" s="10">
        <v>0</v>
      </c>
      <c r="AG221" s="4">
        <v>0</v>
      </c>
      <c r="AH221" s="4">
        <v>0</v>
      </c>
      <c r="AI221" s="10" t="s">
        <v>652</v>
      </c>
      <c r="AJ221" s="4">
        <v>0</v>
      </c>
      <c r="AK221" s="4">
        <v>0</v>
      </c>
      <c r="AL221" s="10" t="s">
        <v>652</v>
      </c>
      <c r="AM221" s="1">
        <v>225774</v>
      </c>
      <c r="AN221" s="1">
        <v>1</v>
      </c>
      <c r="AX221"/>
      <c r="AY221"/>
    </row>
    <row r="222" spans="1:51" x14ac:dyDescent="0.25">
      <c r="A222" t="s">
        <v>379</v>
      </c>
      <c r="B222" t="s">
        <v>47</v>
      </c>
      <c r="C222" t="s">
        <v>489</v>
      </c>
      <c r="D222" t="s">
        <v>416</v>
      </c>
      <c r="E222" s="4">
        <v>99.228260869565219</v>
      </c>
      <c r="F222" s="4">
        <v>315.84771739130434</v>
      </c>
      <c r="G222" s="4">
        <v>7.1991304347826084</v>
      </c>
      <c r="H222" s="10">
        <v>2.2793042464396195E-2</v>
      </c>
      <c r="I222" s="4">
        <v>295.1638043478261</v>
      </c>
      <c r="J222" s="4">
        <v>7.0360869565217392</v>
      </c>
      <c r="K222" s="10">
        <v>2.3837905775974798E-2</v>
      </c>
      <c r="L222" s="4">
        <v>43.546956521739133</v>
      </c>
      <c r="M222" s="4">
        <v>2.4065217391304348</v>
      </c>
      <c r="N222" s="10">
        <v>5.5262684957766726E-2</v>
      </c>
      <c r="O222" s="4">
        <v>29.232608695652178</v>
      </c>
      <c r="P222" s="4">
        <v>2.2434782608695651</v>
      </c>
      <c r="Q222" s="8">
        <v>7.6745742544805512E-2</v>
      </c>
      <c r="R222" s="4">
        <v>8.7961956521739122</v>
      </c>
      <c r="S222" s="4">
        <v>0.16304347826086957</v>
      </c>
      <c r="T222" s="10">
        <v>1.8535681186283598E-2</v>
      </c>
      <c r="U222" s="4">
        <v>5.5181521739130437</v>
      </c>
      <c r="V222" s="4">
        <v>0</v>
      </c>
      <c r="W222" s="10">
        <v>0</v>
      </c>
      <c r="X222" s="4">
        <v>70.942934782608702</v>
      </c>
      <c r="Y222" s="4">
        <v>3.7201086956521738</v>
      </c>
      <c r="Z222" s="10">
        <v>5.2438043436626183E-2</v>
      </c>
      <c r="AA222" s="4">
        <v>6.3695652173913047</v>
      </c>
      <c r="AB222" s="4">
        <v>0</v>
      </c>
      <c r="AC222" s="10">
        <v>0</v>
      </c>
      <c r="AD222" s="4">
        <v>194.98826086956521</v>
      </c>
      <c r="AE222" s="4">
        <v>1.0725</v>
      </c>
      <c r="AF222" s="10">
        <v>5.5003311236127934E-3</v>
      </c>
      <c r="AG222" s="4">
        <v>0</v>
      </c>
      <c r="AH222" s="4">
        <v>0</v>
      </c>
      <c r="AI222" s="10" t="s">
        <v>652</v>
      </c>
      <c r="AJ222" s="4">
        <v>0</v>
      </c>
      <c r="AK222" s="4">
        <v>0</v>
      </c>
      <c r="AL222" s="10" t="s">
        <v>652</v>
      </c>
      <c r="AM222" s="1">
        <v>225222</v>
      </c>
      <c r="AN222" s="1">
        <v>1</v>
      </c>
      <c r="AX222"/>
      <c r="AY222"/>
    </row>
    <row r="223" spans="1:51" x14ac:dyDescent="0.25">
      <c r="A223" t="s">
        <v>379</v>
      </c>
      <c r="B223" t="s">
        <v>126</v>
      </c>
      <c r="C223" t="s">
        <v>525</v>
      </c>
      <c r="D223" t="s">
        <v>418</v>
      </c>
      <c r="E223" s="4">
        <v>78.891304347826093</v>
      </c>
      <c r="F223" s="4">
        <v>303.95108695652175</v>
      </c>
      <c r="G223" s="4">
        <v>18.71467391304348</v>
      </c>
      <c r="H223" s="10">
        <v>6.1571334060471689E-2</v>
      </c>
      <c r="I223" s="4">
        <v>262.72826086956525</v>
      </c>
      <c r="J223" s="4">
        <v>18.71467391304348</v>
      </c>
      <c r="K223" s="10">
        <v>7.1232054941872486E-2</v>
      </c>
      <c r="L223" s="4">
        <v>42.646739130434781</v>
      </c>
      <c r="M223" s="4">
        <v>0.99728260869565222</v>
      </c>
      <c r="N223" s="10">
        <v>2.3384733018988149E-2</v>
      </c>
      <c r="O223" s="4">
        <v>22.434782608695652</v>
      </c>
      <c r="P223" s="4">
        <v>0.99728260869565222</v>
      </c>
      <c r="Q223" s="8">
        <v>4.4452519379844964E-2</v>
      </c>
      <c r="R223" s="4">
        <v>15.168478260869565</v>
      </c>
      <c r="S223" s="4">
        <v>0</v>
      </c>
      <c r="T223" s="10">
        <v>0</v>
      </c>
      <c r="U223" s="4">
        <v>5.0434782608695654</v>
      </c>
      <c r="V223" s="4">
        <v>0</v>
      </c>
      <c r="W223" s="10">
        <v>0</v>
      </c>
      <c r="X223" s="4">
        <v>69.600543478260875</v>
      </c>
      <c r="Y223" s="4">
        <v>16.413043478260871</v>
      </c>
      <c r="Z223" s="10">
        <v>0.23581774879943779</v>
      </c>
      <c r="AA223" s="4">
        <v>21.010869565217391</v>
      </c>
      <c r="AB223" s="4">
        <v>0</v>
      </c>
      <c r="AC223" s="10">
        <v>0</v>
      </c>
      <c r="AD223" s="4">
        <v>148.02717391304347</v>
      </c>
      <c r="AE223" s="4">
        <v>1.3043478260869565</v>
      </c>
      <c r="AF223" s="10">
        <v>8.8115431214891519E-3</v>
      </c>
      <c r="AG223" s="4">
        <v>22.665760869565219</v>
      </c>
      <c r="AH223" s="4">
        <v>0</v>
      </c>
      <c r="AI223" s="10">
        <v>0</v>
      </c>
      <c r="AJ223" s="4">
        <v>0</v>
      </c>
      <c r="AK223" s="4">
        <v>0</v>
      </c>
      <c r="AL223" s="10" t="s">
        <v>652</v>
      </c>
      <c r="AM223" s="1">
        <v>225342</v>
      </c>
      <c r="AN223" s="1">
        <v>1</v>
      </c>
      <c r="AX223"/>
      <c r="AY223"/>
    </row>
    <row r="224" spans="1:51" x14ac:dyDescent="0.25">
      <c r="A224" t="s">
        <v>379</v>
      </c>
      <c r="B224" t="s">
        <v>230</v>
      </c>
      <c r="C224" t="s">
        <v>469</v>
      </c>
      <c r="D224" t="s">
        <v>413</v>
      </c>
      <c r="E224" s="4">
        <v>86.228260869565219</v>
      </c>
      <c r="F224" s="4">
        <v>337.08891304347827</v>
      </c>
      <c r="G224" s="4">
        <v>23.652173913043477</v>
      </c>
      <c r="H224" s="10">
        <v>7.0165979947233628E-2</v>
      </c>
      <c r="I224" s="4">
        <v>301.87967391304352</v>
      </c>
      <c r="J224" s="4">
        <v>23.652173913043477</v>
      </c>
      <c r="K224" s="10">
        <v>7.8349673585034044E-2</v>
      </c>
      <c r="L224" s="4">
        <v>90.483695652173907</v>
      </c>
      <c r="M224" s="4">
        <v>9</v>
      </c>
      <c r="N224" s="10">
        <v>9.9465433359360936E-2</v>
      </c>
      <c r="O224" s="4">
        <v>57.361413043478258</v>
      </c>
      <c r="P224" s="4">
        <v>9</v>
      </c>
      <c r="Q224" s="8">
        <v>0.15689990051636743</v>
      </c>
      <c r="R224" s="4">
        <v>30.535326086956523</v>
      </c>
      <c r="S224" s="4">
        <v>0</v>
      </c>
      <c r="T224" s="10">
        <v>0</v>
      </c>
      <c r="U224" s="4">
        <v>2.5869565217391304</v>
      </c>
      <c r="V224" s="4">
        <v>0</v>
      </c>
      <c r="W224" s="10">
        <v>0</v>
      </c>
      <c r="X224" s="4">
        <v>64.206521739130437</v>
      </c>
      <c r="Y224" s="4">
        <v>9.695652173913043</v>
      </c>
      <c r="Z224" s="10">
        <v>0.15100727949889961</v>
      </c>
      <c r="AA224" s="4">
        <v>2.0869565217391304</v>
      </c>
      <c r="AB224" s="4">
        <v>0</v>
      </c>
      <c r="AC224" s="10">
        <v>0</v>
      </c>
      <c r="AD224" s="4">
        <v>169.84163043478262</v>
      </c>
      <c r="AE224" s="4">
        <v>4.9565217391304346</v>
      </c>
      <c r="AF224" s="10">
        <v>2.9183196878421903E-2</v>
      </c>
      <c r="AG224" s="4">
        <v>10.470108695652174</v>
      </c>
      <c r="AH224" s="4">
        <v>0</v>
      </c>
      <c r="AI224" s="10">
        <v>0</v>
      </c>
      <c r="AJ224" s="4">
        <v>0</v>
      </c>
      <c r="AK224" s="4">
        <v>0</v>
      </c>
      <c r="AL224" s="10" t="s">
        <v>652</v>
      </c>
      <c r="AM224" s="1">
        <v>225506</v>
      </c>
      <c r="AN224" s="1">
        <v>1</v>
      </c>
      <c r="AX224"/>
      <c r="AY224"/>
    </row>
    <row r="225" spans="1:51" x14ac:dyDescent="0.25">
      <c r="A225" t="s">
        <v>379</v>
      </c>
      <c r="B225" t="s">
        <v>94</v>
      </c>
      <c r="C225" t="s">
        <v>458</v>
      </c>
      <c r="D225" t="s">
        <v>410</v>
      </c>
      <c r="E225" s="4">
        <v>115.23913043478261</v>
      </c>
      <c r="F225" s="4">
        <v>373.91576086956525</v>
      </c>
      <c r="G225" s="4">
        <v>61.269021739130437</v>
      </c>
      <c r="H225" s="10">
        <v>0.16385782080072092</v>
      </c>
      <c r="I225" s="4">
        <v>362.0353260869565</v>
      </c>
      <c r="J225" s="4">
        <v>61.269021739130437</v>
      </c>
      <c r="K225" s="10">
        <v>0.16923492632985312</v>
      </c>
      <c r="L225" s="4">
        <v>38.040760869565219</v>
      </c>
      <c r="M225" s="4">
        <v>11.652173913043478</v>
      </c>
      <c r="N225" s="10">
        <v>0.30630759339952851</v>
      </c>
      <c r="O225" s="4">
        <v>30.630434782608695</v>
      </c>
      <c r="P225" s="4">
        <v>11.652173913043478</v>
      </c>
      <c r="Q225" s="8">
        <v>0.38041163946061035</v>
      </c>
      <c r="R225" s="4">
        <v>6.0135869565217392</v>
      </c>
      <c r="S225" s="4">
        <v>0</v>
      </c>
      <c r="T225" s="10">
        <v>0</v>
      </c>
      <c r="U225" s="4">
        <v>1.3967391304347827</v>
      </c>
      <c r="V225" s="4">
        <v>0</v>
      </c>
      <c r="W225" s="10">
        <v>0</v>
      </c>
      <c r="X225" s="4">
        <v>89.760869565217391</v>
      </c>
      <c r="Y225" s="4">
        <v>9.3940217391304355</v>
      </c>
      <c r="Z225" s="10">
        <v>0.10465609106321144</v>
      </c>
      <c r="AA225" s="4">
        <v>4.4701086956521738</v>
      </c>
      <c r="AB225" s="4">
        <v>0</v>
      </c>
      <c r="AC225" s="10">
        <v>0</v>
      </c>
      <c r="AD225" s="4">
        <v>241.64402173913044</v>
      </c>
      <c r="AE225" s="4">
        <v>40.222826086956523</v>
      </c>
      <c r="AF225" s="10">
        <v>0.16645487770593198</v>
      </c>
      <c r="AG225" s="4">
        <v>0</v>
      </c>
      <c r="AH225" s="4">
        <v>0</v>
      </c>
      <c r="AI225" s="10" t="s">
        <v>652</v>
      </c>
      <c r="AJ225" s="4">
        <v>0</v>
      </c>
      <c r="AK225" s="4">
        <v>0</v>
      </c>
      <c r="AL225" s="10" t="s">
        <v>652</v>
      </c>
      <c r="AM225" s="1">
        <v>225298</v>
      </c>
      <c r="AN225" s="1">
        <v>1</v>
      </c>
      <c r="AX225"/>
      <c r="AY225"/>
    </row>
    <row r="226" spans="1:51" x14ac:dyDescent="0.25">
      <c r="A226" t="s">
        <v>379</v>
      </c>
      <c r="B226" t="s">
        <v>127</v>
      </c>
      <c r="C226" t="s">
        <v>485</v>
      </c>
      <c r="D226" t="s">
        <v>416</v>
      </c>
      <c r="E226" s="4">
        <v>116.09782608695652</v>
      </c>
      <c r="F226" s="4">
        <v>354.37934782608693</v>
      </c>
      <c r="G226" s="4">
        <v>9.1423913043478251</v>
      </c>
      <c r="H226" s="10">
        <v>2.5798318554484417E-2</v>
      </c>
      <c r="I226" s="4">
        <v>326.06413043478261</v>
      </c>
      <c r="J226" s="4">
        <v>5.4032608695652176</v>
      </c>
      <c r="K226" s="10">
        <v>1.6571159981198683E-2</v>
      </c>
      <c r="L226" s="4">
        <v>63.854347826086951</v>
      </c>
      <c r="M226" s="4">
        <v>5.5804347826086955</v>
      </c>
      <c r="N226" s="10">
        <v>8.7393184216797745E-2</v>
      </c>
      <c r="O226" s="4">
        <v>58.463043478260865</v>
      </c>
      <c r="P226" s="4">
        <v>1.8413043478260867</v>
      </c>
      <c r="Q226" s="8">
        <v>3.1495184620533224E-2</v>
      </c>
      <c r="R226" s="4">
        <v>0</v>
      </c>
      <c r="S226" s="4">
        <v>0</v>
      </c>
      <c r="T226" s="10" t="s">
        <v>652</v>
      </c>
      <c r="U226" s="4">
        <v>5.3913043478260869</v>
      </c>
      <c r="V226" s="4">
        <v>3.7391304347826089</v>
      </c>
      <c r="W226" s="10">
        <v>0.69354838709677424</v>
      </c>
      <c r="X226" s="4">
        <v>54.004347826086963</v>
      </c>
      <c r="Y226" s="4">
        <v>3.5619565217391305</v>
      </c>
      <c r="Z226" s="10">
        <v>6.5956847274776575E-2</v>
      </c>
      <c r="AA226" s="4">
        <v>22.923913043478262</v>
      </c>
      <c r="AB226" s="4">
        <v>0</v>
      </c>
      <c r="AC226" s="10">
        <v>0</v>
      </c>
      <c r="AD226" s="4">
        <v>213.59673913043477</v>
      </c>
      <c r="AE226" s="4">
        <v>0</v>
      </c>
      <c r="AF226" s="10">
        <v>0</v>
      </c>
      <c r="AG226" s="4">
        <v>0</v>
      </c>
      <c r="AH226" s="4">
        <v>0</v>
      </c>
      <c r="AI226" s="10" t="s">
        <v>652</v>
      </c>
      <c r="AJ226" s="4">
        <v>0</v>
      </c>
      <c r="AK226" s="4">
        <v>0</v>
      </c>
      <c r="AL226" s="10" t="s">
        <v>652</v>
      </c>
      <c r="AM226" s="1">
        <v>225343</v>
      </c>
      <c r="AN226" s="1">
        <v>1</v>
      </c>
      <c r="AX226"/>
      <c r="AY226"/>
    </row>
    <row r="227" spans="1:51" x14ac:dyDescent="0.25">
      <c r="A227" t="s">
        <v>379</v>
      </c>
      <c r="B227" t="s">
        <v>270</v>
      </c>
      <c r="C227" t="s">
        <v>468</v>
      </c>
      <c r="D227" t="s">
        <v>412</v>
      </c>
      <c r="E227" s="4">
        <v>119.52173913043478</v>
      </c>
      <c r="F227" s="4">
        <v>490.79184782608706</v>
      </c>
      <c r="G227" s="4">
        <v>21.301630434782609</v>
      </c>
      <c r="H227" s="10">
        <v>4.3402575917134791E-2</v>
      </c>
      <c r="I227" s="4">
        <v>471.2402173913045</v>
      </c>
      <c r="J227" s="4">
        <v>21.301630434782609</v>
      </c>
      <c r="K227" s="10">
        <v>4.5203337169956233E-2</v>
      </c>
      <c r="L227" s="4">
        <v>59.641956521739125</v>
      </c>
      <c r="M227" s="4">
        <v>0.2608695652173913</v>
      </c>
      <c r="N227" s="10">
        <v>4.3739270210276541E-3</v>
      </c>
      <c r="O227" s="4">
        <v>45.133804347826079</v>
      </c>
      <c r="P227" s="4">
        <v>0.2608695652173913</v>
      </c>
      <c r="Q227" s="8">
        <v>5.7799152760752461E-3</v>
      </c>
      <c r="R227" s="4">
        <v>8.7690217391304355</v>
      </c>
      <c r="S227" s="4">
        <v>0</v>
      </c>
      <c r="T227" s="10">
        <v>0</v>
      </c>
      <c r="U227" s="4">
        <v>5.7391304347826084</v>
      </c>
      <c r="V227" s="4">
        <v>0</v>
      </c>
      <c r="W227" s="10">
        <v>0</v>
      </c>
      <c r="X227" s="4">
        <v>115.58043478260869</v>
      </c>
      <c r="Y227" s="4">
        <v>9.9184782608695645</v>
      </c>
      <c r="Z227" s="10">
        <v>8.581450899994357E-2</v>
      </c>
      <c r="AA227" s="4">
        <v>5.0434782608695654</v>
      </c>
      <c r="AB227" s="4">
        <v>0</v>
      </c>
      <c r="AC227" s="10">
        <v>0</v>
      </c>
      <c r="AD227" s="4">
        <v>306.54500000000013</v>
      </c>
      <c r="AE227" s="4">
        <v>11.122282608695652</v>
      </c>
      <c r="AF227" s="10">
        <v>3.6282707624315021E-2</v>
      </c>
      <c r="AG227" s="4">
        <v>3.9809782608695654</v>
      </c>
      <c r="AH227" s="4">
        <v>0</v>
      </c>
      <c r="AI227" s="10">
        <v>0</v>
      </c>
      <c r="AJ227" s="4">
        <v>0</v>
      </c>
      <c r="AK227" s="4">
        <v>0</v>
      </c>
      <c r="AL227" s="10" t="s">
        <v>652</v>
      </c>
      <c r="AM227" s="1">
        <v>225577</v>
      </c>
      <c r="AN227" s="1">
        <v>1</v>
      </c>
      <c r="AX227"/>
      <c r="AY227"/>
    </row>
    <row r="228" spans="1:51" x14ac:dyDescent="0.25">
      <c r="A228" t="s">
        <v>379</v>
      </c>
      <c r="B228" t="s">
        <v>308</v>
      </c>
      <c r="C228" t="s">
        <v>480</v>
      </c>
      <c r="D228" t="s">
        <v>410</v>
      </c>
      <c r="E228" s="4">
        <v>98.5</v>
      </c>
      <c r="F228" s="4">
        <v>382.10217391304349</v>
      </c>
      <c r="G228" s="4">
        <v>124.25</v>
      </c>
      <c r="H228" s="10">
        <v>0.32517480528199261</v>
      </c>
      <c r="I228" s="4">
        <v>326.20641304347828</v>
      </c>
      <c r="J228" s="4">
        <v>119.52989130434783</v>
      </c>
      <c r="K228" s="10">
        <v>0.36642409997137715</v>
      </c>
      <c r="L228" s="4">
        <v>54.842391304347821</v>
      </c>
      <c r="M228" s="4">
        <v>19.1875</v>
      </c>
      <c r="N228" s="10">
        <v>0.34986621742146473</v>
      </c>
      <c r="O228" s="4">
        <v>24.4375</v>
      </c>
      <c r="P228" s="4">
        <v>18.578804347826086</v>
      </c>
      <c r="Q228" s="8">
        <v>0.76025797842766596</v>
      </c>
      <c r="R228" s="4">
        <v>25.013586956521738</v>
      </c>
      <c r="S228" s="4">
        <v>0.60869565217391308</v>
      </c>
      <c r="T228" s="10">
        <v>2.4334600760456276E-2</v>
      </c>
      <c r="U228" s="4">
        <v>5.3913043478260869</v>
      </c>
      <c r="V228" s="4">
        <v>0</v>
      </c>
      <c r="W228" s="10">
        <v>0</v>
      </c>
      <c r="X228" s="4">
        <v>108.94858695652174</v>
      </c>
      <c r="Y228" s="4">
        <v>62.565217391304351</v>
      </c>
      <c r="Z228" s="10">
        <v>0.57426368839709996</v>
      </c>
      <c r="AA228" s="4">
        <v>25.490869565217384</v>
      </c>
      <c r="AB228" s="4">
        <v>4.1114130434782608</v>
      </c>
      <c r="AC228" s="10">
        <v>0.16128963482235759</v>
      </c>
      <c r="AD228" s="4">
        <v>192.82032608695653</v>
      </c>
      <c r="AE228" s="4">
        <v>38.385869565217391</v>
      </c>
      <c r="AF228" s="10">
        <v>0.19907584612167104</v>
      </c>
      <c r="AG228" s="4">
        <v>0</v>
      </c>
      <c r="AH228" s="4">
        <v>0</v>
      </c>
      <c r="AI228" s="10" t="s">
        <v>652</v>
      </c>
      <c r="AJ228" s="4">
        <v>0</v>
      </c>
      <c r="AK228" s="4">
        <v>0</v>
      </c>
      <c r="AL228" s="10" t="s">
        <v>652</v>
      </c>
      <c r="AM228" s="1">
        <v>225682</v>
      </c>
      <c r="AN228" s="1">
        <v>1</v>
      </c>
      <c r="AX228"/>
      <c r="AY228"/>
    </row>
    <row r="229" spans="1:51" x14ac:dyDescent="0.25">
      <c r="A229" t="s">
        <v>379</v>
      </c>
      <c r="B229" t="s">
        <v>120</v>
      </c>
      <c r="C229" t="s">
        <v>523</v>
      </c>
      <c r="D229" t="s">
        <v>412</v>
      </c>
      <c r="E229" s="4">
        <v>70.315217391304344</v>
      </c>
      <c r="F229" s="4">
        <v>284.89391304347834</v>
      </c>
      <c r="G229" s="4">
        <v>24.364565217391309</v>
      </c>
      <c r="H229" s="10">
        <v>8.5521536620801641E-2</v>
      </c>
      <c r="I229" s="4">
        <v>268.78978260869576</v>
      </c>
      <c r="J229" s="4">
        <v>24.364565217391309</v>
      </c>
      <c r="K229" s="10">
        <v>9.0645429230698293E-2</v>
      </c>
      <c r="L229" s="4">
        <v>38.838913043478257</v>
      </c>
      <c r="M229" s="4">
        <v>1.0182608695652173</v>
      </c>
      <c r="N229" s="10">
        <v>2.6217542916953527E-2</v>
      </c>
      <c r="O229" s="4">
        <v>23.611630434782604</v>
      </c>
      <c r="P229" s="4">
        <v>1.0182608695652173</v>
      </c>
      <c r="Q229" s="8">
        <v>4.3125394172915894E-2</v>
      </c>
      <c r="R229" s="4">
        <v>11.488152173913042</v>
      </c>
      <c r="S229" s="4">
        <v>0</v>
      </c>
      <c r="T229" s="10">
        <v>0</v>
      </c>
      <c r="U229" s="4">
        <v>3.7391304347826089</v>
      </c>
      <c r="V229" s="4">
        <v>0</v>
      </c>
      <c r="W229" s="10">
        <v>0</v>
      </c>
      <c r="X229" s="4">
        <v>74.53978260869566</v>
      </c>
      <c r="Y229" s="4">
        <v>9.6617391304347837</v>
      </c>
      <c r="Z229" s="10">
        <v>0.12961855793375582</v>
      </c>
      <c r="AA229" s="4">
        <v>0.87684782608695655</v>
      </c>
      <c r="AB229" s="4">
        <v>0</v>
      </c>
      <c r="AC229" s="10">
        <v>0</v>
      </c>
      <c r="AD229" s="4">
        <v>170.63836956521746</v>
      </c>
      <c r="AE229" s="4">
        <v>13.684565217391308</v>
      </c>
      <c r="AF229" s="10">
        <v>8.0196296133508871E-2</v>
      </c>
      <c r="AG229" s="4">
        <v>0</v>
      </c>
      <c r="AH229" s="4">
        <v>0</v>
      </c>
      <c r="AI229" s="10" t="s">
        <v>652</v>
      </c>
      <c r="AJ229" s="4">
        <v>0</v>
      </c>
      <c r="AK229" s="4">
        <v>0</v>
      </c>
      <c r="AL229" s="10" t="s">
        <v>652</v>
      </c>
      <c r="AM229" s="1">
        <v>225334</v>
      </c>
      <c r="AN229" s="1">
        <v>1</v>
      </c>
      <c r="AX229"/>
      <c r="AY229"/>
    </row>
    <row r="230" spans="1:51" x14ac:dyDescent="0.25">
      <c r="A230" t="s">
        <v>379</v>
      </c>
      <c r="B230" t="s">
        <v>24</v>
      </c>
      <c r="C230" t="s">
        <v>477</v>
      </c>
      <c r="D230" t="s">
        <v>411</v>
      </c>
      <c r="E230" s="4">
        <v>71.076086956521735</v>
      </c>
      <c r="F230" s="4">
        <v>203.05760869565216</v>
      </c>
      <c r="G230" s="4">
        <v>66.952173913043481</v>
      </c>
      <c r="H230" s="10">
        <v>0.32972009442597683</v>
      </c>
      <c r="I230" s="4">
        <v>181.2641304347826</v>
      </c>
      <c r="J230" s="4">
        <v>66.952173913043481</v>
      </c>
      <c r="K230" s="10">
        <v>0.36936250847010432</v>
      </c>
      <c r="L230" s="4">
        <v>29.592391304347828</v>
      </c>
      <c r="M230" s="4">
        <v>19.506521739130438</v>
      </c>
      <c r="N230" s="10">
        <v>0.65917355371900832</v>
      </c>
      <c r="O230" s="4">
        <v>21.184782608695656</v>
      </c>
      <c r="P230" s="4">
        <v>19.506521739130438</v>
      </c>
      <c r="Q230" s="8">
        <v>0.92077988712160086</v>
      </c>
      <c r="R230" s="4">
        <v>3.4510869565217397</v>
      </c>
      <c r="S230" s="4">
        <v>0</v>
      </c>
      <c r="T230" s="10">
        <v>0</v>
      </c>
      <c r="U230" s="4">
        <v>4.9565217391304346</v>
      </c>
      <c r="V230" s="4">
        <v>0</v>
      </c>
      <c r="W230" s="10">
        <v>0</v>
      </c>
      <c r="X230" s="4">
        <v>50.959782608695647</v>
      </c>
      <c r="Y230" s="4">
        <v>23.611956521739128</v>
      </c>
      <c r="Z230" s="10">
        <v>0.46334492246656567</v>
      </c>
      <c r="AA230" s="4">
        <v>13.385869565217384</v>
      </c>
      <c r="AB230" s="4">
        <v>0</v>
      </c>
      <c r="AC230" s="10">
        <v>0</v>
      </c>
      <c r="AD230" s="4">
        <v>109.1195652173913</v>
      </c>
      <c r="AE230" s="4">
        <v>23.833695652173912</v>
      </c>
      <c r="AF230" s="10">
        <v>0.21841816914035261</v>
      </c>
      <c r="AG230" s="4">
        <v>0</v>
      </c>
      <c r="AH230" s="4">
        <v>0</v>
      </c>
      <c r="AI230" s="10" t="s">
        <v>652</v>
      </c>
      <c r="AJ230" s="4">
        <v>0</v>
      </c>
      <c r="AK230" s="4">
        <v>0</v>
      </c>
      <c r="AL230" s="10" t="s">
        <v>652</v>
      </c>
      <c r="AM230" s="1">
        <v>225145</v>
      </c>
      <c r="AN230" s="1">
        <v>1</v>
      </c>
      <c r="AX230"/>
      <c r="AY230"/>
    </row>
    <row r="231" spans="1:51" x14ac:dyDescent="0.25">
      <c r="A231" t="s">
        <v>379</v>
      </c>
      <c r="B231" t="s">
        <v>114</v>
      </c>
      <c r="C231" t="s">
        <v>501</v>
      </c>
      <c r="D231" t="s">
        <v>417</v>
      </c>
      <c r="E231" s="4">
        <v>89.086956521739125</v>
      </c>
      <c r="F231" s="4">
        <v>324.23423913043479</v>
      </c>
      <c r="G231" s="4">
        <v>7.1413043478260878</v>
      </c>
      <c r="H231" s="10">
        <v>2.2025139500931126E-2</v>
      </c>
      <c r="I231" s="4">
        <v>297.34760869565224</v>
      </c>
      <c r="J231" s="4">
        <v>7.1413043478260878</v>
      </c>
      <c r="K231" s="10">
        <v>2.4016686662294676E-2</v>
      </c>
      <c r="L231" s="4">
        <v>60.834673913043474</v>
      </c>
      <c r="M231" s="4">
        <v>3.5760869565217392</v>
      </c>
      <c r="N231" s="10">
        <v>5.8783695654116029E-2</v>
      </c>
      <c r="O231" s="4">
        <v>43.436521739130427</v>
      </c>
      <c r="P231" s="4">
        <v>3.5760869565217392</v>
      </c>
      <c r="Q231" s="8">
        <v>8.2329035874439474E-2</v>
      </c>
      <c r="R231" s="4">
        <v>12.191630434782612</v>
      </c>
      <c r="S231" s="4">
        <v>0</v>
      </c>
      <c r="T231" s="10">
        <v>0</v>
      </c>
      <c r="U231" s="4">
        <v>5.2065217391304346</v>
      </c>
      <c r="V231" s="4">
        <v>0</v>
      </c>
      <c r="W231" s="10">
        <v>0</v>
      </c>
      <c r="X231" s="4">
        <v>79.952608695652202</v>
      </c>
      <c r="Y231" s="4">
        <v>0.45108695652173914</v>
      </c>
      <c r="Z231" s="10">
        <v>5.6419291863114545E-3</v>
      </c>
      <c r="AA231" s="4">
        <v>9.4884782608695684</v>
      </c>
      <c r="AB231" s="4">
        <v>0</v>
      </c>
      <c r="AC231" s="10">
        <v>0</v>
      </c>
      <c r="AD231" s="4">
        <v>172.97804347826087</v>
      </c>
      <c r="AE231" s="4">
        <v>3.1141304347826089</v>
      </c>
      <c r="AF231" s="10">
        <v>1.8003038837550382E-2</v>
      </c>
      <c r="AG231" s="4">
        <v>0.98043478260869588</v>
      </c>
      <c r="AH231" s="4">
        <v>0</v>
      </c>
      <c r="AI231" s="10">
        <v>0</v>
      </c>
      <c r="AJ231" s="4">
        <v>0</v>
      </c>
      <c r="AK231" s="4">
        <v>0</v>
      </c>
      <c r="AL231" s="10" t="s">
        <v>652</v>
      </c>
      <c r="AM231" s="1">
        <v>225328</v>
      </c>
      <c r="AN231" s="1">
        <v>1</v>
      </c>
      <c r="AX231"/>
      <c r="AY231"/>
    </row>
    <row r="232" spans="1:51" x14ac:dyDescent="0.25">
      <c r="A232" t="s">
        <v>379</v>
      </c>
      <c r="B232" t="s">
        <v>199</v>
      </c>
      <c r="C232" t="s">
        <v>457</v>
      </c>
      <c r="D232" t="s">
        <v>415</v>
      </c>
      <c r="E232" s="4">
        <v>42.293478260869563</v>
      </c>
      <c r="F232" s="4">
        <v>124.85597826086956</v>
      </c>
      <c r="G232" s="4">
        <v>9.7554347826086953</v>
      </c>
      <c r="H232" s="10">
        <v>7.81335016431976E-2</v>
      </c>
      <c r="I232" s="4">
        <v>103.20108695652173</v>
      </c>
      <c r="J232" s="4">
        <v>8.7119565217391308</v>
      </c>
      <c r="K232" s="10">
        <v>8.4417294222971201E-2</v>
      </c>
      <c r="L232" s="4">
        <v>25.461956521739133</v>
      </c>
      <c r="M232" s="4">
        <v>1.9130434782608696</v>
      </c>
      <c r="N232" s="10">
        <v>7.5133404482390601E-2</v>
      </c>
      <c r="O232" s="4">
        <v>14.432065217391305</v>
      </c>
      <c r="P232" s="4">
        <v>0.86956521739130432</v>
      </c>
      <c r="Q232" s="8">
        <v>6.0252306533609488E-2</v>
      </c>
      <c r="R232" s="4">
        <v>6.2472826086956523</v>
      </c>
      <c r="S232" s="4">
        <v>1.0434782608695652</v>
      </c>
      <c r="T232" s="10">
        <v>0.16702914310569811</v>
      </c>
      <c r="U232" s="4">
        <v>4.7826086956521738</v>
      </c>
      <c r="V232" s="4">
        <v>0</v>
      </c>
      <c r="W232" s="10">
        <v>0</v>
      </c>
      <c r="X232" s="4">
        <v>19.652173913043477</v>
      </c>
      <c r="Y232" s="4">
        <v>4.4320652173913047</v>
      </c>
      <c r="Z232" s="10">
        <v>0.22552544247787615</v>
      </c>
      <c r="AA232" s="4">
        <v>10.625</v>
      </c>
      <c r="AB232" s="4">
        <v>0</v>
      </c>
      <c r="AC232" s="10">
        <v>0</v>
      </c>
      <c r="AD232" s="4">
        <v>69.116847826086953</v>
      </c>
      <c r="AE232" s="4">
        <v>3.410326086956522</v>
      </c>
      <c r="AF232" s="10">
        <v>4.9341458620011797E-2</v>
      </c>
      <c r="AG232" s="4">
        <v>0</v>
      </c>
      <c r="AH232" s="4">
        <v>0</v>
      </c>
      <c r="AI232" s="10" t="s">
        <v>652</v>
      </c>
      <c r="AJ232" s="4">
        <v>0</v>
      </c>
      <c r="AK232" s="4">
        <v>0</v>
      </c>
      <c r="AL232" s="10" t="s">
        <v>652</v>
      </c>
      <c r="AM232" s="1">
        <v>225456</v>
      </c>
      <c r="AN232" s="1">
        <v>1</v>
      </c>
      <c r="AX232"/>
      <c r="AY232"/>
    </row>
    <row r="233" spans="1:51" x14ac:dyDescent="0.25">
      <c r="A233" t="s">
        <v>379</v>
      </c>
      <c r="B233" t="s">
        <v>189</v>
      </c>
      <c r="C233" t="s">
        <v>468</v>
      </c>
      <c r="D233" t="s">
        <v>412</v>
      </c>
      <c r="E233" s="4">
        <v>83.869565217391298</v>
      </c>
      <c r="F233" s="4">
        <v>271.85000000000008</v>
      </c>
      <c r="G233" s="4">
        <v>9.0333695652173915</v>
      </c>
      <c r="H233" s="10">
        <v>3.3229242469072606E-2</v>
      </c>
      <c r="I233" s="4">
        <v>246.61750000000009</v>
      </c>
      <c r="J233" s="4">
        <v>9.0333695652173915</v>
      </c>
      <c r="K233" s="10">
        <v>3.6629069572181164E-2</v>
      </c>
      <c r="L233" s="4">
        <v>31.969130434782613</v>
      </c>
      <c r="M233" s="4">
        <v>5.1739130434782608</v>
      </c>
      <c r="N233" s="10">
        <v>0.1618409063090753</v>
      </c>
      <c r="O233" s="4">
        <v>22.748804347826091</v>
      </c>
      <c r="P233" s="4">
        <v>5.1739130434782608</v>
      </c>
      <c r="Q233" s="8">
        <v>0.22743670235893904</v>
      </c>
      <c r="R233" s="4">
        <v>4.5029347826086958</v>
      </c>
      <c r="S233" s="4">
        <v>0</v>
      </c>
      <c r="T233" s="10">
        <v>0</v>
      </c>
      <c r="U233" s="4">
        <v>4.7173913043478262</v>
      </c>
      <c r="V233" s="4">
        <v>0</v>
      </c>
      <c r="W233" s="10">
        <v>0</v>
      </c>
      <c r="X233" s="4">
        <v>53.525217391304338</v>
      </c>
      <c r="Y233" s="4">
        <v>3.4286956521739129</v>
      </c>
      <c r="Z233" s="10">
        <v>6.4057575462195801E-2</v>
      </c>
      <c r="AA233" s="4">
        <v>16.012173913043483</v>
      </c>
      <c r="AB233" s="4">
        <v>0</v>
      </c>
      <c r="AC233" s="10">
        <v>0</v>
      </c>
      <c r="AD233" s="4">
        <v>170.34347826086966</v>
      </c>
      <c r="AE233" s="4">
        <v>0.43076086956521736</v>
      </c>
      <c r="AF233" s="10">
        <v>2.5287781719798858E-3</v>
      </c>
      <c r="AG233" s="4">
        <v>0</v>
      </c>
      <c r="AH233" s="4">
        <v>0</v>
      </c>
      <c r="AI233" s="10" t="s">
        <v>652</v>
      </c>
      <c r="AJ233" s="4">
        <v>0</v>
      </c>
      <c r="AK233" s="4">
        <v>0</v>
      </c>
      <c r="AL233" s="10" t="s">
        <v>652</v>
      </c>
      <c r="AM233" s="1">
        <v>225439</v>
      </c>
      <c r="AN233" s="1">
        <v>1</v>
      </c>
      <c r="AX233"/>
      <c r="AY233"/>
    </row>
    <row r="234" spans="1:51" x14ac:dyDescent="0.25">
      <c r="A234" t="s">
        <v>379</v>
      </c>
      <c r="B234" t="s">
        <v>218</v>
      </c>
      <c r="C234" t="s">
        <v>6</v>
      </c>
      <c r="D234" t="s">
        <v>417</v>
      </c>
      <c r="E234" s="4">
        <v>73.413043478260875</v>
      </c>
      <c r="F234" s="4">
        <v>257.40239130434782</v>
      </c>
      <c r="G234" s="4">
        <v>7.0951086956521738</v>
      </c>
      <c r="H234" s="10">
        <v>2.7564268768828372E-2</v>
      </c>
      <c r="I234" s="4">
        <v>222.02173913043475</v>
      </c>
      <c r="J234" s="4">
        <v>7.0951086956521738</v>
      </c>
      <c r="K234" s="10">
        <v>3.1956819739547636E-2</v>
      </c>
      <c r="L234" s="4">
        <v>55.369673913043464</v>
      </c>
      <c r="M234" s="4">
        <v>1.8804347826086956</v>
      </c>
      <c r="N234" s="10">
        <v>3.3961456691290366E-2</v>
      </c>
      <c r="O234" s="4">
        <v>24.787934782608694</v>
      </c>
      <c r="P234" s="4">
        <v>1.8804347826086956</v>
      </c>
      <c r="Q234" s="8">
        <v>7.5860889545667817E-2</v>
      </c>
      <c r="R234" s="4">
        <v>26.668695652173902</v>
      </c>
      <c r="S234" s="4">
        <v>0</v>
      </c>
      <c r="T234" s="10">
        <v>0</v>
      </c>
      <c r="U234" s="4">
        <v>3.9130434782608696</v>
      </c>
      <c r="V234" s="4">
        <v>0</v>
      </c>
      <c r="W234" s="10">
        <v>0</v>
      </c>
      <c r="X234" s="4">
        <v>42.950869565217381</v>
      </c>
      <c r="Y234" s="4">
        <v>2.9184782608695654</v>
      </c>
      <c r="Z234" s="10">
        <v>6.7949224088189764E-2</v>
      </c>
      <c r="AA234" s="4">
        <v>4.7989130434782608</v>
      </c>
      <c r="AB234" s="4">
        <v>0</v>
      </c>
      <c r="AC234" s="10">
        <v>0</v>
      </c>
      <c r="AD234" s="4">
        <v>154.28293478260869</v>
      </c>
      <c r="AE234" s="4">
        <v>2.2961956521739131</v>
      </c>
      <c r="AF234" s="10">
        <v>1.4883017719421476E-2</v>
      </c>
      <c r="AG234" s="4">
        <v>0</v>
      </c>
      <c r="AH234" s="4">
        <v>0</v>
      </c>
      <c r="AI234" s="10" t="s">
        <v>652</v>
      </c>
      <c r="AJ234" s="4">
        <v>0</v>
      </c>
      <c r="AK234" s="4">
        <v>0</v>
      </c>
      <c r="AL234" s="10" t="s">
        <v>652</v>
      </c>
      <c r="AM234" s="1">
        <v>225485</v>
      </c>
      <c r="AN234" s="1">
        <v>1</v>
      </c>
      <c r="AX234"/>
      <c r="AY234"/>
    </row>
    <row r="235" spans="1:51" x14ac:dyDescent="0.25">
      <c r="A235" t="s">
        <v>379</v>
      </c>
      <c r="B235" t="s">
        <v>288</v>
      </c>
      <c r="C235" t="s">
        <v>582</v>
      </c>
      <c r="D235" t="s">
        <v>412</v>
      </c>
      <c r="E235" s="4">
        <v>125.23913043478261</v>
      </c>
      <c r="F235" s="4">
        <v>546.1110869565216</v>
      </c>
      <c r="G235" s="4">
        <v>5.1489130434782604</v>
      </c>
      <c r="H235" s="10">
        <v>9.4283254203337361E-3</v>
      </c>
      <c r="I235" s="4">
        <v>495.00923913043471</v>
      </c>
      <c r="J235" s="4">
        <v>5.1489130434782604</v>
      </c>
      <c r="K235" s="10">
        <v>1.0401650386411321E-2</v>
      </c>
      <c r="L235" s="4">
        <v>85.653586956521721</v>
      </c>
      <c r="M235" s="4">
        <v>0.84956521739130431</v>
      </c>
      <c r="N235" s="10">
        <v>9.9186180938639346E-3</v>
      </c>
      <c r="O235" s="4">
        <v>62.610108695652158</v>
      </c>
      <c r="P235" s="4">
        <v>0.84956521739130431</v>
      </c>
      <c r="Q235" s="8">
        <v>1.3569138196533761E-2</v>
      </c>
      <c r="R235" s="4">
        <v>17.739130434782609</v>
      </c>
      <c r="S235" s="4">
        <v>0</v>
      </c>
      <c r="T235" s="10">
        <v>0</v>
      </c>
      <c r="U235" s="4">
        <v>5.3043478260869561</v>
      </c>
      <c r="V235" s="4">
        <v>0</v>
      </c>
      <c r="W235" s="10">
        <v>0</v>
      </c>
      <c r="X235" s="4">
        <v>130.94250000000002</v>
      </c>
      <c r="Y235" s="4">
        <v>4.2123913043478254</v>
      </c>
      <c r="Z235" s="10">
        <v>3.21697791347181E-2</v>
      </c>
      <c r="AA235" s="4">
        <v>28.05836956521739</v>
      </c>
      <c r="AB235" s="4">
        <v>0</v>
      </c>
      <c r="AC235" s="10">
        <v>0</v>
      </c>
      <c r="AD235" s="4">
        <v>301.45663043478254</v>
      </c>
      <c r="AE235" s="4">
        <v>8.6956521739130432E-2</v>
      </c>
      <c r="AF235" s="10">
        <v>2.8845450044908766E-4</v>
      </c>
      <c r="AG235" s="4">
        <v>0</v>
      </c>
      <c r="AH235" s="4">
        <v>0</v>
      </c>
      <c r="AI235" s="10" t="s">
        <v>652</v>
      </c>
      <c r="AJ235" s="4">
        <v>0</v>
      </c>
      <c r="AK235" s="4">
        <v>0</v>
      </c>
      <c r="AL235" s="10" t="s">
        <v>652</v>
      </c>
      <c r="AM235" s="1">
        <v>225643</v>
      </c>
      <c r="AN235" s="1">
        <v>1</v>
      </c>
      <c r="AX235"/>
      <c r="AY235"/>
    </row>
    <row r="236" spans="1:51" x14ac:dyDescent="0.25">
      <c r="A236" t="s">
        <v>379</v>
      </c>
      <c r="B236" t="s">
        <v>44</v>
      </c>
      <c r="C236" t="s">
        <v>487</v>
      </c>
      <c r="D236" t="s">
        <v>415</v>
      </c>
      <c r="E236" s="4">
        <v>107.83695652173913</v>
      </c>
      <c r="F236" s="4">
        <v>305.61413043478262</v>
      </c>
      <c r="G236" s="4">
        <v>0</v>
      </c>
      <c r="H236" s="10">
        <v>0</v>
      </c>
      <c r="I236" s="4">
        <v>264.16576086956525</v>
      </c>
      <c r="J236" s="4">
        <v>0</v>
      </c>
      <c r="K236" s="10">
        <v>0</v>
      </c>
      <c r="L236" s="4">
        <v>47.3125</v>
      </c>
      <c r="M236" s="4">
        <v>0</v>
      </c>
      <c r="N236" s="10">
        <v>0</v>
      </c>
      <c r="O236" s="4">
        <v>22.630434782608695</v>
      </c>
      <c r="P236" s="4">
        <v>0</v>
      </c>
      <c r="Q236" s="8">
        <v>0</v>
      </c>
      <c r="R236" s="4">
        <v>18.75</v>
      </c>
      <c r="S236" s="4">
        <v>0</v>
      </c>
      <c r="T236" s="10">
        <v>0</v>
      </c>
      <c r="U236" s="4">
        <v>5.9320652173913047</v>
      </c>
      <c r="V236" s="4">
        <v>0</v>
      </c>
      <c r="W236" s="10">
        <v>0</v>
      </c>
      <c r="X236" s="4">
        <v>64.769021739130437</v>
      </c>
      <c r="Y236" s="4">
        <v>0</v>
      </c>
      <c r="Z236" s="10">
        <v>0</v>
      </c>
      <c r="AA236" s="4">
        <v>16.766304347826086</v>
      </c>
      <c r="AB236" s="4">
        <v>0</v>
      </c>
      <c r="AC236" s="10">
        <v>0</v>
      </c>
      <c r="AD236" s="4">
        <v>176.76630434782609</v>
      </c>
      <c r="AE236" s="4">
        <v>0</v>
      </c>
      <c r="AF236" s="10">
        <v>0</v>
      </c>
      <c r="AG236" s="4">
        <v>0</v>
      </c>
      <c r="AH236" s="4">
        <v>0</v>
      </c>
      <c r="AI236" s="10" t="s">
        <v>652</v>
      </c>
      <c r="AJ236" s="4">
        <v>0</v>
      </c>
      <c r="AK236" s="4">
        <v>0</v>
      </c>
      <c r="AL236" s="10" t="s">
        <v>652</v>
      </c>
      <c r="AM236" s="1">
        <v>225218</v>
      </c>
      <c r="AN236" s="1">
        <v>1</v>
      </c>
      <c r="AX236"/>
      <c r="AY236"/>
    </row>
    <row r="237" spans="1:51" x14ac:dyDescent="0.25">
      <c r="A237" t="s">
        <v>379</v>
      </c>
      <c r="B237" t="s">
        <v>231</v>
      </c>
      <c r="C237" t="s">
        <v>560</v>
      </c>
      <c r="D237" t="s">
        <v>410</v>
      </c>
      <c r="E237" s="4">
        <v>110.96739130434783</v>
      </c>
      <c r="F237" s="4">
        <v>413.49565217391284</v>
      </c>
      <c r="G237" s="4">
        <v>10.581630434782605</v>
      </c>
      <c r="H237" s="10">
        <v>2.5590669162180352E-2</v>
      </c>
      <c r="I237" s="4">
        <v>384.73271739130416</v>
      </c>
      <c r="J237" s="4">
        <v>10.581630434782605</v>
      </c>
      <c r="K237" s="10">
        <v>2.7503848662863352E-2</v>
      </c>
      <c r="L237" s="4">
        <v>73.615543478260861</v>
      </c>
      <c r="M237" s="4">
        <v>1.4035869565217391</v>
      </c>
      <c r="N237" s="10">
        <v>1.9066448336909004E-2</v>
      </c>
      <c r="O237" s="4">
        <v>58.677065217391295</v>
      </c>
      <c r="P237" s="4">
        <v>1.4035869565217391</v>
      </c>
      <c r="Q237" s="8">
        <v>2.3920537799932945E-2</v>
      </c>
      <c r="R237" s="4">
        <v>10.15586956521739</v>
      </c>
      <c r="S237" s="4">
        <v>0</v>
      </c>
      <c r="T237" s="10">
        <v>0</v>
      </c>
      <c r="U237" s="4">
        <v>4.7826086956521738</v>
      </c>
      <c r="V237" s="4">
        <v>0</v>
      </c>
      <c r="W237" s="10">
        <v>0</v>
      </c>
      <c r="X237" s="4">
        <v>103.39173913043471</v>
      </c>
      <c r="Y237" s="4">
        <v>9.1780434782608662</v>
      </c>
      <c r="Z237" s="10">
        <v>8.8769601473500978E-2</v>
      </c>
      <c r="AA237" s="4">
        <v>13.82445652173913</v>
      </c>
      <c r="AB237" s="4">
        <v>0</v>
      </c>
      <c r="AC237" s="10">
        <v>0</v>
      </c>
      <c r="AD237" s="4">
        <v>222.4030434782608</v>
      </c>
      <c r="AE237" s="4">
        <v>0</v>
      </c>
      <c r="AF237" s="10">
        <v>0</v>
      </c>
      <c r="AG237" s="4">
        <v>0.2608695652173913</v>
      </c>
      <c r="AH237" s="4">
        <v>0</v>
      </c>
      <c r="AI237" s="10">
        <v>0</v>
      </c>
      <c r="AJ237" s="4">
        <v>0</v>
      </c>
      <c r="AK237" s="4">
        <v>0</v>
      </c>
      <c r="AL237" s="10" t="s">
        <v>652</v>
      </c>
      <c r="AM237" s="1">
        <v>225508</v>
      </c>
      <c r="AN237" s="1">
        <v>1</v>
      </c>
      <c r="AX237"/>
      <c r="AY237"/>
    </row>
    <row r="238" spans="1:51" x14ac:dyDescent="0.25">
      <c r="A238" t="s">
        <v>379</v>
      </c>
      <c r="B238" t="s">
        <v>342</v>
      </c>
      <c r="C238" t="s">
        <v>422</v>
      </c>
      <c r="D238" t="s">
        <v>414</v>
      </c>
      <c r="E238" s="4">
        <v>55</v>
      </c>
      <c r="F238" s="4">
        <v>155.58076086956524</v>
      </c>
      <c r="G238" s="4">
        <v>32.289999999999992</v>
      </c>
      <c r="H238" s="10">
        <v>0.20754494205791335</v>
      </c>
      <c r="I238" s="4">
        <v>137.1758695652174</v>
      </c>
      <c r="J238" s="4">
        <v>31.637826086956515</v>
      </c>
      <c r="K238" s="10">
        <v>0.23063696397357242</v>
      </c>
      <c r="L238" s="4">
        <v>28.392173913043479</v>
      </c>
      <c r="M238" s="4">
        <v>9.4981521739130432</v>
      </c>
      <c r="N238" s="10">
        <v>0.3345341643441242</v>
      </c>
      <c r="O238" s="4">
        <v>19.31608695652174</v>
      </c>
      <c r="P238" s="4">
        <v>8.8459782608695647</v>
      </c>
      <c r="Q238" s="8">
        <v>0.45795912395615274</v>
      </c>
      <c r="R238" s="4">
        <v>3.4538043478260869</v>
      </c>
      <c r="S238" s="4">
        <v>0.65217391304347827</v>
      </c>
      <c r="T238" s="10">
        <v>0.1888276947285602</v>
      </c>
      <c r="U238" s="4">
        <v>5.6222826086956523</v>
      </c>
      <c r="V238" s="4">
        <v>0</v>
      </c>
      <c r="W238" s="10">
        <v>0</v>
      </c>
      <c r="X238" s="4">
        <v>26.952065217391304</v>
      </c>
      <c r="Y238" s="4">
        <v>6.4194565217391295</v>
      </c>
      <c r="Z238" s="10">
        <v>0.23818050564811113</v>
      </c>
      <c r="AA238" s="4">
        <v>9.3288043478260878</v>
      </c>
      <c r="AB238" s="4">
        <v>0</v>
      </c>
      <c r="AC238" s="10">
        <v>0</v>
      </c>
      <c r="AD238" s="4">
        <v>90.288152173913048</v>
      </c>
      <c r="AE238" s="4">
        <v>16.372391304347822</v>
      </c>
      <c r="AF238" s="10">
        <v>0.1813348807140423</v>
      </c>
      <c r="AG238" s="4">
        <v>0.61956521739130432</v>
      </c>
      <c r="AH238" s="4">
        <v>0</v>
      </c>
      <c r="AI238" s="10">
        <v>0</v>
      </c>
      <c r="AJ238" s="4">
        <v>0</v>
      </c>
      <c r="AK238" s="4">
        <v>0</v>
      </c>
      <c r="AL238" s="10" t="s">
        <v>652</v>
      </c>
      <c r="AM238" s="1">
        <v>225763</v>
      </c>
      <c r="AN238" s="1">
        <v>1</v>
      </c>
      <c r="AX238"/>
      <c r="AY238"/>
    </row>
    <row r="239" spans="1:51" x14ac:dyDescent="0.25">
      <c r="A239" t="s">
        <v>379</v>
      </c>
      <c r="B239" t="s">
        <v>272</v>
      </c>
      <c r="C239" t="s">
        <v>574</v>
      </c>
      <c r="D239" t="s">
        <v>410</v>
      </c>
      <c r="E239" s="4">
        <v>76.586956521739125</v>
      </c>
      <c r="F239" s="4">
        <v>243.7316304347826</v>
      </c>
      <c r="G239" s="4">
        <v>1.6856521739130432</v>
      </c>
      <c r="H239" s="10">
        <v>6.9160173052060549E-3</v>
      </c>
      <c r="I239" s="4">
        <v>232.69978260869567</v>
      </c>
      <c r="J239" s="4">
        <v>1.6856521739130432</v>
      </c>
      <c r="K239" s="10">
        <v>7.2438923449602427E-3</v>
      </c>
      <c r="L239" s="4">
        <v>61.250217391304346</v>
      </c>
      <c r="M239" s="4">
        <v>1.0416304347826086</v>
      </c>
      <c r="N239" s="10">
        <v>1.7006150821115097E-2</v>
      </c>
      <c r="O239" s="4">
        <v>50.218369565217394</v>
      </c>
      <c r="P239" s="4">
        <v>1.0416304347826086</v>
      </c>
      <c r="Q239" s="8">
        <v>2.0742020177096115E-2</v>
      </c>
      <c r="R239" s="4">
        <v>7.8524999999999991</v>
      </c>
      <c r="S239" s="4">
        <v>0</v>
      </c>
      <c r="T239" s="10">
        <v>0</v>
      </c>
      <c r="U239" s="4">
        <v>3.1793478260869565</v>
      </c>
      <c r="V239" s="4">
        <v>0</v>
      </c>
      <c r="W239" s="10">
        <v>0</v>
      </c>
      <c r="X239" s="4">
        <v>30.403913043478244</v>
      </c>
      <c r="Y239" s="4">
        <v>0.29076086956521741</v>
      </c>
      <c r="Z239" s="10">
        <v>9.5632713180511721E-3</v>
      </c>
      <c r="AA239" s="4">
        <v>0</v>
      </c>
      <c r="AB239" s="4">
        <v>0</v>
      </c>
      <c r="AC239" s="10" t="s">
        <v>652</v>
      </c>
      <c r="AD239" s="4">
        <v>152.07750000000001</v>
      </c>
      <c r="AE239" s="4">
        <v>0.35326086956521741</v>
      </c>
      <c r="AF239" s="10">
        <v>2.3229002946867049E-3</v>
      </c>
      <c r="AG239" s="4">
        <v>0</v>
      </c>
      <c r="AH239" s="4">
        <v>0</v>
      </c>
      <c r="AI239" s="10" t="s">
        <v>652</v>
      </c>
      <c r="AJ239" s="4">
        <v>0</v>
      </c>
      <c r="AK239" s="4">
        <v>0</v>
      </c>
      <c r="AL239" s="10" t="s">
        <v>652</v>
      </c>
      <c r="AM239" s="1">
        <v>225584</v>
      </c>
      <c r="AN239" s="1">
        <v>1</v>
      </c>
      <c r="AX239"/>
      <c r="AY239"/>
    </row>
    <row r="240" spans="1:51" x14ac:dyDescent="0.25">
      <c r="A240" t="s">
        <v>379</v>
      </c>
      <c r="B240" t="s">
        <v>143</v>
      </c>
      <c r="C240" t="s">
        <v>534</v>
      </c>
      <c r="D240" t="s">
        <v>413</v>
      </c>
      <c r="E240" s="4">
        <v>39.521739130434781</v>
      </c>
      <c r="F240" s="4">
        <v>152.7419565217391</v>
      </c>
      <c r="G240" s="4">
        <v>10.466304347826087</v>
      </c>
      <c r="H240" s="10">
        <v>6.8522785658676977E-2</v>
      </c>
      <c r="I240" s="4">
        <v>137.64163043478257</v>
      </c>
      <c r="J240" s="4">
        <v>7.6836956521739133</v>
      </c>
      <c r="K240" s="10">
        <v>5.5823922078681025E-2</v>
      </c>
      <c r="L240" s="4">
        <v>33.167065217391297</v>
      </c>
      <c r="M240" s="4">
        <v>5.8611956521739135</v>
      </c>
      <c r="N240" s="10">
        <v>0.17671734335724615</v>
      </c>
      <c r="O240" s="4">
        <v>23.047065217391303</v>
      </c>
      <c r="P240" s="4">
        <v>3.0785869565217392</v>
      </c>
      <c r="Q240" s="8">
        <v>0.13357826376082968</v>
      </c>
      <c r="R240" s="4">
        <v>7.3373913043478236</v>
      </c>
      <c r="S240" s="4">
        <v>0</v>
      </c>
      <c r="T240" s="10">
        <v>0</v>
      </c>
      <c r="U240" s="4">
        <v>2.7826086956521738</v>
      </c>
      <c r="V240" s="4">
        <v>2.7826086956521738</v>
      </c>
      <c r="W240" s="10">
        <v>1</v>
      </c>
      <c r="X240" s="4">
        <v>17.668913043478263</v>
      </c>
      <c r="Y240" s="4">
        <v>4.4121739130434783</v>
      </c>
      <c r="Z240" s="10">
        <v>0.24971394121338136</v>
      </c>
      <c r="AA240" s="4">
        <v>4.9803260869565218</v>
      </c>
      <c r="AB240" s="4">
        <v>0</v>
      </c>
      <c r="AC240" s="10">
        <v>0</v>
      </c>
      <c r="AD240" s="4">
        <v>96.925652173913008</v>
      </c>
      <c r="AE240" s="4">
        <v>0.19293478260869565</v>
      </c>
      <c r="AF240" s="10">
        <v>1.9905440745708282E-3</v>
      </c>
      <c r="AG240" s="4">
        <v>0</v>
      </c>
      <c r="AH240" s="4">
        <v>0</v>
      </c>
      <c r="AI240" s="10" t="s">
        <v>652</v>
      </c>
      <c r="AJ240" s="4">
        <v>0</v>
      </c>
      <c r="AK240" s="4">
        <v>0</v>
      </c>
      <c r="AL240" s="10" t="s">
        <v>652</v>
      </c>
      <c r="AM240" s="1">
        <v>225375</v>
      </c>
      <c r="AN240" s="1">
        <v>1</v>
      </c>
      <c r="AX240"/>
      <c r="AY240"/>
    </row>
    <row r="241" spans="1:51" x14ac:dyDescent="0.25">
      <c r="A241" t="s">
        <v>379</v>
      </c>
      <c r="B241" t="s">
        <v>155</v>
      </c>
      <c r="C241" t="s">
        <v>468</v>
      </c>
      <c r="D241" t="s">
        <v>412</v>
      </c>
      <c r="E241" s="4">
        <v>148.57608695652175</v>
      </c>
      <c r="F241" s="4">
        <v>437.53576086956525</v>
      </c>
      <c r="G241" s="4">
        <v>0</v>
      </c>
      <c r="H241" s="10">
        <v>0</v>
      </c>
      <c r="I241" s="4">
        <v>402.13086956521744</v>
      </c>
      <c r="J241" s="4">
        <v>0</v>
      </c>
      <c r="K241" s="10">
        <v>0</v>
      </c>
      <c r="L241" s="4">
        <v>43.567934782608688</v>
      </c>
      <c r="M241" s="4">
        <v>0</v>
      </c>
      <c r="N241" s="10">
        <v>0</v>
      </c>
      <c r="O241" s="4">
        <v>15.880434782608695</v>
      </c>
      <c r="P241" s="4">
        <v>0</v>
      </c>
      <c r="Q241" s="8">
        <v>0</v>
      </c>
      <c r="R241" s="4">
        <v>22.997282608695652</v>
      </c>
      <c r="S241" s="4">
        <v>0</v>
      </c>
      <c r="T241" s="10">
        <v>0</v>
      </c>
      <c r="U241" s="4">
        <v>4.6902173913043477</v>
      </c>
      <c r="V241" s="4">
        <v>0</v>
      </c>
      <c r="W241" s="10">
        <v>0</v>
      </c>
      <c r="X241" s="4">
        <v>126.62271739130436</v>
      </c>
      <c r="Y241" s="4">
        <v>0</v>
      </c>
      <c r="Z241" s="10">
        <v>0</v>
      </c>
      <c r="AA241" s="4">
        <v>7.7173913043478262</v>
      </c>
      <c r="AB241" s="4">
        <v>0</v>
      </c>
      <c r="AC241" s="10">
        <v>0</v>
      </c>
      <c r="AD241" s="4">
        <v>259.62771739130437</v>
      </c>
      <c r="AE241" s="4">
        <v>0</v>
      </c>
      <c r="AF241" s="10">
        <v>0</v>
      </c>
      <c r="AG241" s="4">
        <v>0</v>
      </c>
      <c r="AH241" s="4">
        <v>0</v>
      </c>
      <c r="AI241" s="10" t="s">
        <v>652</v>
      </c>
      <c r="AJ241" s="4">
        <v>0</v>
      </c>
      <c r="AK241" s="4">
        <v>0</v>
      </c>
      <c r="AL241" s="10" t="s">
        <v>652</v>
      </c>
      <c r="AM241" s="1">
        <v>225390</v>
      </c>
      <c r="AN241" s="1">
        <v>1</v>
      </c>
      <c r="AX241"/>
      <c r="AY241"/>
    </row>
    <row r="242" spans="1:51" x14ac:dyDescent="0.25">
      <c r="A242" t="s">
        <v>379</v>
      </c>
      <c r="B242" t="s">
        <v>227</v>
      </c>
      <c r="C242" t="s">
        <v>562</v>
      </c>
      <c r="D242" t="s">
        <v>420</v>
      </c>
      <c r="E242" s="4">
        <v>75.673913043478265</v>
      </c>
      <c r="F242" s="4">
        <v>266.75815217391306</v>
      </c>
      <c r="G242" s="4">
        <v>0</v>
      </c>
      <c r="H242" s="10">
        <v>0</v>
      </c>
      <c r="I242" s="4">
        <v>244.45380434782606</v>
      </c>
      <c r="J242" s="4">
        <v>0</v>
      </c>
      <c r="K242" s="10">
        <v>0</v>
      </c>
      <c r="L242" s="4">
        <v>70.233695652173921</v>
      </c>
      <c r="M242" s="4">
        <v>0</v>
      </c>
      <c r="N242" s="10">
        <v>0</v>
      </c>
      <c r="O242" s="4">
        <v>61.190217391304351</v>
      </c>
      <c r="P242" s="4">
        <v>0</v>
      </c>
      <c r="Q242" s="8">
        <v>0</v>
      </c>
      <c r="R242" s="4">
        <v>4.3478260869565215</v>
      </c>
      <c r="S242" s="4">
        <v>0</v>
      </c>
      <c r="T242" s="10">
        <v>0</v>
      </c>
      <c r="U242" s="4">
        <v>4.6956521739130439</v>
      </c>
      <c r="V242" s="4">
        <v>0</v>
      </c>
      <c r="W242" s="10">
        <v>0</v>
      </c>
      <c r="X242" s="4">
        <v>34.714673913043477</v>
      </c>
      <c r="Y242" s="4">
        <v>0</v>
      </c>
      <c r="Z242" s="10">
        <v>0</v>
      </c>
      <c r="AA242" s="4">
        <v>13.260869565217391</v>
      </c>
      <c r="AB242" s="4">
        <v>0</v>
      </c>
      <c r="AC242" s="10">
        <v>0</v>
      </c>
      <c r="AD242" s="4">
        <v>148.54891304347825</v>
      </c>
      <c r="AE242" s="4">
        <v>0</v>
      </c>
      <c r="AF242" s="10">
        <v>0</v>
      </c>
      <c r="AG242" s="4">
        <v>0</v>
      </c>
      <c r="AH242" s="4">
        <v>0</v>
      </c>
      <c r="AI242" s="10" t="s">
        <v>652</v>
      </c>
      <c r="AJ242" s="4">
        <v>0</v>
      </c>
      <c r="AK242" s="4">
        <v>0</v>
      </c>
      <c r="AL242" s="10" t="s">
        <v>652</v>
      </c>
      <c r="AM242" s="1">
        <v>225503</v>
      </c>
      <c r="AN242" s="1">
        <v>1</v>
      </c>
      <c r="AX242"/>
      <c r="AY242"/>
    </row>
    <row r="243" spans="1:51" x14ac:dyDescent="0.25">
      <c r="A243" t="s">
        <v>379</v>
      </c>
      <c r="B243" t="s">
        <v>144</v>
      </c>
      <c r="C243" t="s">
        <v>487</v>
      </c>
      <c r="D243" t="s">
        <v>415</v>
      </c>
      <c r="E243" s="4">
        <v>133.34782608695653</v>
      </c>
      <c r="F243" s="4">
        <v>455.3396739130435</v>
      </c>
      <c r="G243" s="4">
        <v>121.54619565217392</v>
      </c>
      <c r="H243" s="10">
        <v>0.26693521916868079</v>
      </c>
      <c r="I243" s="4">
        <v>424.89402173913044</v>
      </c>
      <c r="J243" s="4">
        <v>121.54619565217392</v>
      </c>
      <c r="K243" s="10">
        <v>0.28606238128433564</v>
      </c>
      <c r="L243" s="4">
        <v>49.739130434782609</v>
      </c>
      <c r="M243" s="4">
        <v>5.3396739130434785</v>
      </c>
      <c r="N243" s="10">
        <v>0.10735358391608392</v>
      </c>
      <c r="O243" s="4">
        <v>44</v>
      </c>
      <c r="P243" s="4">
        <v>5.3396739130434785</v>
      </c>
      <c r="Q243" s="8">
        <v>0.12135622529644269</v>
      </c>
      <c r="R243" s="4">
        <v>0</v>
      </c>
      <c r="S243" s="4">
        <v>0</v>
      </c>
      <c r="T243" s="10" t="s">
        <v>652</v>
      </c>
      <c r="U243" s="4">
        <v>5.7391304347826084</v>
      </c>
      <c r="V243" s="4">
        <v>0</v>
      </c>
      <c r="W243" s="10">
        <v>0</v>
      </c>
      <c r="X243" s="4">
        <v>119.49184782608695</v>
      </c>
      <c r="Y243" s="4">
        <v>45.326086956521742</v>
      </c>
      <c r="Z243" s="10">
        <v>0.3793236758920247</v>
      </c>
      <c r="AA243" s="4">
        <v>24.706521739130434</v>
      </c>
      <c r="AB243" s="4">
        <v>0</v>
      </c>
      <c r="AC243" s="10">
        <v>0</v>
      </c>
      <c r="AD243" s="4">
        <v>261.4021739130435</v>
      </c>
      <c r="AE243" s="4">
        <v>70.880434782608702</v>
      </c>
      <c r="AF243" s="10">
        <v>0.27115472576822319</v>
      </c>
      <c r="AG243" s="4">
        <v>0</v>
      </c>
      <c r="AH243" s="4">
        <v>0</v>
      </c>
      <c r="AI243" s="10" t="s">
        <v>652</v>
      </c>
      <c r="AJ243" s="4">
        <v>0</v>
      </c>
      <c r="AK243" s="4">
        <v>0</v>
      </c>
      <c r="AL243" s="10" t="s">
        <v>652</v>
      </c>
      <c r="AM243" s="1">
        <v>225376</v>
      </c>
      <c r="AN243" s="1">
        <v>1</v>
      </c>
      <c r="AX243"/>
      <c r="AY243"/>
    </row>
    <row r="244" spans="1:51" x14ac:dyDescent="0.25">
      <c r="A244" t="s">
        <v>379</v>
      </c>
      <c r="B244" t="s">
        <v>333</v>
      </c>
      <c r="C244" t="s">
        <v>526</v>
      </c>
      <c r="D244" t="s">
        <v>415</v>
      </c>
      <c r="E244" s="4">
        <v>17.010869565217391</v>
      </c>
      <c r="F244" s="4">
        <v>73.942391304347808</v>
      </c>
      <c r="G244" s="4">
        <v>0</v>
      </c>
      <c r="H244" s="10">
        <v>0</v>
      </c>
      <c r="I244" s="4">
        <v>65.089130434782589</v>
      </c>
      <c r="J244" s="4">
        <v>0</v>
      </c>
      <c r="K244" s="10">
        <v>0</v>
      </c>
      <c r="L244" s="4">
        <v>19.132608695652159</v>
      </c>
      <c r="M244" s="4">
        <v>0</v>
      </c>
      <c r="N244" s="10">
        <v>0</v>
      </c>
      <c r="O244" s="4">
        <v>15.610869565217376</v>
      </c>
      <c r="P244" s="4">
        <v>0</v>
      </c>
      <c r="Q244" s="8">
        <v>0</v>
      </c>
      <c r="R244" s="4">
        <v>0</v>
      </c>
      <c r="S244" s="4">
        <v>0</v>
      </c>
      <c r="T244" s="10" t="s">
        <v>652</v>
      </c>
      <c r="U244" s="4">
        <v>3.5217391304347827</v>
      </c>
      <c r="V244" s="4">
        <v>0</v>
      </c>
      <c r="W244" s="10">
        <v>0</v>
      </c>
      <c r="X244" s="4">
        <v>7.0652173913043477</v>
      </c>
      <c r="Y244" s="4">
        <v>0</v>
      </c>
      <c r="Z244" s="10">
        <v>0</v>
      </c>
      <c r="AA244" s="4">
        <v>5.3315217391304346</v>
      </c>
      <c r="AB244" s="4">
        <v>0</v>
      </c>
      <c r="AC244" s="10">
        <v>0</v>
      </c>
      <c r="AD244" s="4">
        <v>42.413043478260867</v>
      </c>
      <c r="AE244" s="4">
        <v>0</v>
      </c>
      <c r="AF244" s="10">
        <v>0</v>
      </c>
      <c r="AG244" s="4">
        <v>0</v>
      </c>
      <c r="AH244" s="4">
        <v>0</v>
      </c>
      <c r="AI244" s="10" t="s">
        <v>652</v>
      </c>
      <c r="AJ244" s="4">
        <v>0</v>
      </c>
      <c r="AK244" s="4">
        <v>0</v>
      </c>
      <c r="AL244" s="10" t="s">
        <v>652</v>
      </c>
      <c r="AM244" s="1">
        <v>225748</v>
      </c>
      <c r="AN244" s="1">
        <v>1</v>
      </c>
      <c r="AX244"/>
      <c r="AY244"/>
    </row>
    <row r="245" spans="1:51" x14ac:dyDescent="0.25">
      <c r="A245" t="s">
        <v>379</v>
      </c>
      <c r="B245" t="s">
        <v>13</v>
      </c>
      <c r="C245" t="s">
        <v>463</v>
      </c>
      <c r="D245" t="s">
        <v>415</v>
      </c>
      <c r="E245" s="4">
        <v>124.16304347826087</v>
      </c>
      <c r="F245" s="4">
        <v>444.72282608695656</v>
      </c>
      <c r="G245" s="4">
        <v>43.070652173913039</v>
      </c>
      <c r="H245" s="10">
        <v>9.6848305612924498E-2</v>
      </c>
      <c r="I245" s="4">
        <v>400.18478260869568</v>
      </c>
      <c r="J245" s="4">
        <v>43.070652173913039</v>
      </c>
      <c r="K245" s="10">
        <v>0.10762691148110926</v>
      </c>
      <c r="L245" s="4">
        <v>99.385869565217391</v>
      </c>
      <c r="M245" s="4">
        <v>2.1141304347826089</v>
      </c>
      <c r="N245" s="10">
        <v>2.1271941816591023E-2</v>
      </c>
      <c r="O245" s="4">
        <v>64.934782608695656</v>
      </c>
      <c r="P245" s="4">
        <v>2.1141304347826089</v>
      </c>
      <c r="Q245" s="8">
        <v>3.255775025108805E-2</v>
      </c>
      <c r="R245" s="4">
        <v>29.146739130434781</v>
      </c>
      <c r="S245" s="4">
        <v>0</v>
      </c>
      <c r="T245" s="10">
        <v>0</v>
      </c>
      <c r="U245" s="4">
        <v>5.3043478260869561</v>
      </c>
      <c r="V245" s="4">
        <v>0</v>
      </c>
      <c r="W245" s="10">
        <v>0</v>
      </c>
      <c r="X245" s="4">
        <v>86.002717391304344</v>
      </c>
      <c r="Y245" s="4">
        <v>4.1576086956521738</v>
      </c>
      <c r="Z245" s="10">
        <v>4.8342759644854502E-2</v>
      </c>
      <c r="AA245" s="4">
        <v>10.086956521739131</v>
      </c>
      <c r="AB245" s="4">
        <v>0</v>
      </c>
      <c r="AC245" s="10">
        <v>0</v>
      </c>
      <c r="AD245" s="4">
        <v>236.1141304347826</v>
      </c>
      <c r="AE245" s="4">
        <v>36.798913043478258</v>
      </c>
      <c r="AF245" s="10">
        <v>0.15585222695361953</v>
      </c>
      <c r="AG245" s="4">
        <v>13.133152173913043</v>
      </c>
      <c r="AH245" s="4">
        <v>0</v>
      </c>
      <c r="AI245" s="10">
        <v>0</v>
      </c>
      <c r="AJ245" s="4">
        <v>0</v>
      </c>
      <c r="AK245" s="4">
        <v>0</v>
      </c>
      <c r="AL245" s="10" t="s">
        <v>652</v>
      </c>
      <c r="AM245" s="1">
        <v>225048</v>
      </c>
      <c r="AN245" s="1">
        <v>1</v>
      </c>
      <c r="AX245"/>
      <c r="AY245"/>
    </row>
    <row r="246" spans="1:51" x14ac:dyDescent="0.25">
      <c r="A246" t="s">
        <v>379</v>
      </c>
      <c r="B246" t="s">
        <v>14</v>
      </c>
      <c r="C246" t="s">
        <v>464</v>
      </c>
      <c r="D246" t="s">
        <v>410</v>
      </c>
      <c r="E246" s="4">
        <v>61.108695652173914</v>
      </c>
      <c r="F246" s="4">
        <v>186.45119565217391</v>
      </c>
      <c r="G246" s="4">
        <v>0</v>
      </c>
      <c r="H246" s="10">
        <v>0</v>
      </c>
      <c r="I246" s="4">
        <v>186.45119565217391</v>
      </c>
      <c r="J246" s="4">
        <v>0</v>
      </c>
      <c r="K246" s="10">
        <v>0</v>
      </c>
      <c r="L246" s="4">
        <v>19.832608695652169</v>
      </c>
      <c r="M246" s="4">
        <v>0</v>
      </c>
      <c r="N246" s="10">
        <v>0</v>
      </c>
      <c r="O246" s="4">
        <v>19.832608695652169</v>
      </c>
      <c r="P246" s="4">
        <v>0</v>
      </c>
      <c r="Q246" s="8">
        <v>0</v>
      </c>
      <c r="R246" s="4">
        <v>0</v>
      </c>
      <c r="S246" s="4">
        <v>0</v>
      </c>
      <c r="T246" s="10" t="s">
        <v>652</v>
      </c>
      <c r="U246" s="4">
        <v>0</v>
      </c>
      <c r="V246" s="4">
        <v>0</v>
      </c>
      <c r="W246" s="10" t="s">
        <v>652</v>
      </c>
      <c r="X246" s="4">
        <v>49.064456521739125</v>
      </c>
      <c r="Y246" s="4">
        <v>0</v>
      </c>
      <c r="Z246" s="10">
        <v>0</v>
      </c>
      <c r="AA246" s="4">
        <v>0</v>
      </c>
      <c r="AB246" s="4">
        <v>0</v>
      </c>
      <c r="AC246" s="10" t="s">
        <v>652</v>
      </c>
      <c r="AD246" s="4">
        <v>117.55413043478262</v>
      </c>
      <c r="AE246" s="4">
        <v>0</v>
      </c>
      <c r="AF246" s="10">
        <v>0</v>
      </c>
      <c r="AG246" s="4">
        <v>0</v>
      </c>
      <c r="AH246" s="4">
        <v>0</v>
      </c>
      <c r="AI246" s="10" t="s">
        <v>652</v>
      </c>
      <c r="AJ246" s="4">
        <v>0</v>
      </c>
      <c r="AK246" s="4">
        <v>0</v>
      </c>
      <c r="AL246" s="10" t="s">
        <v>652</v>
      </c>
      <c r="AM246" s="1">
        <v>225049</v>
      </c>
      <c r="AN246" s="1">
        <v>1</v>
      </c>
      <c r="AX246"/>
      <c r="AY246"/>
    </row>
    <row r="247" spans="1:51" x14ac:dyDescent="0.25">
      <c r="A247" t="s">
        <v>379</v>
      </c>
      <c r="B247" t="s">
        <v>303</v>
      </c>
      <c r="C247" t="s">
        <v>586</v>
      </c>
      <c r="D247" t="s">
        <v>420</v>
      </c>
      <c r="E247" s="4">
        <v>100.5</v>
      </c>
      <c r="F247" s="4">
        <v>323.88858695652175</v>
      </c>
      <c r="G247" s="4">
        <v>20.315217391304351</v>
      </c>
      <c r="H247" s="10">
        <v>6.2722856591521187E-2</v>
      </c>
      <c r="I247" s="4">
        <v>302.945652173913</v>
      </c>
      <c r="J247" s="4">
        <v>20.315217391304351</v>
      </c>
      <c r="K247" s="10">
        <v>6.705895016325214E-2</v>
      </c>
      <c r="L247" s="4">
        <v>61.728478260869551</v>
      </c>
      <c r="M247" s="4">
        <v>9.8018478260869575</v>
      </c>
      <c r="N247" s="10">
        <v>0.15878972076168077</v>
      </c>
      <c r="O247" s="4">
        <v>52.231195652173895</v>
      </c>
      <c r="P247" s="4">
        <v>9.8018478260869575</v>
      </c>
      <c r="Q247" s="8">
        <v>0.1876627119808045</v>
      </c>
      <c r="R247" s="4">
        <v>6.2798913043478262</v>
      </c>
      <c r="S247" s="4">
        <v>0</v>
      </c>
      <c r="T247" s="10">
        <v>0</v>
      </c>
      <c r="U247" s="4">
        <v>3.2173913043478262</v>
      </c>
      <c r="V247" s="4">
        <v>0</v>
      </c>
      <c r="W247" s="10">
        <v>0</v>
      </c>
      <c r="X247" s="4">
        <v>42.249782608695654</v>
      </c>
      <c r="Y247" s="4">
        <v>10.513369565217392</v>
      </c>
      <c r="Z247" s="10">
        <v>0.24883842983498758</v>
      </c>
      <c r="AA247" s="4">
        <v>11.445652173913043</v>
      </c>
      <c r="AB247" s="4">
        <v>0</v>
      </c>
      <c r="AC247" s="10">
        <v>0</v>
      </c>
      <c r="AD247" s="4">
        <v>208.46467391304347</v>
      </c>
      <c r="AE247" s="4">
        <v>0</v>
      </c>
      <c r="AF247" s="10">
        <v>0</v>
      </c>
      <c r="AG247" s="4">
        <v>0</v>
      </c>
      <c r="AH247" s="4">
        <v>0</v>
      </c>
      <c r="AI247" s="10" t="s">
        <v>652</v>
      </c>
      <c r="AJ247" s="4">
        <v>0</v>
      </c>
      <c r="AK247" s="4">
        <v>0</v>
      </c>
      <c r="AL247" s="10" t="s">
        <v>652</v>
      </c>
      <c r="AM247" s="1">
        <v>225667</v>
      </c>
      <c r="AN247" s="1">
        <v>1</v>
      </c>
      <c r="AX247"/>
      <c r="AY247"/>
    </row>
    <row r="248" spans="1:51" x14ac:dyDescent="0.25">
      <c r="A248" t="s">
        <v>379</v>
      </c>
      <c r="B248" t="s">
        <v>84</v>
      </c>
      <c r="C248" t="s">
        <v>437</v>
      </c>
      <c r="D248" t="s">
        <v>411</v>
      </c>
      <c r="E248" s="4">
        <v>77.021739130434781</v>
      </c>
      <c r="F248" s="4">
        <v>217.01304347826087</v>
      </c>
      <c r="G248" s="4">
        <v>32.172826086956526</v>
      </c>
      <c r="H248" s="10">
        <v>0.14825296015066217</v>
      </c>
      <c r="I248" s="4">
        <v>203.38043478260869</v>
      </c>
      <c r="J248" s="4">
        <v>32.172826086956526</v>
      </c>
      <c r="K248" s="10">
        <v>0.15819036930148045</v>
      </c>
      <c r="L248" s="4">
        <v>40.815217391304351</v>
      </c>
      <c r="M248" s="4">
        <v>11.196739130434784</v>
      </c>
      <c r="N248" s="10">
        <v>0.27432756324900132</v>
      </c>
      <c r="O248" s="4">
        <v>30.467391304347831</v>
      </c>
      <c r="P248" s="4">
        <v>11.196739130434784</v>
      </c>
      <c r="Q248" s="8">
        <v>0.36749910809846592</v>
      </c>
      <c r="R248" s="4">
        <v>5.4782608695652177</v>
      </c>
      <c r="S248" s="4">
        <v>0</v>
      </c>
      <c r="T248" s="10">
        <v>0</v>
      </c>
      <c r="U248" s="4">
        <v>4.8695652173913047</v>
      </c>
      <c r="V248" s="4">
        <v>0</v>
      </c>
      <c r="W248" s="10">
        <v>0</v>
      </c>
      <c r="X248" s="4">
        <v>53.225000000000001</v>
      </c>
      <c r="Y248" s="4">
        <v>17.740217391304348</v>
      </c>
      <c r="Z248" s="10">
        <v>0.33330610411093187</v>
      </c>
      <c r="AA248" s="4">
        <v>3.284782608695652</v>
      </c>
      <c r="AB248" s="4">
        <v>0</v>
      </c>
      <c r="AC248" s="10">
        <v>0</v>
      </c>
      <c r="AD248" s="4">
        <v>119.68804347826087</v>
      </c>
      <c r="AE248" s="4">
        <v>3.2358695652173912</v>
      </c>
      <c r="AF248" s="10">
        <v>2.7035863158755096E-2</v>
      </c>
      <c r="AG248" s="4">
        <v>0</v>
      </c>
      <c r="AH248" s="4">
        <v>0</v>
      </c>
      <c r="AI248" s="10" t="s">
        <v>652</v>
      </c>
      <c r="AJ248" s="4">
        <v>0</v>
      </c>
      <c r="AK248" s="4">
        <v>0</v>
      </c>
      <c r="AL248" s="10" t="s">
        <v>652</v>
      </c>
      <c r="AM248" s="1">
        <v>225284</v>
      </c>
      <c r="AN248" s="1">
        <v>1</v>
      </c>
      <c r="AX248"/>
      <c r="AY248"/>
    </row>
    <row r="249" spans="1:51" x14ac:dyDescent="0.25">
      <c r="A249" t="s">
        <v>379</v>
      </c>
      <c r="B249" t="s">
        <v>38</v>
      </c>
      <c r="C249" t="s">
        <v>437</v>
      </c>
      <c r="D249" t="s">
        <v>411</v>
      </c>
      <c r="E249" s="4">
        <v>134.52173913043478</v>
      </c>
      <c r="F249" s="4">
        <v>329.23097826086962</v>
      </c>
      <c r="G249" s="4">
        <v>23.538043478260871</v>
      </c>
      <c r="H249" s="10">
        <v>7.1494011901912388E-2</v>
      </c>
      <c r="I249" s="4">
        <v>294.95652173913044</v>
      </c>
      <c r="J249" s="4">
        <v>23.538043478260871</v>
      </c>
      <c r="K249" s="10">
        <v>7.9801739386792456E-2</v>
      </c>
      <c r="L249" s="4">
        <v>31.559782608695656</v>
      </c>
      <c r="M249" s="4">
        <v>0.375</v>
      </c>
      <c r="N249" s="10">
        <v>1.1882211124504907E-2</v>
      </c>
      <c r="O249" s="4">
        <v>18.345108695652176</v>
      </c>
      <c r="P249" s="4">
        <v>0.375</v>
      </c>
      <c r="Q249" s="8">
        <v>2.0441416086505702E-2</v>
      </c>
      <c r="R249" s="4">
        <v>12.307065217391305</v>
      </c>
      <c r="S249" s="4">
        <v>0</v>
      </c>
      <c r="T249" s="10">
        <v>0</v>
      </c>
      <c r="U249" s="4">
        <v>0.90760869565217395</v>
      </c>
      <c r="V249" s="4">
        <v>0</v>
      </c>
      <c r="W249" s="10">
        <v>0</v>
      </c>
      <c r="X249" s="4">
        <v>101.91304347826087</v>
      </c>
      <c r="Y249" s="4">
        <v>2.5434782608695654</v>
      </c>
      <c r="Z249" s="10">
        <v>2.4957337883959044E-2</v>
      </c>
      <c r="AA249" s="4">
        <v>21.059782608695652</v>
      </c>
      <c r="AB249" s="4">
        <v>0</v>
      </c>
      <c r="AC249" s="10">
        <v>0</v>
      </c>
      <c r="AD249" s="4">
        <v>174.6983695652174</v>
      </c>
      <c r="AE249" s="4">
        <v>20.619565217391305</v>
      </c>
      <c r="AF249" s="10">
        <v>0.1180295229354944</v>
      </c>
      <c r="AG249" s="4">
        <v>0</v>
      </c>
      <c r="AH249" s="4">
        <v>0</v>
      </c>
      <c r="AI249" s="10" t="s">
        <v>652</v>
      </c>
      <c r="AJ249" s="4">
        <v>0</v>
      </c>
      <c r="AK249" s="4">
        <v>0</v>
      </c>
      <c r="AL249" s="10" t="s">
        <v>652</v>
      </c>
      <c r="AM249" s="1">
        <v>225207</v>
      </c>
      <c r="AN249" s="1">
        <v>1</v>
      </c>
      <c r="AX249"/>
      <c r="AY249"/>
    </row>
    <row r="250" spans="1:51" x14ac:dyDescent="0.25">
      <c r="A250" t="s">
        <v>379</v>
      </c>
      <c r="B250" t="s">
        <v>135</v>
      </c>
      <c r="C250" t="s">
        <v>454</v>
      </c>
      <c r="D250" t="s">
        <v>409</v>
      </c>
      <c r="E250" s="4">
        <v>52.152173913043477</v>
      </c>
      <c r="F250" s="4">
        <v>159.73532608695652</v>
      </c>
      <c r="G250" s="4">
        <v>7.8630434782608711</v>
      </c>
      <c r="H250" s="10">
        <v>4.9225451068853718E-2</v>
      </c>
      <c r="I250" s="4">
        <v>143.84945652173911</v>
      </c>
      <c r="J250" s="4">
        <v>7.8630434782608711</v>
      </c>
      <c r="K250" s="10">
        <v>5.4661614081750638E-2</v>
      </c>
      <c r="L250" s="4">
        <v>37.953804347826086</v>
      </c>
      <c r="M250" s="4">
        <v>0</v>
      </c>
      <c r="N250" s="10">
        <v>0</v>
      </c>
      <c r="O250" s="4">
        <v>22.269021739130434</v>
      </c>
      <c r="P250" s="4">
        <v>0</v>
      </c>
      <c r="Q250" s="8">
        <v>0</v>
      </c>
      <c r="R250" s="4">
        <v>9.9184782608695645</v>
      </c>
      <c r="S250" s="4">
        <v>0</v>
      </c>
      <c r="T250" s="10">
        <v>0</v>
      </c>
      <c r="U250" s="4">
        <v>5.7663043478260869</v>
      </c>
      <c r="V250" s="4">
        <v>0</v>
      </c>
      <c r="W250" s="10">
        <v>0</v>
      </c>
      <c r="X250" s="4">
        <v>26.440217391304348</v>
      </c>
      <c r="Y250" s="4">
        <v>8.6956521739130432E-2</v>
      </c>
      <c r="Z250" s="10">
        <v>3.28879753340185E-3</v>
      </c>
      <c r="AA250" s="4">
        <v>0.20108695652173914</v>
      </c>
      <c r="AB250" s="4">
        <v>0</v>
      </c>
      <c r="AC250" s="10">
        <v>0</v>
      </c>
      <c r="AD250" s="4">
        <v>94.102173913043472</v>
      </c>
      <c r="AE250" s="4">
        <v>7.7760869565217403</v>
      </c>
      <c r="AF250" s="10">
        <v>8.26345092059972E-2</v>
      </c>
      <c r="AG250" s="4">
        <v>1.0380434782608696</v>
      </c>
      <c r="AH250" s="4">
        <v>0</v>
      </c>
      <c r="AI250" s="10">
        <v>0</v>
      </c>
      <c r="AJ250" s="4">
        <v>0</v>
      </c>
      <c r="AK250" s="4">
        <v>0</v>
      </c>
      <c r="AL250" s="10" t="s">
        <v>652</v>
      </c>
      <c r="AM250" s="1">
        <v>225360</v>
      </c>
      <c r="AN250" s="1">
        <v>1</v>
      </c>
      <c r="AX250"/>
      <c r="AY250"/>
    </row>
    <row r="251" spans="1:51" x14ac:dyDescent="0.25">
      <c r="A251" t="s">
        <v>379</v>
      </c>
      <c r="B251" t="s">
        <v>280</v>
      </c>
      <c r="C251" t="s">
        <v>576</v>
      </c>
      <c r="D251" t="s">
        <v>416</v>
      </c>
      <c r="E251" s="4">
        <v>33.728260869565219</v>
      </c>
      <c r="F251" s="4">
        <v>138.80434782608694</v>
      </c>
      <c r="G251" s="4">
        <v>4.8967391304347831</v>
      </c>
      <c r="H251" s="10">
        <v>3.5277995301487869E-2</v>
      </c>
      <c r="I251" s="4">
        <v>128.92934782608697</v>
      </c>
      <c r="J251" s="4">
        <v>4.8967391304347831</v>
      </c>
      <c r="K251" s="10">
        <v>3.7980019390464949E-2</v>
      </c>
      <c r="L251" s="4">
        <v>23.456521739130437</v>
      </c>
      <c r="M251" s="4">
        <v>1.861413043478261</v>
      </c>
      <c r="N251" s="10">
        <v>7.9355885078776639E-2</v>
      </c>
      <c r="O251" s="4">
        <v>13.581521739130435</v>
      </c>
      <c r="P251" s="4">
        <v>1.861413043478261</v>
      </c>
      <c r="Q251" s="8">
        <v>0.1370548219287715</v>
      </c>
      <c r="R251" s="4">
        <v>5.1467391304347823</v>
      </c>
      <c r="S251" s="4">
        <v>0</v>
      </c>
      <c r="T251" s="10">
        <v>0</v>
      </c>
      <c r="U251" s="4">
        <v>4.7282608695652177</v>
      </c>
      <c r="V251" s="4">
        <v>0</v>
      </c>
      <c r="W251" s="10">
        <v>0</v>
      </c>
      <c r="X251" s="4">
        <v>33.385869565217391</v>
      </c>
      <c r="Y251" s="4">
        <v>2.7092391304347827</v>
      </c>
      <c r="Z251" s="10">
        <v>8.1149275598241907E-2</v>
      </c>
      <c r="AA251" s="4">
        <v>0</v>
      </c>
      <c r="AB251" s="4">
        <v>0</v>
      </c>
      <c r="AC251" s="10" t="s">
        <v>652</v>
      </c>
      <c r="AD251" s="4">
        <v>78.769021739130437</v>
      </c>
      <c r="AE251" s="4">
        <v>0.32608695652173914</v>
      </c>
      <c r="AF251" s="10">
        <v>4.1397868009797499E-3</v>
      </c>
      <c r="AG251" s="4">
        <v>3.1929347826086958</v>
      </c>
      <c r="AH251" s="4">
        <v>0</v>
      </c>
      <c r="AI251" s="10">
        <v>0</v>
      </c>
      <c r="AJ251" s="4">
        <v>0</v>
      </c>
      <c r="AK251" s="4">
        <v>0</v>
      </c>
      <c r="AL251" s="10" t="s">
        <v>652</v>
      </c>
      <c r="AM251" s="1">
        <v>225613</v>
      </c>
      <c r="AN251" s="1">
        <v>1</v>
      </c>
      <c r="AX251"/>
      <c r="AY251"/>
    </row>
    <row r="252" spans="1:51" x14ac:dyDescent="0.25">
      <c r="A252" t="s">
        <v>379</v>
      </c>
      <c r="B252" t="s">
        <v>76</v>
      </c>
      <c r="C252" t="s">
        <v>504</v>
      </c>
      <c r="D252" t="s">
        <v>415</v>
      </c>
      <c r="E252" s="4">
        <v>102.83695652173913</v>
      </c>
      <c r="F252" s="4">
        <v>377.8019565217391</v>
      </c>
      <c r="G252" s="4">
        <v>59.252717391304344</v>
      </c>
      <c r="H252" s="10">
        <v>0.15683539052263984</v>
      </c>
      <c r="I252" s="4">
        <v>317.14967391304344</v>
      </c>
      <c r="J252" s="4">
        <v>59.252717391304344</v>
      </c>
      <c r="K252" s="10">
        <v>0.18682887691554223</v>
      </c>
      <c r="L252" s="4">
        <v>68.30978260869567</v>
      </c>
      <c r="M252" s="4">
        <v>11.027173913043478</v>
      </c>
      <c r="N252" s="10">
        <v>0.16142891240353247</v>
      </c>
      <c r="O252" s="4">
        <v>33.521956521739142</v>
      </c>
      <c r="P252" s="4">
        <v>11.027173913043478</v>
      </c>
      <c r="Q252" s="8">
        <v>0.32895376813379928</v>
      </c>
      <c r="R252" s="4">
        <v>29.570434782608697</v>
      </c>
      <c r="S252" s="4">
        <v>0</v>
      </c>
      <c r="T252" s="10">
        <v>0</v>
      </c>
      <c r="U252" s="4">
        <v>5.2173913043478262</v>
      </c>
      <c r="V252" s="4">
        <v>0</v>
      </c>
      <c r="W252" s="10">
        <v>0</v>
      </c>
      <c r="X252" s="4">
        <v>82.785326086956516</v>
      </c>
      <c r="Y252" s="4">
        <v>21.290760869565219</v>
      </c>
      <c r="Z252" s="10">
        <v>0.25718037091744628</v>
      </c>
      <c r="AA252" s="4">
        <v>25.864456521739136</v>
      </c>
      <c r="AB252" s="4">
        <v>0</v>
      </c>
      <c r="AC252" s="10">
        <v>0</v>
      </c>
      <c r="AD252" s="4">
        <v>200.84239130434779</v>
      </c>
      <c r="AE252" s="4">
        <v>26.934782608695652</v>
      </c>
      <c r="AF252" s="10">
        <v>0.13410905154918146</v>
      </c>
      <c r="AG252" s="4">
        <v>0</v>
      </c>
      <c r="AH252" s="4">
        <v>0</v>
      </c>
      <c r="AI252" s="10" t="s">
        <v>652</v>
      </c>
      <c r="AJ252" s="4">
        <v>0</v>
      </c>
      <c r="AK252" s="4">
        <v>0</v>
      </c>
      <c r="AL252" s="10" t="s">
        <v>652</v>
      </c>
      <c r="AM252" s="1">
        <v>225271</v>
      </c>
      <c r="AN252" s="1">
        <v>1</v>
      </c>
      <c r="AX252"/>
      <c r="AY252"/>
    </row>
    <row r="253" spans="1:51" x14ac:dyDescent="0.25">
      <c r="A253" t="s">
        <v>379</v>
      </c>
      <c r="B253" t="s">
        <v>233</v>
      </c>
      <c r="C253" t="s">
        <v>564</v>
      </c>
      <c r="D253" t="s">
        <v>415</v>
      </c>
      <c r="E253" s="4">
        <v>105.5</v>
      </c>
      <c r="F253" s="4">
        <v>361.76478260869567</v>
      </c>
      <c r="G253" s="4">
        <v>40.239130434782609</v>
      </c>
      <c r="H253" s="10">
        <v>0.11123009305830475</v>
      </c>
      <c r="I253" s="4">
        <v>355.04195652173911</v>
      </c>
      <c r="J253" s="4">
        <v>40.239130434782609</v>
      </c>
      <c r="K253" s="10">
        <v>0.11333626827937666</v>
      </c>
      <c r="L253" s="4">
        <v>86.240000000000009</v>
      </c>
      <c r="M253" s="4">
        <v>4.5706521739130439</v>
      </c>
      <c r="N253" s="10">
        <v>5.2999213519399853E-2</v>
      </c>
      <c r="O253" s="4">
        <v>79.517173913043479</v>
      </c>
      <c r="P253" s="4">
        <v>4.5706521739130439</v>
      </c>
      <c r="Q253" s="8">
        <v>5.7480063098209577E-2</v>
      </c>
      <c r="R253" s="4">
        <v>1.0706521739130435</v>
      </c>
      <c r="S253" s="4">
        <v>0</v>
      </c>
      <c r="T253" s="10">
        <v>0</v>
      </c>
      <c r="U253" s="4">
        <v>5.6521739130434785</v>
      </c>
      <c r="V253" s="4">
        <v>0</v>
      </c>
      <c r="W253" s="10">
        <v>0</v>
      </c>
      <c r="X253" s="4">
        <v>92.766847826086945</v>
      </c>
      <c r="Y253" s="4">
        <v>17.429347826086957</v>
      </c>
      <c r="Z253" s="10">
        <v>0.18788336819164458</v>
      </c>
      <c r="AA253" s="4">
        <v>0</v>
      </c>
      <c r="AB253" s="4">
        <v>0</v>
      </c>
      <c r="AC253" s="10" t="s">
        <v>652</v>
      </c>
      <c r="AD253" s="4">
        <v>182.75793478260869</v>
      </c>
      <c r="AE253" s="4">
        <v>18.239130434782609</v>
      </c>
      <c r="AF253" s="10">
        <v>9.9799390141271455E-2</v>
      </c>
      <c r="AG253" s="4">
        <v>0</v>
      </c>
      <c r="AH253" s="4">
        <v>0</v>
      </c>
      <c r="AI253" s="10" t="s">
        <v>652</v>
      </c>
      <c r="AJ253" s="4">
        <v>0</v>
      </c>
      <c r="AK253" s="4">
        <v>0</v>
      </c>
      <c r="AL253" s="10" t="s">
        <v>652</v>
      </c>
      <c r="AM253" s="1">
        <v>225510</v>
      </c>
      <c r="AN253" s="1">
        <v>1</v>
      </c>
      <c r="AX253"/>
      <c r="AY253"/>
    </row>
    <row r="254" spans="1:51" x14ac:dyDescent="0.25">
      <c r="A254" t="s">
        <v>379</v>
      </c>
      <c r="B254" t="s">
        <v>219</v>
      </c>
      <c r="C254" t="s">
        <v>469</v>
      </c>
      <c r="D254" t="s">
        <v>413</v>
      </c>
      <c r="E254" s="4">
        <v>105.01086956521739</v>
      </c>
      <c r="F254" s="4">
        <v>433.44076086956522</v>
      </c>
      <c r="G254" s="4">
        <v>3.5561956521739133</v>
      </c>
      <c r="H254" s="10">
        <v>8.2045713583547234E-3</v>
      </c>
      <c r="I254" s="4">
        <v>399.74956521739131</v>
      </c>
      <c r="J254" s="4">
        <v>0</v>
      </c>
      <c r="K254" s="10">
        <v>0</v>
      </c>
      <c r="L254" s="4">
        <v>75.894021739130437</v>
      </c>
      <c r="M254" s="4">
        <v>3.5561956521739133</v>
      </c>
      <c r="N254" s="10">
        <v>4.6857388377671956E-2</v>
      </c>
      <c r="O254" s="4">
        <v>51.420217391304355</v>
      </c>
      <c r="P254" s="4">
        <v>0</v>
      </c>
      <c r="Q254" s="8">
        <v>0</v>
      </c>
      <c r="R254" s="4">
        <v>19.343369565217394</v>
      </c>
      <c r="S254" s="4">
        <v>3.5561956521739133</v>
      </c>
      <c r="T254" s="10">
        <v>0.18384571727195589</v>
      </c>
      <c r="U254" s="4">
        <v>5.1304347826086953</v>
      </c>
      <c r="V254" s="4">
        <v>0</v>
      </c>
      <c r="W254" s="10">
        <v>0</v>
      </c>
      <c r="X254" s="4">
        <v>118.84717391304348</v>
      </c>
      <c r="Y254" s="4">
        <v>0</v>
      </c>
      <c r="Z254" s="10">
        <v>0</v>
      </c>
      <c r="AA254" s="4">
        <v>9.2173913043478262</v>
      </c>
      <c r="AB254" s="4">
        <v>0</v>
      </c>
      <c r="AC254" s="10">
        <v>0</v>
      </c>
      <c r="AD254" s="4">
        <v>229.48217391304348</v>
      </c>
      <c r="AE254" s="4">
        <v>0</v>
      </c>
      <c r="AF254" s="10">
        <v>0</v>
      </c>
      <c r="AG254" s="4">
        <v>0</v>
      </c>
      <c r="AH254" s="4">
        <v>0</v>
      </c>
      <c r="AI254" s="10" t="s">
        <v>652</v>
      </c>
      <c r="AJ254" s="4">
        <v>0</v>
      </c>
      <c r="AK254" s="4">
        <v>0</v>
      </c>
      <c r="AL254" s="10" t="s">
        <v>652</v>
      </c>
      <c r="AM254" s="1">
        <v>225486</v>
      </c>
      <c r="AN254" s="1">
        <v>1</v>
      </c>
      <c r="AX254"/>
      <c r="AY254"/>
    </row>
    <row r="255" spans="1:51" x14ac:dyDescent="0.25">
      <c r="A255" t="s">
        <v>379</v>
      </c>
      <c r="B255" t="s">
        <v>92</v>
      </c>
      <c r="C255" t="s">
        <v>511</v>
      </c>
      <c r="D255" t="s">
        <v>412</v>
      </c>
      <c r="E255" s="4">
        <v>127.29347826086956</v>
      </c>
      <c r="F255" s="4">
        <v>419.08326086956515</v>
      </c>
      <c r="G255" s="4">
        <v>3.0153260869565219</v>
      </c>
      <c r="H255" s="10">
        <v>7.1950525551890453E-3</v>
      </c>
      <c r="I255" s="4">
        <v>365.69195652173914</v>
      </c>
      <c r="J255" s="4">
        <v>1.7761956521739131</v>
      </c>
      <c r="K255" s="10">
        <v>4.8570815422578871E-3</v>
      </c>
      <c r="L255" s="4">
        <v>70.782608695652172</v>
      </c>
      <c r="M255" s="4">
        <v>1.2391304347826086</v>
      </c>
      <c r="N255" s="10">
        <v>1.7506142506142505E-2</v>
      </c>
      <c r="O255" s="4">
        <v>31.733695652173914</v>
      </c>
      <c r="P255" s="4">
        <v>0</v>
      </c>
      <c r="Q255" s="8">
        <v>0</v>
      </c>
      <c r="R255" s="4">
        <v>33.902173913043477</v>
      </c>
      <c r="S255" s="4">
        <v>1.2391304347826086</v>
      </c>
      <c r="T255" s="10">
        <v>3.6550176338570058E-2</v>
      </c>
      <c r="U255" s="4">
        <v>5.1467391304347823</v>
      </c>
      <c r="V255" s="4">
        <v>0</v>
      </c>
      <c r="W255" s="10">
        <v>0</v>
      </c>
      <c r="X255" s="4">
        <v>108.64576086956522</v>
      </c>
      <c r="Y255" s="4">
        <v>1.7761956521739131</v>
      </c>
      <c r="Z255" s="10">
        <v>1.6348503963319164E-2</v>
      </c>
      <c r="AA255" s="4">
        <v>14.342391304347826</v>
      </c>
      <c r="AB255" s="4">
        <v>0</v>
      </c>
      <c r="AC255" s="10">
        <v>0</v>
      </c>
      <c r="AD255" s="4">
        <v>194.2391304347826</v>
      </c>
      <c r="AE255" s="4">
        <v>0</v>
      </c>
      <c r="AF255" s="10">
        <v>0</v>
      </c>
      <c r="AG255" s="4">
        <v>31.073369565217391</v>
      </c>
      <c r="AH255" s="4">
        <v>0</v>
      </c>
      <c r="AI255" s="10">
        <v>0</v>
      </c>
      <c r="AJ255" s="4">
        <v>0</v>
      </c>
      <c r="AK255" s="4">
        <v>0</v>
      </c>
      <c r="AL255" s="10" t="s">
        <v>652</v>
      </c>
      <c r="AM255" s="1">
        <v>225296</v>
      </c>
      <c r="AN255" s="1">
        <v>1</v>
      </c>
      <c r="AX255"/>
      <c r="AY255"/>
    </row>
    <row r="256" spans="1:51" x14ac:dyDescent="0.25">
      <c r="A256" t="s">
        <v>379</v>
      </c>
      <c r="B256" t="s">
        <v>136</v>
      </c>
      <c r="C256" t="s">
        <v>530</v>
      </c>
      <c r="D256" t="s">
        <v>412</v>
      </c>
      <c r="E256" s="4">
        <v>125.3695652173913</v>
      </c>
      <c r="F256" s="4">
        <v>492.26663043478254</v>
      </c>
      <c r="G256" s="4">
        <v>0.55978260869565222</v>
      </c>
      <c r="H256" s="10">
        <v>1.1371532703755235E-3</v>
      </c>
      <c r="I256" s="4">
        <v>458.19597826086948</v>
      </c>
      <c r="J256" s="4">
        <v>0.55978260869565222</v>
      </c>
      <c r="K256" s="10">
        <v>1.2217100002063863E-3</v>
      </c>
      <c r="L256" s="4">
        <v>68.059999999999988</v>
      </c>
      <c r="M256" s="4">
        <v>0.55978260869565222</v>
      </c>
      <c r="N256" s="10">
        <v>8.2248399749581588E-3</v>
      </c>
      <c r="O256" s="4">
        <v>33.989347826086949</v>
      </c>
      <c r="P256" s="4">
        <v>0.55978260869565222</v>
      </c>
      <c r="Q256" s="8">
        <v>1.6469354209439024E-2</v>
      </c>
      <c r="R256" s="4">
        <v>28.766304347826086</v>
      </c>
      <c r="S256" s="4">
        <v>0</v>
      </c>
      <c r="T256" s="10">
        <v>0</v>
      </c>
      <c r="U256" s="4">
        <v>5.3043478260869561</v>
      </c>
      <c r="V256" s="4">
        <v>0</v>
      </c>
      <c r="W256" s="10">
        <v>0</v>
      </c>
      <c r="X256" s="4">
        <v>128.54130434782604</v>
      </c>
      <c r="Y256" s="4">
        <v>0</v>
      </c>
      <c r="Z256" s="10">
        <v>0</v>
      </c>
      <c r="AA256" s="4">
        <v>0</v>
      </c>
      <c r="AB256" s="4">
        <v>0</v>
      </c>
      <c r="AC256" s="10" t="s">
        <v>652</v>
      </c>
      <c r="AD256" s="4">
        <v>290.65434782608691</v>
      </c>
      <c r="AE256" s="4">
        <v>0</v>
      </c>
      <c r="AF256" s="10">
        <v>0</v>
      </c>
      <c r="AG256" s="4">
        <v>5.0109782608695648</v>
      </c>
      <c r="AH256" s="4">
        <v>0</v>
      </c>
      <c r="AI256" s="10">
        <v>0</v>
      </c>
      <c r="AJ256" s="4">
        <v>0</v>
      </c>
      <c r="AK256" s="4">
        <v>0</v>
      </c>
      <c r="AL256" s="10" t="s">
        <v>652</v>
      </c>
      <c r="AM256" s="1">
        <v>225361</v>
      </c>
      <c r="AN256" s="1">
        <v>1</v>
      </c>
      <c r="AX256"/>
      <c r="AY256"/>
    </row>
    <row r="257" spans="1:51" x14ac:dyDescent="0.25">
      <c r="A257" t="s">
        <v>379</v>
      </c>
      <c r="B257" t="s">
        <v>62</v>
      </c>
      <c r="C257" t="s">
        <v>498</v>
      </c>
      <c r="D257" t="s">
        <v>411</v>
      </c>
      <c r="E257" s="4">
        <v>93.641304347826093</v>
      </c>
      <c r="F257" s="4">
        <v>324.49532608695642</v>
      </c>
      <c r="G257" s="4">
        <v>31.006739130434781</v>
      </c>
      <c r="H257" s="10">
        <v>9.5553731094807109E-2</v>
      </c>
      <c r="I257" s="4">
        <v>309.9980434782608</v>
      </c>
      <c r="J257" s="4">
        <v>31.006739130434781</v>
      </c>
      <c r="K257" s="10">
        <v>0.10002237040766739</v>
      </c>
      <c r="L257" s="4">
        <v>62.283804347826077</v>
      </c>
      <c r="M257" s="4">
        <v>11.999673913043479</v>
      </c>
      <c r="N257" s="10">
        <v>0.19266122290846077</v>
      </c>
      <c r="O257" s="4">
        <v>47.786521739130428</v>
      </c>
      <c r="P257" s="4">
        <v>11.999673913043479</v>
      </c>
      <c r="Q257" s="8">
        <v>0.25111000918942039</v>
      </c>
      <c r="R257" s="4">
        <v>9.8559782608695645</v>
      </c>
      <c r="S257" s="4">
        <v>0</v>
      </c>
      <c r="T257" s="10">
        <v>0</v>
      </c>
      <c r="U257" s="4">
        <v>4.6413043478260869</v>
      </c>
      <c r="V257" s="4">
        <v>0</v>
      </c>
      <c r="W257" s="10">
        <v>0</v>
      </c>
      <c r="X257" s="4">
        <v>79.071956521739125</v>
      </c>
      <c r="Y257" s="4">
        <v>7.2819565217391302</v>
      </c>
      <c r="Z257" s="10">
        <v>9.2092782853262445E-2</v>
      </c>
      <c r="AA257" s="4">
        <v>0</v>
      </c>
      <c r="AB257" s="4">
        <v>0</v>
      </c>
      <c r="AC257" s="10" t="s">
        <v>652</v>
      </c>
      <c r="AD257" s="4">
        <v>146.15054347826083</v>
      </c>
      <c r="AE257" s="4">
        <v>11.725108695652171</v>
      </c>
      <c r="AF257" s="10">
        <v>8.022624081036156E-2</v>
      </c>
      <c r="AG257" s="4">
        <v>36.989021739130429</v>
      </c>
      <c r="AH257" s="4">
        <v>0</v>
      </c>
      <c r="AI257" s="10">
        <v>0</v>
      </c>
      <c r="AJ257" s="4">
        <v>0</v>
      </c>
      <c r="AK257" s="4">
        <v>0</v>
      </c>
      <c r="AL257" s="10" t="s">
        <v>652</v>
      </c>
      <c r="AM257" s="1">
        <v>225254</v>
      </c>
      <c r="AN257" s="1">
        <v>1</v>
      </c>
      <c r="AX257"/>
      <c r="AY257"/>
    </row>
    <row r="258" spans="1:51" x14ac:dyDescent="0.25">
      <c r="A258" t="s">
        <v>379</v>
      </c>
      <c r="B258" t="s">
        <v>68</v>
      </c>
      <c r="C258" t="s">
        <v>442</v>
      </c>
      <c r="D258" t="s">
        <v>416</v>
      </c>
      <c r="E258" s="4">
        <v>95.869565217391298</v>
      </c>
      <c r="F258" s="4">
        <v>284.67760869565217</v>
      </c>
      <c r="G258" s="4">
        <v>30.944565217391307</v>
      </c>
      <c r="H258" s="10">
        <v>0.108700383423812</v>
      </c>
      <c r="I258" s="4">
        <v>273.51619565217391</v>
      </c>
      <c r="J258" s="4">
        <v>28.334782608695654</v>
      </c>
      <c r="K258" s="10">
        <v>0.10359453319074581</v>
      </c>
      <c r="L258" s="4">
        <v>33.207608695652176</v>
      </c>
      <c r="M258" s="4">
        <v>5.4195652173913045</v>
      </c>
      <c r="N258" s="10">
        <v>0.16320251382933454</v>
      </c>
      <c r="O258" s="4">
        <v>23.260869565217391</v>
      </c>
      <c r="P258" s="4">
        <v>2.8097826086956523</v>
      </c>
      <c r="Q258" s="8">
        <v>0.12079439252336449</v>
      </c>
      <c r="R258" s="4">
        <v>4.7282608695652177</v>
      </c>
      <c r="S258" s="4">
        <v>0</v>
      </c>
      <c r="T258" s="10">
        <v>0</v>
      </c>
      <c r="U258" s="4">
        <v>5.2184782608695652</v>
      </c>
      <c r="V258" s="4">
        <v>2.6097826086956522</v>
      </c>
      <c r="W258" s="10">
        <v>0.50010414496979794</v>
      </c>
      <c r="X258" s="4">
        <v>88.747173913043483</v>
      </c>
      <c r="Y258" s="4">
        <v>11.799456521739133</v>
      </c>
      <c r="Z258" s="10">
        <v>0.13295585652451886</v>
      </c>
      <c r="AA258" s="4">
        <v>1.2146739130434783</v>
      </c>
      <c r="AB258" s="4">
        <v>0</v>
      </c>
      <c r="AC258" s="10">
        <v>0</v>
      </c>
      <c r="AD258" s="4">
        <v>161.50815217391303</v>
      </c>
      <c r="AE258" s="4">
        <v>13.725543478260869</v>
      </c>
      <c r="AF258" s="10">
        <v>8.4983595524522587E-2</v>
      </c>
      <c r="AG258" s="4">
        <v>0</v>
      </c>
      <c r="AH258" s="4">
        <v>0</v>
      </c>
      <c r="AI258" s="10" t="s">
        <v>652</v>
      </c>
      <c r="AJ258" s="4">
        <v>0</v>
      </c>
      <c r="AK258" s="4">
        <v>0</v>
      </c>
      <c r="AL258" s="10" t="s">
        <v>652</v>
      </c>
      <c r="AM258" s="1">
        <v>225263</v>
      </c>
      <c r="AN258" s="1">
        <v>1</v>
      </c>
      <c r="AX258"/>
      <c r="AY258"/>
    </row>
    <row r="259" spans="1:51" x14ac:dyDescent="0.25">
      <c r="A259" t="s">
        <v>379</v>
      </c>
      <c r="B259" t="s">
        <v>339</v>
      </c>
      <c r="C259" t="s">
        <v>469</v>
      </c>
      <c r="D259" t="s">
        <v>413</v>
      </c>
      <c r="E259" s="4">
        <v>44.456521739130437</v>
      </c>
      <c r="F259" s="4">
        <v>199.1335869565217</v>
      </c>
      <c r="G259" s="4">
        <v>2.8097826086956523</v>
      </c>
      <c r="H259" s="10">
        <v>1.4110038651134893E-2</v>
      </c>
      <c r="I259" s="4">
        <v>194.61184782608692</v>
      </c>
      <c r="J259" s="4">
        <v>2.8097826086956523</v>
      </c>
      <c r="K259" s="10">
        <v>1.4437880530308662E-2</v>
      </c>
      <c r="L259" s="4">
        <v>58.24619565217391</v>
      </c>
      <c r="M259" s="4">
        <v>2.722826086956522</v>
      </c>
      <c r="N259" s="10">
        <v>4.6746848553273684E-2</v>
      </c>
      <c r="O259" s="4">
        <v>53.724456521739128</v>
      </c>
      <c r="P259" s="4">
        <v>2.722826086956522</v>
      </c>
      <c r="Q259" s="8">
        <v>5.0681314679372411E-2</v>
      </c>
      <c r="R259" s="4">
        <v>0</v>
      </c>
      <c r="S259" s="4">
        <v>0</v>
      </c>
      <c r="T259" s="10" t="s">
        <v>652</v>
      </c>
      <c r="U259" s="4">
        <v>4.5217391304347823</v>
      </c>
      <c r="V259" s="4">
        <v>0</v>
      </c>
      <c r="W259" s="10">
        <v>0</v>
      </c>
      <c r="X259" s="4">
        <v>26.249021739130434</v>
      </c>
      <c r="Y259" s="4">
        <v>0</v>
      </c>
      <c r="Z259" s="10">
        <v>0</v>
      </c>
      <c r="AA259" s="4">
        <v>0</v>
      </c>
      <c r="AB259" s="4">
        <v>0</v>
      </c>
      <c r="AC259" s="10" t="s">
        <v>652</v>
      </c>
      <c r="AD259" s="4">
        <v>114.63836956521735</v>
      </c>
      <c r="AE259" s="4">
        <v>8.6956521739130432E-2</v>
      </c>
      <c r="AF259" s="10">
        <v>7.5852894688685523E-4</v>
      </c>
      <c r="AG259" s="4">
        <v>0</v>
      </c>
      <c r="AH259" s="4">
        <v>0</v>
      </c>
      <c r="AI259" s="10" t="s">
        <v>652</v>
      </c>
      <c r="AJ259" s="4">
        <v>0</v>
      </c>
      <c r="AK259" s="4">
        <v>0</v>
      </c>
      <c r="AL259" s="10" t="s">
        <v>652</v>
      </c>
      <c r="AM259" s="1">
        <v>225759</v>
      </c>
      <c r="AN259" s="1">
        <v>1</v>
      </c>
      <c r="AX259"/>
      <c r="AY259"/>
    </row>
    <row r="260" spans="1:51" x14ac:dyDescent="0.25">
      <c r="A260" t="s">
        <v>379</v>
      </c>
      <c r="B260" t="s">
        <v>242</v>
      </c>
      <c r="C260" t="s">
        <v>566</v>
      </c>
      <c r="D260" t="s">
        <v>420</v>
      </c>
      <c r="E260" s="4">
        <v>106.20652173913044</v>
      </c>
      <c r="F260" s="4">
        <v>302.73641304347825</v>
      </c>
      <c r="G260" s="4">
        <v>36.491847826086953</v>
      </c>
      <c r="H260" s="10">
        <v>0.12054000197474125</v>
      </c>
      <c r="I260" s="4">
        <v>266.17119565217388</v>
      </c>
      <c r="J260" s="4">
        <v>36.491847826086953</v>
      </c>
      <c r="K260" s="10">
        <v>0.13709916182581086</v>
      </c>
      <c r="L260" s="4">
        <v>62.532608695652179</v>
      </c>
      <c r="M260" s="4">
        <v>6.8559782608695654</v>
      </c>
      <c r="N260" s="10">
        <v>0.10963844950460629</v>
      </c>
      <c r="O260" s="4">
        <v>55.008152173913047</v>
      </c>
      <c r="P260" s="4">
        <v>6.8559782608695654</v>
      </c>
      <c r="Q260" s="8">
        <v>0.12463567653015857</v>
      </c>
      <c r="R260" s="4">
        <v>7.5244565217391308</v>
      </c>
      <c r="S260" s="4">
        <v>0</v>
      </c>
      <c r="T260" s="10">
        <v>0</v>
      </c>
      <c r="U260" s="4">
        <v>0</v>
      </c>
      <c r="V260" s="4">
        <v>0</v>
      </c>
      <c r="W260" s="10" t="s">
        <v>652</v>
      </c>
      <c r="X260" s="4">
        <v>36.744565217391305</v>
      </c>
      <c r="Y260" s="4">
        <v>2.8152173913043477</v>
      </c>
      <c r="Z260" s="10">
        <v>7.6615885224079278E-2</v>
      </c>
      <c r="AA260" s="4">
        <v>29.040760869565219</v>
      </c>
      <c r="AB260" s="4">
        <v>0</v>
      </c>
      <c r="AC260" s="10">
        <v>0</v>
      </c>
      <c r="AD260" s="4">
        <v>174.41847826086956</v>
      </c>
      <c r="AE260" s="4">
        <v>26.820652173913043</v>
      </c>
      <c r="AF260" s="10">
        <v>0.153771850559312</v>
      </c>
      <c r="AG260" s="4">
        <v>0</v>
      </c>
      <c r="AH260" s="4">
        <v>0</v>
      </c>
      <c r="AI260" s="10" t="s">
        <v>652</v>
      </c>
      <c r="AJ260" s="4">
        <v>0</v>
      </c>
      <c r="AK260" s="4">
        <v>0</v>
      </c>
      <c r="AL260" s="10" t="s">
        <v>652</v>
      </c>
      <c r="AM260" s="1">
        <v>225525</v>
      </c>
      <c r="AN260" s="1">
        <v>1</v>
      </c>
      <c r="AX260"/>
      <c r="AY260"/>
    </row>
    <row r="261" spans="1:51" x14ac:dyDescent="0.25">
      <c r="A261" t="s">
        <v>379</v>
      </c>
      <c r="B261" t="s">
        <v>96</v>
      </c>
      <c r="C261" t="s">
        <v>514</v>
      </c>
      <c r="D261" t="s">
        <v>410</v>
      </c>
      <c r="E261" s="4">
        <v>123.47826086956522</v>
      </c>
      <c r="F261" s="4">
        <v>382.45108695652175</v>
      </c>
      <c r="G261" s="4">
        <v>0</v>
      </c>
      <c r="H261" s="10">
        <v>0</v>
      </c>
      <c r="I261" s="4">
        <v>375.69021739130437</v>
      </c>
      <c r="J261" s="4">
        <v>0</v>
      </c>
      <c r="K261" s="10">
        <v>0</v>
      </c>
      <c r="L261" s="4">
        <v>70.043478260869563</v>
      </c>
      <c r="M261" s="4">
        <v>0</v>
      </c>
      <c r="N261" s="10">
        <v>0</v>
      </c>
      <c r="O261" s="4">
        <v>63.282608695652172</v>
      </c>
      <c r="P261" s="4">
        <v>0</v>
      </c>
      <c r="Q261" s="8">
        <v>0</v>
      </c>
      <c r="R261" s="4">
        <v>1.951086956521739</v>
      </c>
      <c r="S261" s="4">
        <v>0</v>
      </c>
      <c r="T261" s="10">
        <v>0</v>
      </c>
      <c r="U261" s="4">
        <v>4.8097826086956523</v>
      </c>
      <c r="V261" s="4">
        <v>0</v>
      </c>
      <c r="W261" s="10">
        <v>0</v>
      </c>
      <c r="X261" s="4">
        <v>99.855978260869563</v>
      </c>
      <c r="Y261" s="4">
        <v>0</v>
      </c>
      <c r="Z261" s="10">
        <v>0</v>
      </c>
      <c r="AA261" s="4">
        <v>0</v>
      </c>
      <c r="AB261" s="4">
        <v>0</v>
      </c>
      <c r="AC261" s="10" t="s">
        <v>652</v>
      </c>
      <c r="AD261" s="4">
        <v>212.5516304347826</v>
      </c>
      <c r="AE261" s="4">
        <v>0</v>
      </c>
      <c r="AF261" s="10">
        <v>0</v>
      </c>
      <c r="AG261" s="4">
        <v>0</v>
      </c>
      <c r="AH261" s="4">
        <v>0</v>
      </c>
      <c r="AI261" s="10" t="s">
        <v>652</v>
      </c>
      <c r="AJ261" s="4">
        <v>0</v>
      </c>
      <c r="AK261" s="4">
        <v>0</v>
      </c>
      <c r="AL261" s="10" t="s">
        <v>652</v>
      </c>
      <c r="AM261" s="1">
        <v>225300</v>
      </c>
      <c r="AN261" s="1">
        <v>1</v>
      </c>
      <c r="AX261"/>
      <c r="AY261"/>
    </row>
    <row r="262" spans="1:51" x14ac:dyDescent="0.25">
      <c r="A262" t="s">
        <v>379</v>
      </c>
      <c r="B262" t="s">
        <v>131</v>
      </c>
      <c r="C262" t="s">
        <v>432</v>
      </c>
      <c r="D262" t="s">
        <v>414</v>
      </c>
      <c r="E262" s="4">
        <v>24.347826086956523</v>
      </c>
      <c r="F262" s="4">
        <v>98.689021739130425</v>
      </c>
      <c r="G262" s="4">
        <v>9.6580434782608684</v>
      </c>
      <c r="H262" s="10">
        <v>9.7863402717583453E-2</v>
      </c>
      <c r="I262" s="4">
        <v>92.259673913043471</v>
      </c>
      <c r="J262" s="4">
        <v>9.6580434782608684</v>
      </c>
      <c r="K262" s="10">
        <v>0.10468326050408287</v>
      </c>
      <c r="L262" s="4">
        <v>17.522065217391305</v>
      </c>
      <c r="M262" s="4">
        <v>0</v>
      </c>
      <c r="N262" s="10">
        <v>0</v>
      </c>
      <c r="O262" s="4">
        <v>11.092717391304349</v>
      </c>
      <c r="P262" s="4">
        <v>0</v>
      </c>
      <c r="Q262" s="8">
        <v>0</v>
      </c>
      <c r="R262" s="4">
        <v>1.3804347826086956</v>
      </c>
      <c r="S262" s="4">
        <v>0</v>
      </c>
      <c r="T262" s="10">
        <v>0</v>
      </c>
      <c r="U262" s="4">
        <v>5.0489130434782608</v>
      </c>
      <c r="V262" s="4">
        <v>0</v>
      </c>
      <c r="W262" s="10">
        <v>0</v>
      </c>
      <c r="X262" s="4">
        <v>27.500652173913043</v>
      </c>
      <c r="Y262" s="4">
        <v>0.5932608695652174</v>
      </c>
      <c r="Z262" s="10">
        <v>2.1572610926223094E-2</v>
      </c>
      <c r="AA262" s="4">
        <v>0</v>
      </c>
      <c r="AB262" s="4">
        <v>0</v>
      </c>
      <c r="AC262" s="10" t="s">
        <v>652</v>
      </c>
      <c r="AD262" s="4">
        <v>53.666304347826078</v>
      </c>
      <c r="AE262" s="4">
        <v>9.0647826086956513</v>
      </c>
      <c r="AF262" s="10">
        <v>0.16891013306868127</v>
      </c>
      <c r="AG262" s="4">
        <v>0</v>
      </c>
      <c r="AH262" s="4">
        <v>0</v>
      </c>
      <c r="AI262" s="10" t="s">
        <v>652</v>
      </c>
      <c r="AJ262" s="4">
        <v>0</v>
      </c>
      <c r="AK262" s="4">
        <v>0</v>
      </c>
      <c r="AL262" s="10" t="s">
        <v>652</v>
      </c>
      <c r="AM262" s="1">
        <v>225352</v>
      </c>
      <c r="AN262" s="1">
        <v>1</v>
      </c>
      <c r="AX262"/>
      <c r="AY262"/>
    </row>
    <row r="263" spans="1:51" x14ac:dyDescent="0.25">
      <c r="A263" t="s">
        <v>379</v>
      </c>
      <c r="B263" t="s">
        <v>113</v>
      </c>
      <c r="C263" t="s">
        <v>439</v>
      </c>
      <c r="D263" t="s">
        <v>410</v>
      </c>
      <c r="E263" s="4">
        <v>121.57608695652173</v>
      </c>
      <c r="F263" s="4">
        <v>433.98913043478262</v>
      </c>
      <c r="G263" s="4">
        <v>96.377717391304344</v>
      </c>
      <c r="H263" s="10">
        <v>0.22207403511408319</v>
      </c>
      <c r="I263" s="4">
        <v>408.20108695652175</v>
      </c>
      <c r="J263" s="4">
        <v>95.399456521739125</v>
      </c>
      <c r="K263" s="10">
        <v>0.23370701247520267</v>
      </c>
      <c r="L263" s="4">
        <v>55.994565217391305</v>
      </c>
      <c r="M263" s="4">
        <v>8.679347826086957</v>
      </c>
      <c r="N263" s="10">
        <v>0.15500339706881491</v>
      </c>
      <c r="O263" s="4">
        <v>36.945652173913047</v>
      </c>
      <c r="P263" s="4">
        <v>7.7010869565217392</v>
      </c>
      <c r="Q263" s="8">
        <v>0.20844365989997057</v>
      </c>
      <c r="R263" s="4">
        <v>13.744565217391305</v>
      </c>
      <c r="S263" s="4">
        <v>0.97826086956521741</v>
      </c>
      <c r="T263" s="10">
        <v>7.1174377224199281E-2</v>
      </c>
      <c r="U263" s="4">
        <v>5.3043478260869561</v>
      </c>
      <c r="V263" s="4">
        <v>0</v>
      </c>
      <c r="W263" s="10">
        <v>0</v>
      </c>
      <c r="X263" s="4">
        <v>168.08152173913044</v>
      </c>
      <c r="Y263" s="4">
        <v>65.554347826086953</v>
      </c>
      <c r="Z263" s="10">
        <v>0.39001519707698773</v>
      </c>
      <c r="AA263" s="4">
        <v>6.7391304347826084</v>
      </c>
      <c r="AB263" s="4">
        <v>0</v>
      </c>
      <c r="AC263" s="10">
        <v>0</v>
      </c>
      <c r="AD263" s="4">
        <v>201.41032608695653</v>
      </c>
      <c r="AE263" s="4">
        <v>22.144021739130434</v>
      </c>
      <c r="AF263" s="10">
        <v>0.10994481846759939</v>
      </c>
      <c r="AG263" s="4">
        <v>1.763586956521739</v>
      </c>
      <c r="AH263" s="4">
        <v>0</v>
      </c>
      <c r="AI263" s="10">
        <v>0</v>
      </c>
      <c r="AJ263" s="4">
        <v>0</v>
      </c>
      <c r="AK263" s="4">
        <v>0</v>
      </c>
      <c r="AL263" s="10" t="s">
        <v>652</v>
      </c>
      <c r="AM263" s="1">
        <v>225326</v>
      </c>
      <c r="AN263" s="1">
        <v>1</v>
      </c>
      <c r="AX263"/>
      <c r="AY263"/>
    </row>
    <row r="264" spans="1:51" x14ac:dyDescent="0.25">
      <c r="A264" t="s">
        <v>379</v>
      </c>
      <c r="B264" t="s">
        <v>148</v>
      </c>
      <c r="C264" t="s">
        <v>488</v>
      </c>
      <c r="D264" t="s">
        <v>411</v>
      </c>
      <c r="E264" s="4">
        <v>76</v>
      </c>
      <c r="F264" s="4">
        <v>302.62413043478261</v>
      </c>
      <c r="G264" s="4">
        <v>0</v>
      </c>
      <c r="H264" s="10">
        <v>0</v>
      </c>
      <c r="I264" s="4">
        <v>286.38097826086954</v>
      </c>
      <c r="J264" s="4">
        <v>0</v>
      </c>
      <c r="K264" s="10">
        <v>0</v>
      </c>
      <c r="L264" s="4">
        <v>50.115869565217402</v>
      </c>
      <c r="M264" s="4">
        <v>0</v>
      </c>
      <c r="N264" s="10">
        <v>0</v>
      </c>
      <c r="O264" s="4">
        <v>37.974565217391316</v>
      </c>
      <c r="P264" s="4">
        <v>0</v>
      </c>
      <c r="Q264" s="8">
        <v>0</v>
      </c>
      <c r="R264" s="4">
        <v>12.141304347826088</v>
      </c>
      <c r="S264" s="4">
        <v>0</v>
      </c>
      <c r="T264" s="10">
        <v>0</v>
      </c>
      <c r="U264" s="4">
        <v>0</v>
      </c>
      <c r="V264" s="4">
        <v>0</v>
      </c>
      <c r="W264" s="10" t="s">
        <v>652</v>
      </c>
      <c r="X264" s="4">
        <v>64.494021739130432</v>
      </c>
      <c r="Y264" s="4">
        <v>0</v>
      </c>
      <c r="Z264" s="10">
        <v>0</v>
      </c>
      <c r="AA264" s="4">
        <v>4.1018478260869555</v>
      </c>
      <c r="AB264" s="4">
        <v>0</v>
      </c>
      <c r="AC264" s="10">
        <v>0</v>
      </c>
      <c r="AD264" s="4">
        <v>183.91239130434781</v>
      </c>
      <c r="AE264" s="4">
        <v>0</v>
      </c>
      <c r="AF264" s="10">
        <v>0</v>
      </c>
      <c r="AG264" s="4">
        <v>0</v>
      </c>
      <c r="AH264" s="4">
        <v>0</v>
      </c>
      <c r="AI264" s="10" t="s">
        <v>652</v>
      </c>
      <c r="AJ264" s="4">
        <v>0</v>
      </c>
      <c r="AK264" s="4">
        <v>0</v>
      </c>
      <c r="AL264" s="10" t="s">
        <v>652</v>
      </c>
      <c r="AM264" s="1">
        <v>225382</v>
      </c>
      <c r="AN264" s="1">
        <v>1</v>
      </c>
      <c r="AX264"/>
      <c r="AY264"/>
    </row>
    <row r="265" spans="1:51" x14ac:dyDescent="0.25">
      <c r="A265" t="s">
        <v>379</v>
      </c>
      <c r="B265" t="s">
        <v>274</v>
      </c>
      <c r="C265" t="s">
        <v>483</v>
      </c>
      <c r="D265" t="s">
        <v>417</v>
      </c>
      <c r="E265" s="4">
        <v>109.34782608695652</v>
      </c>
      <c r="F265" s="4">
        <v>405.13239130434783</v>
      </c>
      <c r="G265" s="4">
        <v>12.608695652173912</v>
      </c>
      <c r="H265" s="10">
        <v>3.1122408187554362E-2</v>
      </c>
      <c r="I265" s="4">
        <v>375.10815217391308</v>
      </c>
      <c r="J265" s="4">
        <v>12.608695652173912</v>
      </c>
      <c r="K265" s="10">
        <v>3.3613494079243807E-2</v>
      </c>
      <c r="L265" s="4">
        <v>67.023260869565235</v>
      </c>
      <c r="M265" s="4">
        <v>2.6847826086956523</v>
      </c>
      <c r="N265" s="10">
        <v>4.0057475178961223E-2</v>
      </c>
      <c r="O265" s="4">
        <v>45.310326086956536</v>
      </c>
      <c r="P265" s="4">
        <v>2.6847826086956523</v>
      </c>
      <c r="Q265" s="8">
        <v>5.925321754566934E-2</v>
      </c>
      <c r="R265" s="4">
        <v>16.495543478260867</v>
      </c>
      <c r="S265" s="4">
        <v>0</v>
      </c>
      <c r="T265" s="10">
        <v>0</v>
      </c>
      <c r="U265" s="4">
        <v>5.2173913043478262</v>
      </c>
      <c r="V265" s="4">
        <v>0</v>
      </c>
      <c r="W265" s="10">
        <v>0</v>
      </c>
      <c r="X265" s="4">
        <v>76.78891304347826</v>
      </c>
      <c r="Y265" s="4">
        <v>1.6630434782608696</v>
      </c>
      <c r="Z265" s="10">
        <v>2.1657338440501772E-2</v>
      </c>
      <c r="AA265" s="4">
        <v>8.3113043478260895</v>
      </c>
      <c r="AB265" s="4">
        <v>0</v>
      </c>
      <c r="AC265" s="10">
        <v>0</v>
      </c>
      <c r="AD265" s="4">
        <v>253.00891304347829</v>
      </c>
      <c r="AE265" s="4">
        <v>8.2608695652173907</v>
      </c>
      <c r="AF265" s="10">
        <v>3.2650508102051737E-2</v>
      </c>
      <c r="AG265" s="4">
        <v>0</v>
      </c>
      <c r="AH265" s="4">
        <v>0</v>
      </c>
      <c r="AI265" s="10" t="s">
        <v>652</v>
      </c>
      <c r="AJ265" s="4">
        <v>0</v>
      </c>
      <c r="AK265" s="4">
        <v>0</v>
      </c>
      <c r="AL265" s="10" t="s">
        <v>652</v>
      </c>
      <c r="AM265" s="1">
        <v>225589</v>
      </c>
      <c r="AN265" s="1">
        <v>1</v>
      </c>
      <c r="AX265"/>
      <c r="AY265"/>
    </row>
    <row r="266" spans="1:51" x14ac:dyDescent="0.25">
      <c r="A266" t="s">
        <v>379</v>
      </c>
      <c r="B266" t="s">
        <v>332</v>
      </c>
      <c r="C266" t="s">
        <v>465</v>
      </c>
      <c r="D266" t="s">
        <v>417</v>
      </c>
      <c r="E266" s="4">
        <v>101.6304347826087</v>
      </c>
      <c r="F266" s="4">
        <v>335.63554347826096</v>
      </c>
      <c r="G266" s="4">
        <v>5.7065217391304346</v>
      </c>
      <c r="H266" s="10">
        <v>1.7002137735451266E-2</v>
      </c>
      <c r="I266" s="4">
        <v>315.06532608695659</v>
      </c>
      <c r="J266" s="4">
        <v>5.7065217391304346</v>
      </c>
      <c r="K266" s="10">
        <v>1.8112185844136527E-2</v>
      </c>
      <c r="L266" s="4">
        <v>58.399456521739125</v>
      </c>
      <c r="M266" s="4">
        <v>3.0217391304347827</v>
      </c>
      <c r="N266" s="10">
        <v>5.1742589921362436E-2</v>
      </c>
      <c r="O266" s="4">
        <v>49.333043478260862</v>
      </c>
      <c r="P266" s="4">
        <v>3.0217391304347827</v>
      </c>
      <c r="Q266" s="8">
        <v>6.1251828741649493E-2</v>
      </c>
      <c r="R266" s="4">
        <v>8.6316304347826129</v>
      </c>
      <c r="S266" s="4">
        <v>0</v>
      </c>
      <c r="T266" s="10">
        <v>0</v>
      </c>
      <c r="U266" s="4">
        <v>0.43478260869565216</v>
      </c>
      <c r="V266" s="4">
        <v>0</v>
      </c>
      <c r="W266" s="10">
        <v>0</v>
      </c>
      <c r="X266" s="4">
        <v>55.66336956521738</v>
      </c>
      <c r="Y266" s="4">
        <v>1.9130434782608696</v>
      </c>
      <c r="Z266" s="10">
        <v>3.4368086107677567E-2</v>
      </c>
      <c r="AA266" s="4">
        <v>11.50380434782609</v>
      </c>
      <c r="AB266" s="4">
        <v>0</v>
      </c>
      <c r="AC266" s="10">
        <v>0</v>
      </c>
      <c r="AD266" s="4">
        <v>210.06891304347837</v>
      </c>
      <c r="AE266" s="4">
        <v>0.77173913043478259</v>
      </c>
      <c r="AF266" s="10">
        <v>3.673742674505362E-3</v>
      </c>
      <c r="AG266" s="4">
        <v>0</v>
      </c>
      <c r="AH266" s="4">
        <v>0</v>
      </c>
      <c r="AI266" s="10" t="s">
        <v>652</v>
      </c>
      <c r="AJ266" s="4">
        <v>0</v>
      </c>
      <c r="AK266" s="4">
        <v>0</v>
      </c>
      <c r="AL266" s="10" t="s">
        <v>652</v>
      </c>
      <c r="AM266" s="1">
        <v>225747</v>
      </c>
      <c r="AN266" s="1">
        <v>1</v>
      </c>
      <c r="AX266"/>
      <c r="AY266"/>
    </row>
    <row r="267" spans="1:51" x14ac:dyDescent="0.25">
      <c r="A267" t="s">
        <v>379</v>
      </c>
      <c r="B267" t="s">
        <v>39</v>
      </c>
      <c r="C267" t="s">
        <v>485</v>
      </c>
      <c r="D267" t="s">
        <v>416</v>
      </c>
      <c r="E267" s="4">
        <v>50.891304347826086</v>
      </c>
      <c r="F267" s="4">
        <v>224.68380434782608</v>
      </c>
      <c r="G267" s="4">
        <v>0</v>
      </c>
      <c r="H267" s="10">
        <v>0</v>
      </c>
      <c r="I267" s="4">
        <v>201.41543478260871</v>
      </c>
      <c r="J267" s="4">
        <v>0</v>
      </c>
      <c r="K267" s="10">
        <v>0</v>
      </c>
      <c r="L267" s="4">
        <v>39.95032608695653</v>
      </c>
      <c r="M267" s="4">
        <v>0</v>
      </c>
      <c r="N267" s="10">
        <v>0</v>
      </c>
      <c r="O267" s="4">
        <v>28.97282608695653</v>
      </c>
      <c r="P267" s="4">
        <v>0</v>
      </c>
      <c r="Q267" s="8">
        <v>0</v>
      </c>
      <c r="R267" s="4">
        <v>10.977499999999999</v>
      </c>
      <c r="S267" s="4">
        <v>0</v>
      </c>
      <c r="T267" s="10">
        <v>0</v>
      </c>
      <c r="U267" s="4">
        <v>0</v>
      </c>
      <c r="V267" s="4">
        <v>0</v>
      </c>
      <c r="W267" s="10" t="s">
        <v>652</v>
      </c>
      <c r="X267" s="4">
        <v>32.783478260869572</v>
      </c>
      <c r="Y267" s="4">
        <v>0</v>
      </c>
      <c r="Z267" s="10">
        <v>0</v>
      </c>
      <c r="AA267" s="4">
        <v>12.290869565217388</v>
      </c>
      <c r="AB267" s="4">
        <v>0</v>
      </c>
      <c r="AC267" s="10">
        <v>0</v>
      </c>
      <c r="AD267" s="4">
        <v>139.65913043478261</v>
      </c>
      <c r="AE267" s="4">
        <v>0</v>
      </c>
      <c r="AF267" s="10">
        <v>0</v>
      </c>
      <c r="AG267" s="4">
        <v>0</v>
      </c>
      <c r="AH267" s="4">
        <v>0</v>
      </c>
      <c r="AI267" s="10" t="s">
        <v>652</v>
      </c>
      <c r="AJ267" s="4">
        <v>0</v>
      </c>
      <c r="AK267" s="4">
        <v>0</v>
      </c>
      <c r="AL267" s="10" t="s">
        <v>652</v>
      </c>
      <c r="AM267" s="1">
        <v>225208</v>
      </c>
      <c r="AN267" s="1">
        <v>1</v>
      </c>
      <c r="AX267"/>
      <c r="AY267"/>
    </row>
    <row r="268" spans="1:51" x14ac:dyDescent="0.25">
      <c r="A268" t="s">
        <v>379</v>
      </c>
      <c r="B268" t="s">
        <v>33</v>
      </c>
      <c r="C268" t="s">
        <v>483</v>
      </c>
      <c r="D268" t="s">
        <v>417</v>
      </c>
      <c r="E268" s="4">
        <v>88.771739130434781</v>
      </c>
      <c r="F268" s="4">
        <v>329.77423913043481</v>
      </c>
      <c r="G268" s="4">
        <v>6.7916304347826086</v>
      </c>
      <c r="H268" s="10">
        <v>2.0594787672594195E-2</v>
      </c>
      <c r="I268" s="4">
        <v>312.14228260869572</v>
      </c>
      <c r="J268" s="4">
        <v>6.7128260869565217</v>
      </c>
      <c r="K268" s="10">
        <v>2.150566091480717E-2</v>
      </c>
      <c r="L268" s="4">
        <v>38.084999999999994</v>
      </c>
      <c r="M268" s="4">
        <v>2.5588043478260869</v>
      </c>
      <c r="N268" s="10">
        <v>6.7186670548144603E-2</v>
      </c>
      <c r="O268" s="4">
        <v>22.400217391304345</v>
      </c>
      <c r="P268" s="4">
        <v>2.5588043478260869</v>
      </c>
      <c r="Q268" s="8">
        <v>0.11423122834599821</v>
      </c>
      <c r="R268" s="4">
        <v>10.434782608695652</v>
      </c>
      <c r="S268" s="4">
        <v>0</v>
      </c>
      <c r="T268" s="10">
        <v>0</v>
      </c>
      <c r="U268" s="4">
        <v>5.25</v>
      </c>
      <c r="V268" s="4">
        <v>0</v>
      </c>
      <c r="W268" s="10">
        <v>0</v>
      </c>
      <c r="X268" s="4">
        <v>97.174999999999997</v>
      </c>
      <c r="Y268" s="4">
        <v>2.6866304347826087</v>
      </c>
      <c r="Z268" s="10">
        <v>2.7647341752329392E-2</v>
      </c>
      <c r="AA268" s="4">
        <v>1.9471739130434778</v>
      </c>
      <c r="AB268" s="4">
        <v>7.880434782608696E-2</v>
      </c>
      <c r="AC268" s="10">
        <v>4.0471139890588377E-2</v>
      </c>
      <c r="AD268" s="4">
        <v>192.56706521739136</v>
      </c>
      <c r="AE268" s="4">
        <v>1.4673913043478262</v>
      </c>
      <c r="AF268" s="10">
        <v>7.6201571784420656E-3</v>
      </c>
      <c r="AG268" s="4">
        <v>0</v>
      </c>
      <c r="AH268" s="4">
        <v>0</v>
      </c>
      <c r="AI268" s="10" t="s">
        <v>652</v>
      </c>
      <c r="AJ268" s="4">
        <v>0</v>
      </c>
      <c r="AK268" s="4">
        <v>0</v>
      </c>
      <c r="AL268" s="10" t="s">
        <v>652</v>
      </c>
      <c r="AM268" s="1">
        <v>225194</v>
      </c>
      <c r="AN268" s="1">
        <v>1</v>
      </c>
      <c r="AX268"/>
      <c r="AY268"/>
    </row>
    <row r="269" spans="1:51" x14ac:dyDescent="0.25">
      <c r="A269" t="s">
        <v>379</v>
      </c>
      <c r="B269" t="s">
        <v>40</v>
      </c>
      <c r="C269" t="s">
        <v>427</v>
      </c>
      <c r="D269" t="s">
        <v>412</v>
      </c>
      <c r="E269" s="4">
        <v>75.706521739130437</v>
      </c>
      <c r="F269" s="4">
        <v>259.33152173913044</v>
      </c>
      <c r="G269" s="4">
        <v>13.478260869565217</v>
      </c>
      <c r="H269" s="10">
        <v>5.1973091351090801E-2</v>
      </c>
      <c r="I269" s="4">
        <v>223.44565217391306</v>
      </c>
      <c r="J269" s="4">
        <v>1.3913043478260869</v>
      </c>
      <c r="K269" s="10">
        <v>6.2265894829012011E-3</v>
      </c>
      <c r="L269" s="4">
        <v>53.407608695652172</v>
      </c>
      <c r="M269" s="4">
        <v>12.086956521739131</v>
      </c>
      <c r="N269" s="10">
        <v>0.22631525389233745</v>
      </c>
      <c r="O269" s="4">
        <v>22.945652173913043</v>
      </c>
      <c r="P269" s="4">
        <v>0</v>
      </c>
      <c r="Q269" s="8">
        <v>0</v>
      </c>
      <c r="R269" s="4">
        <v>24.461956521739129</v>
      </c>
      <c r="S269" s="4">
        <v>12.086956521739131</v>
      </c>
      <c r="T269" s="10">
        <v>0.49411241946234175</v>
      </c>
      <c r="U269" s="4">
        <v>6</v>
      </c>
      <c r="V269" s="4">
        <v>0</v>
      </c>
      <c r="W269" s="10">
        <v>0</v>
      </c>
      <c r="X269" s="4">
        <v>67.524456521739125</v>
      </c>
      <c r="Y269" s="4">
        <v>1.0434782608695652</v>
      </c>
      <c r="Z269" s="10">
        <v>1.5453338162501509E-2</v>
      </c>
      <c r="AA269" s="4">
        <v>5.4239130434782608</v>
      </c>
      <c r="AB269" s="4">
        <v>0</v>
      </c>
      <c r="AC269" s="10">
        <v>0</v>
      </c>
      <c r="AD269" s="4">
        <v>112.36141304347827</v>
      </c>
      <c r="AE269" s="4">
        <v>0.34782608695652173</v>
      </c>
      <c r="AF269" s="10">
        <v>3.0956008609639893E-3</v>
      </c>
      <c r="AG269" s="4">
        <v>20.614130434782609</v>
      </c>
      <c r="AH269" s="4">
        <v>0</v>
      </c>
      <c r="AI269" s="10">
        <v>0</v>
      </c>
      <c r="AJ269" s="4">
        <v>0</v>
      </c>
      <c r="AK269" s="4">
        <v>0</v>
      </c>
      <c r="AL269" s="10" t="s">
        <v>652</v>
      </c>
      <c r="AM269" s="1">
        <v>225210</v>
      </c>
      <c r="AN269" s="1">
        <v>1</v>
      </c>
      <c r="AX269"/>
      <c r="AY269"/>
    </row>
    <row r="270" spans="1:51" x14ac:dyDescent="0.25">
      <c r="A270" t="s">
        <v>379</v>
      </c>
      <c r="B270" t="s">
        <v>281</v>
      </c>
      <c r="C270" t="s">
        <v>577</v>
      </c>
      <c r="D270" t="s">
        <v>410</v>
      </c>
      <c r="E270" s="4">
        <v>32.054347826086953</v>
      </c>
      <c r="F270" s="4">
        <v>137.99728260869566</v>
      </c>
      <c r="G270" s="4">
        <v>0</v>
      </c>
      <c r="H270" s="10">
        <v>0</v>
      </c>
      <c r="I270" s="4">
        <v>128.17663043478262</v>
      </c>
      <c r="J270" s="4">
        <v>0</v>
      </c>
      <c r="K270" s="10">
        <v>0</v>
      </c>
      <c r="L270" s="4">
        <v>12.092391304347826</v>
      </c>
      <c r="M270" s="4">
        <v>0</v>
      </c>
      <c r="N270" s="10">
        <v>0</v>
      </c>
      <c r="O270" s="4">
        <v>2.2717391304347827</v>
      </c>
      <c r="P270" s="4">
        <v>0</v>
      </c>
      <c r="Q270" s="8">
        <v>0</v>
      </c>
      <c r="R270" s="4">
        <v>3.0434782608695654</v>
      </c>
      <c r="S270" s="4">
        <v>0</v>
      </c>
      <c r="T270" s="10">
        <v>0</v>
      </c>
      <c r="U270" s="4">
        <v>6.7771739130434785</v>
      </c>
      <c r="V270" s="4">
        <v>0</v>
      </c>
      <c r="W270" s="10">
        <v>0</v>
      </c>
      <c r="X270" s="4">
        <v>36.755434782608695</v>
      </c>
      <c r="Y270" s="4">
        <v>0</v>
      </c>
      <c r="Z270" s="10">
        <v>0</v>
      </c>
      <c r="AA270" s="4">
        <v>0</v>
      </c>
      <c r="AB270" s="4">
        <v>0</v>
      </c>
      <c r="AC270" s="10" t="s">
        <v>652</v>
      </c>
      <c r="AD270" s="4">
        <v>88.986413043478265</v>
      </c>
      <c r="AE270" s="4">
        <v>0</v>
      </c>
      <c r="AF270" s="10">
        <v>0</v>
      </c>
      <c r="AG270" s="4">
        <v>0.16304347826086957</v>
      </c>
      <c r="AH270" s="4">
        <v>0</v>
      </c>
      <c r="AI270" s="10">
        <v>0</v>
      </c>
      <c r="AJ270" s="4">
        <v>0</v>
      </c>
      <c r="AK270" s="4">
        <v>0</v>
      </c>
      <c r="AL270" s="10" t="s">
        <v>652</v>
      </c>
      <c r="AM270" s="1">
        <v>225615</v>
      </c>
      <c r="AN270" s="1">
        <v>1</v>
      </c>
      <c r="AX270"/>
      <c r="AY270"/>
    </row>
    <row r="271" spans="1:51" x14ac:dyDescent="0.25">
      <c r="A271" t="s">
        <v>379</v>
      </c>
      <c r="B271" t="s">
        <v>19</v>
      </c>
      <c r="C271" t="s">
        <v>474</v>
      </c>
      <c r="D271" t="s">
        <v>410</v>
      </c>
      <c r="E271" s="4">
        <v>30.739130434782609</v>
      </c>
      <c r="F271" s="4">
        <v>140.66847826086956</v>
      </c>
      <c r="G271" s="4">
        <v>10.315217391304348</v>
      </c>
      <c r="H271" s="10">
        <v>7.3329984932194878E-2</v>
      </c>
      <c r="I271" s="4">
        <v>129.01630434782606</v>
      </c>
      <c r="J271" s="4">
        <v>10.315217391304348</v>
      </c>
      <c r="K271" s="10">
        <v>7.9952820253591156E-2</v>
      </c>
      <c r="L271" s="4">
        <v>29.304347826086957</v>
      </c>
      <c r="M271" s="4">
        <v>2.347826086956522</v>
      </c>
      <c r="N271" s="10">
        <v>8.0118694362017809E-2</v>
      </c>
      <c r="O271" s="4">
        <v>20.086956521739129</v>
      </c>
      <c r="P271" s="4">
        <v>2.347826086956522</v>
      </c>
      <c r="Q271" s="8">
        <v>0.11688311688311691</v>
      </c>
      <c r="R271" s="4">
        <v>6.1739130434782608</v>
      </c>
      <c r="S271" s="4">
        <v>0</v>
      </c>
      <c r="T271" s="10">
        <v>0</v>
      </c>
      <c r="U271" s="4">
        <v>3.0434782608695654</v>
      </c>
      <c r="V271" s="4">
        <v>0</v>
      </c>
      <c r="W271" s="10">
        <v>0</v>
      </c>
      <c r="X271" s="4">
        <v>27.478260869565219</v>
      </c>
      <c r="Y271" s="4">
        <v>1.8070652173913044</v>
      </c>
      <c r="Z271" s="10">
        <v>6.5763449367088611E-2</v>
      </c>
      <c r="AA271" s="4">
        <v>2.4347826086956523</v>
      </c>
      <c r="AB271" s="4">
        <v>0</v>
      </c>
      <c r="AC271" s="10">
        <v>0</v>
      </c>
      <c r="AD271" s="4">
        <v>81.451086956521735</v>
      </c>
      <c r="AE271" s="4">
        <v>6.1603260869565215</v>
      </c>
      <c r="AF271" s="10">
        <v>7.5632214585974508E-2</v>
      </c>
      <c r="AG271" s="4">
        <v>0</v>
      </c>
      <c r="AH271" s="4">
        <v>0</v>
      </c>
      <c r="AI271" s="10" t="s">
        <v>652</v>
      </c>
      <c r="AJ271" s="4">
        <v>0</v>
      </c>
      <c r="AK271" s="4">
        <v>0</v>
      </c>
      <c r="AL271" s="10" t="s">
        <v>652</v>
      </c>
      <c r="AM271" s="1">
        <v>225080</v>
      </c>
      <c r="AN271" s="1">
        <v>1</v>
      </c>
      <c r="AX271"/>
      <c r="AY271"/>
    </row>
    <row r="272" spans="1:51" x14ac:dyDescent="0.25">
      <c r="A272" t="s">
        <v>379</v>
      </c>
      <c r="B272" t="s">
        <v>275</v>
      </c>
      <c r="C272" t="s">
        <v>449</v>
      </c>
      <c r="D272" t="s">
        <v>410</v>
      </c>
      <c r="E272" s="4">
        <v>31.478260869565219</v>
      </c>
      <c r="F272" s="4">
        <v>116.85423913043473</v>
      </c>
      <c r="G272" s="4">
        <v>2.0434782608695654</v>
      </c>
      <c r="H272" s="10">
        <v>1.7487412318765768E-2</v>
      </c>
      <c r="I272" s="4">
        <v>102.18771739130432</v>
      </c>
      <c r="J272" s="4">
        <v>1.3043478260869565</v>
      </c>
      <c r="K272" s="10">
        <v>1.2764232917467538E-2</v>
      </c>
      <c r="L272" s="4">
        <v>13.722173913043473</v>
      </c>
      <c r="M272" s="4">
        <v>0.34782608695652173</v>
      </c>
      <c r="N272" s="10">
        <v>2.5347739298501322E-2</v>
      </c>
      <c r="O272" s="4">
        <v>9.3743478260869537</v>
      </c>
      <c r="P272" s="4">
        <v>0</v>
      </c>
      <c r="Q272" s="8">
        <v>0</v>
      </c>
      <c r="R272" s="4">
        <v>1.3913043478260869</v>
      </c>
      <c r="S272" s="4">
        <v>0.34782608695652173</v>
      </c>
      <c r="T272" s="10">
        <v>0.25</v>
      </c>
      <c r="U272" s="4">
        <v>2.9565217391304346</v>
      </c>
      <c r="V272" s="4">
        <v>0</v>
      </c>
      <c r="W272" s="10">
        <v>0</v>
      </c>
      <c r="X272" s="4">
        <v>32.266521739130418</v>
      </c>
      <c r="Y272" s="4">
        <v>1.3043478260869565</v>
      </c>
      <c r="Z272" s="10">
        <v>4.0424184442078903E-2</v>
      </c>
      <c r="AA272" s="4">
        <v>10.318695652173911</v>
      </c>
      <c r="AB272" s="4">
        <v>0.39130434782608697</v>
      </c>
      <c r="AC272" s="10">
        <v>3.7921880925293902E-2</v>
      </c>
      <c r="AD272" s="4">
        <v>60.546847826086939</v>
      </c>
      <c r="AE272" s="4">
        <v>0</v>
      </c>
      <c r="AF272" s="10">
        <v>0</v>
      </c>
      <c r="AG272" s="4">
        <v>0</v>
      </c>
      <c r="AH272" s="4">
        <v>0</v>
      </c>
      <c r="AI272" s="10" t="s">
        <v>652</v>
      </c>
      <c r="AJ272" s="4">
        <v>0</v>
      </c>
      <c r="AK272" s="4">
        <v>0</v>
      </c>
      <c r="AL272" s="10" t="s">
        <v>652</v>
      </c>
      <c r="AM272" s="1">
        <v>225591</v>
      </c>
      <c r="AN272" s="1">
        <v>1</v>
      </c>
      <c r="AX272"/>
      <c r="AY272"/>
    </row>
    <row r="273" spans="1:51" x14ac:dyDescent="0.25">
      <c r="A273" t="s">
        <v>379</v>
      </c>
      <c r="B273" t="s">
        <v>16</v>
      </c>
      <c r="C273" t="s">
        <v>472</v>
      </c>
      <c r="D273" t="s">
        <v>416</v>
      </c>
      <c r="E273" s="4">
        <v>145.77173913043478</v>
      </c>
      <c r="F273" s="4">
        <v>499.37271739130443</v>
      </c>
      <c r="G273" s="4">
        <v>31.510760869565225</v>
      </c>
      <c r="H273" s="10">
        <v>6.3100685664558731E-2</v>
      </c>
      <c r="I273" s="4">
        <v>457.10706521739138</v>
      </c>
      <c r="J273" s="4">
        <v>31.510760869565225</v>
      </c>
      <c r="K273" s="10">
        <v>6.8935186671374923E-2</v>
      </c>
      <c r="L273" s="4">
        <v>125.40423913043479</v>
      </c>
      <c r="M273" s="4">
        <v>12.386086956521739</v>
      </c>
      <c r="N273" s="10">
        <v>9.8769284375138128E-2</v>
      </c>
      <c r="O273" s="4">
        <v>91.028260869565216</v>
      </c>
      <c r="P273" s="4">
        <v>12.386086956521739</v>
      </c>
      <c r="Q273" s="8">
        <v>0.13606858835048838</v>
      </c>
      <c r="R273" s="4">
        <v>29.33250000000001</v>
      </c>
      <c r="S273" s="4">
        <v>0</v>
      </c>
      <c r="T273" s="10">
        <v>0</v>
      </c>
      <c r="U273" s="4">
        <v>5.0434782608695654</v>
      </c>
      <c r="V273" s="4">
        <v>0</v>
      </c>
      <c r="W273" s="10">
        <v>0</v>
      </c>
      <c r="X273" s="4">
        <v>83.585652173913005</v>
      </c>
      <c r="Y273" s="4">
        <v>14.05076086956522</v>
      </c>
      <c r="Z273" s="10">
        <v>0.16810015240810011</v>
      </c>
      <c r="AA273" s="4">
        <v>7.8896739130434774</v>
      </c>
      <c r="AB273" s="4">
        <v>0</v>
      </c>
      <c r="AC273" s="10">
        <v>0</v>
      </c>
      <c r="AD273" s="4">
        <v>269.45141304347834</v>
      </c>
      <c r="AE273" s="4">
        <v>5.073913043478262</v>
      </c>
      <c r="AF273" s="10">
        <v>1.8830530469920163E-2</v>
      </c>
      <c r="AG273" s="4">
        <v>13.041739130434779</v>
      </c>
      <c r="AH273" s="4">
        <v>0</v>
      </c>
      <c r="AI273" s="10">
        <v>0</v>
      </c>
      <c r="AJ273" s="4">
        <v>0</v>
      </c>
      <c r="AK273" s="4">
        <v>0</v>
      </c>
      <c r="AL273" s="10" t="s">
        <v>652</v>
      </c>
      <c r="AM273" s="1">
        <v>225058</v>
      </c>
      <c r="AN273" s="1">
        <v>1</v>
      </c>
      <c r="AX273"/>
      <c r="AY273"/>
    </row>
    <row r="274" spans="1:51" x14ac:dyDescent="0.25">
      <c r="A274" t="s">
        <v>379</v>
      </c>
      <c r="B274" t="s">
        <v>250</v>
      </c>
      <c r="C274" t="s">
        <v>570</v>
      </c>
      <c r="D274" t="s">
        <v>420</v>
      </c>
      <c r="E274" s="4">
        <v>67.880434782608702</v>
      </c>
      <c r="F274" s="4">
        <v>211.26847826086956</v>
      </c>
      <c r="G274" s="4">
        <v>6.9429347826086953</v>
      </c>
      <c r="H274" s="10">
        <v>3.2863088898835706E-2</v>
      </c>
      <c r="I274" s="4">
        <v>189.30510869565219</v>
      </c>
      <c r="J274" s="4">
        <v>6.9429347826086953</v>
      </c>
      <c r="K274" s="10">
        <v>3.667589760491316E-2</v>
      </c>
      <c r="L274" s="4">
        <v>25.118695652173919</v>
      </c>
      <c r="M274" s="4">
        <v>0.92119565217391308</v>
      </c>
      <c r="N274" s="10">
        <v>3.6673705710279884E-2</v>
      </c>
      <c r="O274" s="4">
        <v>16.584130434782612</v>
      </c>
      <c r="P274" s="4">
        <v>0.92119565217391308</v>
      </c>
      <c r="Q274" s="8">
        <v>5.5546816626686056E-2</v>
      </c>
      <c r="R274" s="4">
        <v>3.4041304347826107</v>
      </c>
      <c r="S274" s="4">
        <v>0</v>
      </c>
      <c r="T274" s="10">
        <v>0</v>
      </c>
      <c r="U274" s="4">
        <v>5.1304347826086953</v>
      </c>
      <c r="V274" s="4">
        <v>0</v>
      </c>
      <c r="W274" s="10">
        <v>0</v>
      </c>
      <c r="X274" s="4">
        <v>65.885108695652193</v>
      </c>
      <c r="Y274" s="4">
        <v>8.4239130434782608E-2</v>
      </c>
      <c r="Z274" s="10">
        <v>1.2785761775686592E-3</v>
      </c>
      <c r="AA274" s="4">
        <v>13.428804347826087</v>
      </c>
      <c r="AB274" s="4">
        <v>0</v>
      </c>
      <c r="AC274" s="10">
        <v>0</v>
      </c>
      <c r="AD274" s="4">
        <v>100.41217391304347</v>
      </c>
      <c r="AE274" s="4">
        <v>5.9375</v>
      </c>
      <c r="AF274" s="10">
        <v>5.9131276304622685E-2</v>
      </c>
      <c r="AG274" s="4">
        <v>6.4236956521739144</v>
      </c>
      <c r="AH274" s="4">
        <v>0</v>
      </c>
      <c r="AI274" s="10">
        <v>0</v>
      </c>
      <c r="AJ274" s="4">
        <v>0</v>
      </c>
      <c r="AK274" s="4">
        <v>0</v>
      </c>
      <c r="AL274" s="10" t="s">
        <v>652</v>
      </c>
      <c r="AM274" s="1">
        <v>225538</v>
      </c>
      <c r="AN274" s="1">
        <v>1</v>
      </c>
      <c r="AX274"/>
      <c r="AY274"/>
    </row>
    <row r="275" spans="1:51" x14ac:dyDescent="0.25">
      <c r="A275" t="s">
        <v>379</v>
      </c>
      <c r="B275" t="s">
        <v>214</v>
      </c>
      <c r="C275" t="s">
        <v>556</v>
      </c>
      <c r="D275" t="s">
        <v>410</v>
      </c>
      <c r="E275" s="4">
        <v>83.880434782608702</v>
      </c>
      <c r="F275" s="4">
        <v>267.00326086956522</v>
      </c>
      <c r="G275" s="4">
        <v>42.041195652173919</v>
      </c>
      <c r="H275" s="10">
        <v>0.15745573861253936</v>
      </c>
      <c r="I275" s="4">
        <v>249.7651086956522</v>
      </c>
      <c r="J275" s="4">
        <v>42.041195652173919</v>
      </c>
      <c r="K275" s="10">
        <v>0.16832293298181467</v>
      </c>
      <c r="L275" s="4">
        <v>38.72586956521738</v>
      </c>
      <c r="M275" s="4">
        <v>9.6520652173913053</v>
      </c>
      <c r="N275" s="10">
        <v>0.24924076142787382</v>
      </c>
      <c r="O275" s="4">
        <v>33.103478260869558</v>
      </c>
      <c r="P275" s="4">
        <v>9.6520652173913053</v>
      </c>
      <c r="Q275" s="8">
        <v>0.2915725393364681</v>
      </c>
      <c r="R275" s="4">
        <v>2.057173913043477</v>
      </c>
      <c r="S275" s="4">
        <v>0</v>
      </c>
      <c r="T275" s="10">
        <v>0</v>
      </c>
      <c r="U275" s="4">
        <v>3.5652173913043477</v>
      </c>
      <c r="V275" s="4">
        <v>0</v>
      </c>
      <c r="W275" s="10">
        <v>0</v>
      </c>
      <c r="X275" s="4">
        <v>70.732282608695684</v>
      </c>
      <c r="Y275" s="4">
        <v>14.506739130434786</v>
      </c>
      <c r="Z275" s="10">
        <v>0.20509360924613165</v>
      </c>
      <c r="AA275" s="4">
        <v>11.615760869565221</v>
      </c>
      <c r="AB275" s="4">
        <v>0</v>
      </c>
      <c r="AC275" s="10">
        <v>0</v>
      </c>
      <c r="AD275" s="4">
        <v>145.70945652173913</v>
      </c>
      <c r="AE275" s="4">
        <v>17.882391304347827</v>
      </c>
      <c r="AF275" s="10">
        <v>0.1227263606029569</v>
      </c>
      <c r="AG275" s="4">
        <v>0.21989130434782608</v>
      </c>
      <c r="AH275" s="4">
        <v>0</v>
      </c>
      <c r="AI275" s="10">
        <v>0</v>
      </c>
      <c r="AJ275" s="4">
        <v>0</v>
      </c>
      <c r="AK275" s="4">
        <v>0</v>
      </c>
      <c r="AL275" s="10" t="s">
        <v>652</v>
      </c>
      <c r="AM275" s="1">
        <v>225478</v>
      </c>
      <c r="AN275" s="1">
        <v>1</v>
      </c>
      <c r="AX275"/>
      <c r="AY275"/>
    </row>
    <row r="276" spans="1:51" x14ac:dyDescent="0.25">
      <c r="A276" t="s">
        <v>379</v>
      </c>
      <c r="B276" t="s">
        <v>306</v>
      </c>
      <c r="C276" t="s">
        <v>588</v>
      </c>
      <c r="D276" t="s">
        <v>420</v>
      </c>
      <c r="E276" s="4">
        <v>66.445652173913047</v>
      </c>
      <c r="F276" s="4">
        <v>227.76760869565217</v>
      </c>
      <c r="G276" s="4">
        <v>1.75</v>
      </c>
      <c r="H276" s="10">
        <v>7.6832698469359029E-3</v>
      </c>
      <c r="I276" s="4">
        <v>195.18836956521739</v>
      </c>
      <c r="J276" s="4">
        <v>1.75</v>
      </c>
      <c r="K276" s="10">
        <v>8.9656981299558458E-3</v>
      </c>
      <c r="L276" s="4">
        <v>49.288369565217394</v>
      </c>
      <c r="M276" s="4">
        <v>0.25543478260869568</v>
      </c>
      <c r="N276" s="10">
        <v>5.1824555135813414E-3</v>
      </c>
      <c r="O276" s="4">
        <v>32.766195652173913</v>
      </c>
      <c r="P276" s="4">
        <v>0.25543478260869568</v>
      </c>
      <c r="Q276" s="8">
        <v>7.7956801979771045E-3</v>
      </c>
      <c r="R276" s="4">
        <v>10.435217391304347</v>
      </c>
      <c r="S276" s="4">
        <v>0</v>
      </c>
      <c r="T276" s="10">
        <v>0</v>
      </c>
      <c r="U276" s="4">
        <v>6.0869565217391308</v>
      </c>
      <c r="V276" s="4">
        <v>0</v>
      </c>
      <c r="W276" s="10">
        <v>0</v>
      </c>
      <c r="X276" s="4">
        <v>52.822065217391298</v>
      </c>
      <c r="Y276" s="4">
        <v>0.16847826086956522</v>
      </c>
      <c r="Z276" s="10">
        <v>3.189543236830788E-3</v>
      </c>
      <c r="AA276" s="4">
        <v>16.057065217391301</v>
      </c>
      <c r="AB276" s="4">
        <v>0</v>
      </c>
      <c r="AC276" s="10">
        <v>0</v>
      </c>
      <c r="AD276" s="4">
        <v>94.491086956521741</v>
      </c>
      <c r="AE276" s="4">
        <v>1.326086956521739</v>
      </c>
      <c r="AF276" s="10">
        <v>1.4033989863318139E-2</v>
      </c>
      <c r="AG276" s="4">
        <v>15.109021739130435</v>
      </c>
      <c r="AH276" s="4">
        <v>0</v>
      </c>
      <c r="AI276" s="10">
        <v>0</v>
      </c>
      <c r="AJ276" s="4">
        <v>0</v>
      </c>
      <c r="AK276" s="4">
        <v>0</v>
      </c>
      <c r="AL276" s="10" t="s">
        <v>652</v>
      </c>
      <c r="AM276" s="1">
        <v>225679</v>
      </c>
      <c r="AN276" s="1">
        <v>1</v>
      </c>
      <c r="AX276"/>
      <c r="AY276"/>
    </row>
    <row r="277" spans="1:51" x14ac:dyDescent="0.25">
      <c r="A277" t="s">
        <v>379</v>
      </c>
      <c r="B277" t="s">
        <v>216</v>
      </c>
      <c r="C277" t="s">
        <v>557</v>
      </c>
      <c r="D277" t="s">
        <v>411</v>
      </c>
      <c r="E277" s="4">
        <v>70.521739130434781</v>
      </c>
      <c r="F277" s="4">
        <v>259.06369565217392</v>
      </c>
      <c r="G277" s="4">
        <v>33.606195652173909</v>
      </c>
      <c r="H277" s="10">
        <v>0.12972174880611029</v>
      </c>
      <c r="I277" s="4">
        <v>218.97956521739133</v>
      </c>
      <c r="J277" s="4">
        <v>33.606195652173909</v>
      </c>
      <c r="K277" s="10">
        <v>0.1534672681389766</v>
      </c>
      <c r="L277" s="4">
        <v>61.259130434782612</v>
      </c>
      <c r="M277" s="4">
        <v>5.9901086956521743</v>
      </c>
      <c r="N277" s="10">
        <v>9.7783116625028393E-2</v>
      </c>
      <c r="O277" s="4">
        <v>43.623369565217402</v>
      </c>
      <c r="P277" s="4">
        <v>5.9901086956521743</v>
      </c>
      <c r="Q277" s="8">
        <v>0.13731421381140441</v>
      </c>
      <c r="R277" s="4">
        <v>12.244456521739121</v>
      </c>
      <c r="S277" s="4">
        <v>0</v>
      </c>
      <c r="T277" s="10">
        <v>0</v>
      </c>
      <c r="U277" s="4">
        <v>5.3913043478260869</v>
      </c>
      <c r="V277" s="4">
        <v>0</v>
      </c>
      <c r="W277" s="10">
        <v>0</v>
      </c>
      <c r="X277" s="4">
        <v>56.25597826086959</v>
      </c>
      <c r="Y277" s="4">
        <v>11.83532608695652</v>
      </c>
      <c r="Z277" s="10">
        <v>0.21038343750905689</v>
      </c>
      <c r="AA277" s="4">
        <v>22.448369565217387</v>
      </c>
      <c r="AB277" s="4">
        <v>0</v>
      </c>
      <c r="AC277" s="10">
        <v>0</v>
      </c>
      <c r="AD277" s="4">
        <v>114.36456521739129</v>
      </c>
      <c r="AE277" s="4">
        <v>15.780760869565217</v>
      </c>
      <c r="AF277" s="10">
        <v>0.13798645445438598</v>
      </c>
      <c r="AG277" s="4">
        <v>4.7356521739130431</v>
      </c>
      <c r="AH277" s="4">
        <v>0</v>
      </c>
      <c r="AI277" s="10">
        <v>0</v>
      </c>
      <c r="AJ277" s="4">
        <v>0</v>
      </c>
      <c r="AK277" s="4">
        <v>0</v>
      </c>
      <c r="AL277" s="10" t="s">
        <v>652</v>
      </c>
      <c r="AM277" s="1">
        <v>225482</v>
      </c>
      <c r="AN277" s="1">
        <v>1</v>
      </c>
      <c r="AX277"/>
      <c r="AY277"/>
    </row>
    <row r="278" spans="1:51" x14ac:dyDescent="0.25">
      <c r="A278" t="s">
        <v>379</v>
      </c>
      <c r="B278" t="s">
        <v>201</v>
      </c>
      <c r="C278" t="s">
        <v>532</v>
      </c>
      <c r="D278" t="s">
        <v>420</v>
      </c>
      <c r="E278" s="4">
        <v>88.956521739130437</v>
      </c>
      <c r="F278" s="4">
        <v>285.30521739130432</v>
      </c>
      <c r="G278" s="4">
        <v>18.845108695652176</v>
      </c>
      <c r="H278" s="10">
        <v>6.6052450312556202E-2</v>
      </c>
      <c r="I278" s="4">
        <v>255.59467391304347</v>
      </c>
      <c r="J278" s="4">
        <v>18.845108695652176</v>
      </c>
      <c r="K278" s="10">
        <v>7.3730443624437647E-2</v>
      </c>
      <c r="L278" s="4">
        <v>66.187500000000014</v>
      </c>
      <c r="M278" s="4">
        <v>11.197282608695653</v>
      </c>
      <c r="N278" s="10">
        <v>0.16917518577821569</v>
      </c>
      <c r="O278" s="4">
        <v>49.235760869565233</v>
      </c>
      <c r="P278" s="4">
        <v>11.197282608695653</v>
      </c>
      <c r="Q278" s="8">
        <v>0.22742174409286281</v>
      </c>
      <c r="R278" s="4">
        <v>12.343043478260867</v>
      </c>
      <c r="S278" s="4">
        <v>0</v>
      </c>
      <c r="T278" s="10">
        <v>0</v>
      </c>
      <c r="U278" s="4">
        <v>4.6086956521739131</v>
      </c>
      <c r="V278" s="4">
        <v>0</v>
      </c>
      <c r="W278" s="10">
        <v>0</v>
      </c>
      <c r="X278" s="4">
        <v>83.759782608695659</v>
      </c>
      <c r="Y278" s="4">
        <v>5.2853260869565215</v>
      </c>
      <c r="Z278" s="10">
        <v>6.3101000532059845E-2</v>
      </c>
      <c r="AA278" s="4">
        <v>12.758804347826082</v>
      </c>
      <c r="AB278" s="4">
        <v>0</v>
      </c>
      <c r="AC278" s="10">
        <v>0</v>
      </c>
      <c r="AD278" s="4">
        <v>102.30510869565215</v>
      </c>
      <c r="AE278" s="4">
        <v>2.3624999999999998</v>
      </c>
      <c r="AF278" s="10">
        <v>2.3092688430919026E-2</v>
      </c>
      <c r="AG278" s="4">
        <v>20.294021739130436</v>
      </c>
      <c r="AH278" s="4">
        <v>0</v>
      </c>
      <c r="AI278" s="10">
        <v>0</v>
      </c>
      <c r="AJ278" s="4">
        <v>0</v>
      </c>
      <c r="AK278" s="4">
        <v>0</v>
      </c>
      <c r="AL278" s="10" t="s">
        <v>652</v>
      </c>
      <c r="AM278" s="1">
        <v>225459</v>
      </c>
      <c r="AN278" s="1">
        <v>1</v>
      </c>
      <c r="AX278"/>
      <c r="AY278"/>
    </row>
    <row r="279" spans="1:51" x14ac:dyDescent="0.25">
      <c r="A279" t="s">
        <v>379</v>
      </c>
      <c r="B279" t="s">
        <v>312</v>
      </c>
      <c r="C279" t="s">
        <v>591</v>
      </c>
      <c r="D279" t="s">
        <v>420</v>
      </c>
      <c r="E279" s="4">
        <v>78.054347826086953</v>
      </c>
      <c r="F279" s="4">
        <v>226.21108695652168</v>
      </c>
      <c r="G279" s="4">
        <v>0</v>
      </c>
      <c r="H279" s="10">
        <v>0</v>
      </c>
      <c r="I279" s="4">
        <v>205.25565217391301</v>
      </c>
      <c r="J279" s="4">
        <v>0</v>
      </c>
      <c r="K279" s="10">
        <v>0</v>
      </c>
      <c r="L279" s="4">
        <v>53.980543478260877</v>
      </c>
      <c r="M279" s="4">
        <v>0</v>
      </c>
      <c r="N279" s="10">
        <v>0</v>
      </c>
      <c r="O279" s="4">
        <v>40.817173913043483</v>
      </c>
      <c r="P279" s="4">
        <v>0</v>
      </c>
      <c r="Q279" s="8">
        <v>0</v>
      </c>
      <c r="R279" s="4">
        <v>10.554673913043478</v>
      </c>
      <c r="S279" s="4">
        <v>0</v>
      </c>
      <c r="T279" s="10">
        <v>0</v>
      </c>
      <c r="U279" s="4">
        <v>2.6086956521739131</v>
      </c>
      <c r="V279" s="4">
        <v>0</v>
      </c>
      <c r="W279" s="10">
        <v>0</v>
      </c>
      <c r="X279" s="4">
        <v>47.67217391304348</v>
      </c>
      <c r="Y279" s="4">
        <v>0</v>
      </c>
      <c r="Z279" s="10">
        <v>0</v>
      </c>
      <c r="AA279" s="4">
        <v>7.7920652173913023</v>
      </c>
      <c r="AB279" s="4">
        <v>0</v>
      </c>
      <c r="AC279" s="10">
        <v>0</v>
      </c>
      <c r="AD279" s="4">
        <v>105.92554347826082</v>
      </c>
      <c r="AE279" s="4">
        <v>0</v>
      </c>
      <c r="AF279" s="10">
        <v>0</v>
      </c>
      <c r="AG279" s="4">
        <v>10.753804347826087</v>
      </c>
      <c r="AH279" s="4">
        <v>0</v>
      </c>
      <c r="AI279" s="10">
        <v>0</v>
      </c>
      <c r="AJ279" s="4">
        <v>8.6956521739130432E-2</v>
      </c>
      <c r="AK279" s="4">
        <v>0</v>
      </c>
      <c r="AL279" s="10" t="s">
        <v>652</v>
      </c>
      <c r="AM279" s="1">
        <v>225689</v>
      </c>
      <c r="AN279" s="1">
        <v>1</v>
      </c>
      <c r="AX279"/>
      <c r="AY279"/>
    </row>
    <row r="280" spans="1:51" x14ac:dyDescent="0.25">
      <c r="A280" t="s">
        <v>379</v>
      </c>
      <c r="B280" t="s">
        <v>20</v>
      </c>
      <c r="C280" t="s">
        <v>6</v>
      </c>
      <c r="D280" t="s">
        <v>417</v>
      </c>
      <c r="E280" s="4">
        <v>72.793478260869563</v>
      </c>
      <c r="F280" s="4">
        <v>250.95663043478262</v>
      </c>
      <c r="G280" s="4">
        <v>5.8940217391304346</v>
      </c>
      <c r="H280" s="10">
        <v>2.3486216438748941E-2</v>
      </c>
      <c r="I280" s="4">
        <v>224.20858695652174</v>
      </c>
      <c r="J280" s="4">
        <v>5.8940217391304346</v>
      </c>
      <c r="K280" s="10">
        <v>2.6288117770767613E-2</v>
      </c>
      <c r="L280" s="4">
        <v>34.840434782608696</v>
      </c>
      <c r="M280" s="4">
        <v>0.26358695652173914</v>
      </c>
      <c r="N280" s="10">
        <v>7.5655472776509055E-3</v>
      </c>
      <c r="O280" s="4">
        <v>21.612173913043478</v>
      </c>
      <c r="P280" s="4">
        <v>0.26358695652173914</v>
      </c>
      <c r="Q280" s="8">
        <v>1.2196225959604089E-2</v>
      </c>
      <c r="R280" s="4">
        <v>8.5326086956521738</v>
      </c>
      <c r="S280" s="4">
        <v>0</v>
      </c>
      <c r="T280" s="10">
        <v>0</v>
      </c>
      <c r="U280" s="4">
        <v>4.6956521739130439</v>
      </c>
      <c r="V280" s="4">
        <v>0</v>
      </c>
      <c r="W280" s="10">
        <v>0</v>
      </c>
      <c r="X280" s="4">
        <v>66.644239130434798</v>
      </c>
      <c r="Y280" s="4">
        <v>0</v>
      </c>
      <c r="Z280" s="10">
        <v>0</v>
      </c>
      <c r="AA280" s="4">
        <v>13.519782608695646</v>
      </c>
      <c r="AB280" s="4">
        <v>0</v>
      </c>
      <c r="AC280" s="10">
        <v>0</v>
      </c>
      <c r="AD280" s="4">
        <v>125.26923913043478</v>
      </c>
      <c r="AE280" s="4">
        <v>5.6304347826086953</v>
      </c>
      <c r="AF280" s="10">
        <v>4.4946667048453022E-2</v>
      </c>
      <c r="AG280" s="4">
        <v>10.682934782608694</v>
      </c>
      <c r="AH280" s="4">
        <v>0</v>
      </c>
      <c r="AI280" s="10">
        <v>0</v>
      </c>
      <c r="AJ280" s="4">
        <v>0</v>
      </c>
      <c r="AK280" s="4">
        <v>0</v>
      </c>
      <c r="AL280" s="10" t="s">
        <v>652</v>
      </c>
      <c r="AM280" s="1">
        <v>225117</v>
      </c>
      <c r="AN280" s="1">
        <v>1</v>
      </c>
      <c r="AX280"/>
      <c r="AY280"/>
    </row>
    <row r="281" spans="1:51" x14ac:dyDescent="0.25">
      <c r="A281" t="s">
        <v>379</v>
      </c>
      <c r="B281" t="s">
        <v>229</v>
      </c>
      <c r="C281" t="s">
        <v>460</v>
      </c>
      <c r="D281" t="s">
        <v>415</v>
      </c>
      <c r="E281" s="4">
        <v>67.489130434782609</v>
      </c>
      <c r="F281" s="4">
        <v>225.96478260869566</v>
      </c>
      <c r="G281" s="4">
        <v>5.625</v>
      </c>
      <c r="H281" s="10">
        <v>2.4893259626836809E-2</v>
      </c>
      <c r="I281" s="4">
        <v>209.86923913043478</v>
      </c>
      <c r="J281" s="4">
        <v>5.625</v>
      </c>
      <c r="K281" s="10">
        <v>2.6802403359856061E-2</v>
      </c>
      <c r="L281" s="4">
        <v>38.135326086956539</v>
      </c>
      <c r="M281" s="4">
        <v>0</v>
      </c>
      <c r="N281" s="10">
        <v>0</v>
      </c>
      <c r="O281" s="4">
        <v>31.560434782608709</v>
      </c>
      <c r="P281" s="4">
        <v>0</v>
      </c>
      <c r="Q281" s="8">
        <v>0</v>
      </c>
      <c r="R281" s="4">
        <v>1.0966304347826077</v>
      </c>
      <c r="S281" s="4">
        <v>0</v>
      </c>
      <c r="T281" s="10">
        <v>0</v>
      </c>
      <c r="U281" s="4">
        <v>5.4782608695652177</v>
      </c>
      <c r="V281" s="4">
        <v>0</v>
      </c>
      <c r="W281" s="10">
        <v>0</v>
      </c>
      <c r="X281" s="4">
        <v>56.50413043478261</v>
      </c>
      <c r="Y281" s="4">
        <v>5.625</v>
      </c>
      <c r="Z281" s="10">
        <v>9.9550244499247834E-2</v>
      </c>
      <c r="AA281" s="4">
        <v>9.5206521739130441</v>
      </c>
      <c r="AB281" s="4">
        <v>0</v>
      </c>
      <c r="AC281" s="10">
        <v>0</v>
      </c>
      <c r="AD281" s="4">
        <v>120.44010869565216</v>
      </c>
      <c r="AE281" s="4">
        <v>0</v>
      </c>
      <c r="AF281" s="10">
        <v>0</v>
      </c>
      <c r="AG281" s="4">
        <v>1.3645652173913043</v>
      </c>
      <c r="AH281" s="4">
        <v>0</v>
      </c>
      <c r="AI281" s="10">
        <v>0</v>
      </c>
      <c r="AJ281" s="4">
        <v>0</v>
      </c>
      <c r="AK281" s="4">
        <v>0</v>
      </c>
      <c r="AL281" s="10" t="s">
        <v>652</v>
      </c>
      <c r="AM281" s="1">
        <v>225505</v>
      </c>
      <c r="AN281" s="1">
        <v>1</v>
      </c>
      <c r="AX281"/>
      <c r="AY281"/>
    </row>
    <row r="282" spans="1:51" x14ac:dyDescent="0.25">
      <c r="A282" t="s">
        <v>379</v>
      </c>
      <c r="B282" t="s">
        <v>110</v>
      </c>
      <c r="C282" t="s">
        <v>519</v>
      </c>
      <c r="D282" t="s">
        <v>411</v>
      </c>
      <c r="E282" s="4">
        <v>82.880434782608702</v>
      </c>
      <c r="F282" s="4">
        <v>321.7146739130435</v>
      </c>
      <c r="G282" s="4">
        <v>68.304347826086953</v>
      </c>
      <c r="H282" s="10">
        <v>0.2123134359875328</v>
      </c>
      <c r="I282" s="4">
        <v>303.56521739130437</v>
      </c>
      <c r="J282" s="4">
        <v>67.52717391304347</v>
      </c>
      <c r="K282" s="10">
        <v>0.22244700658837005</v>
      </c>
      <c r="L282" s="4">
        <v>62.915760869565219</v>
      </c>
      <c r="M282" s="4">
        <v>17.086956521739129</v>
      </c>
      <c r="N282" s="10">
        <v>0.2715846758519414</v>
      </c>
      <c r="O282" s="4">
        <v>47.755434782608695</v>
      </c>
      <c r="P282" s="4">
        <v>16.309782608695652</v>
      </c>
      <c r="Q282" s="8">
        <v>0.34152725617389323</v>
      </c>
      <c r="R282" s="4">
        <v>9.6820652173913047</v>
      </c>
      <c r="S282" s="4">
        <v>0.77717391304347827</v>
      </c>
      <c r="T282" s="10">
        <v>8.0269435868650013E-2</v>
      </c>
      <c r="U282" s="4">
        <v>5.4782608695652177</v>
      </c>
      <c r="V282" s="4">
        <v>0</v>
      </c>
      <c r="W282" s="10">
        <v>0</v>
      </c>
      <c r="X282" s="4">
        <v>78.630434782608702</v>
      </c>
      <c r="Y282" s="4">
        <v>29.081521739130434</v>
      </c>
      <c r="Z282" s="10">
        <v>0.36985070500414702</v>
      </c>
      <c r="AA282" s="4">
        <v>2.9891304347826089</v>
      </c>
      <c r="AB282" s="4">
        <v>0</v>
      </c>
      <c r="AC282" s="10">
        <v>0</v>
      </c>
      <c r="AD282" s="4">
        <v>174.70923913043478</v>
      </c>
      <c r="AE282" s="4">
        <v>22.135869565217391</v>
      </c>
      <c r="AF282" s="10">
        <v>0.12670119608666572</v>
      </c>
      <c r="AG282" s="4">
        <v>2.4701086956521738</v>
      </c>
      <c r="AH282" s="4">
        <v>0</v>
      </c>
      <c r="AI282" s="10">
        <v>0</v>
      </c>
      <c r="AJ282" s="4">
        <v>0</v>
      </c>
      <c r="AK282" s="4">
        <v>0</v>
      </c>
      <c r="AL282" s="10" t="s">
        <v>652</v>
      </c>
      <c r="AM282" s="1">
        <v>225322</v>
      </c>
      <c r="AN282" s="1">
        <v>1</v>
      </c>
      <c r="AX282"/>
      <c r="AY282"/>
    </row>
    <row r="283" spans="1:51" x14ac:dyDescent="0.25">
      <c r="A283" t="s">
        <v>379</v>
      </c>
      <c r="B283" t="s">
        <v>154</v>
      </c>
      <c r="C283" t="s">
        <v>501</v>
      </c>
      <c r="D283" t="s">
        <v>417</v>
      </c>
      <c r="E283" s="4">
        <v>126.3695652173913</v>
      </c>
      <c r="F283" s="4">
        <v>482.03695652173917</v>
      </c>
      <c r="G283" s="4">
        <v>47.07402173913043</v>
      </c>
      <c r="H283" s="10">
        <v>9.7656457875771735E-2</v>
      </c>
      <c r="I283" s="4">
        <v>428.69195652173914</v>
      </c>
      <c r="J283" s="4">
        <v>47.07402173913043</v>
      </c>
      <c r="K283" s="10">
        <v>0.10980850240595379</v>
      </c>
      <c r="L283" s="4">
        <v>76.939130434782612</v>
      </c>
      <c r="M283" s="4">
        <v>0.95184782608695639</v>
      </c>
      <c r="N283" s="10">
        <v>1.237143987341772E-2</v>
      </c>
      <c r="O283" s="4">
        <v>23.594130434782617</v>
      </c>
      <c r="P283" s="4">
        <v>0.95184782608695639</v>
      </c>
      <c r="Q283" s="8">
        <v>4.0342568619682474E-2</v>
      </c>
      <c r="R283" s="4">
        <v>49.187391304347827</v>
      </c>
      <c r="S283" s="4">
        <v>0</v>
      </c>
      <c r="T283" s="10">
        <v>0</v>
      </c>
      <c r="U283" s="4">
        <v>4.1576086956521738</v>
      </c>
      <c r="V283" s="4">
        <v>0</v>
      </c>
      <c r="W283" s="10">
        <v>0</v>
      </c>
      <c r="X283" s="4">
        <v>102.07891304347831</v>
      </c>
      <c r="Y283" s="4">
        <v>14.374239130434786</v>
      </c>
      <c r="Z283" s="10">
        <v>0.1408149705151385</v>
      </c>
      <c r="AA283" s="4">
        <v>0</v>
      </c>
      <c r="AB283" s="4">
        <v>0</v>
      </c>
      <c r="AC283" s="10" t="s">
        <v>652</v>
      </c>
      <c r="AD283" s="4">
        <v>303.01891304347822</v>
      </c>
      <c r="AE283" s="4">
        <v>31.747934782608684</v>
      </c>
      <c r="AF283" s="10">
        <v>0.10477212284783484</v>
      </c>
      <c r="AG283" s="4">
        <v>0</v>
      </c>
      <c r="AH283" s="4">
        <v>0</v>
      </c>
      <c r="AI283" s="10" t="s">
        <v>652</v>
      </c>
      <c r="AJ283" s="4">
        <v>0</v>
      </c>
      <c r="AK283" s="4">
        <v>0</v>
      </c>
      <c r="AL283" s="10" t="s">
        <v>652</v>
      </c>
      <c r="AM283" s="1">
        <v>225389</v>
      </c>
      <c r="AN283" s="1">
        <v>1</v>
      </c>
      <c r="AX283"/>
      <c r="AY283"/>
    </row>
    <row r="284" spans="1:51" x14ac:dyDescent="0.25">
      <c r="A284" t="s">
        <v>379</v>
      </c>
      <c r="B284" t="s">
        <v>289</v>
      </c>
      <c r="C284" t="s">
        <v>426</v>
      </c>
      <c r="D284" t="s">
        <v>415</v>
      </c>
      <c r="E284" s="4">
        <v>81.347826086956516</v>
      </c>
      <c r="F284" s="4">
        <v>237.73489130434783</v>
      </c>
      <c r="G284" s="4">
        <v>16.33271739130435</v>
      </c>
      <c r="H284" s="10">
        <v>6.870138960963551E-2</v>
      </c>
      <c r="I284" s="4">
        <v>231.58</v>
      </c>
      <c r="J284" s="4">
        <v>16.33271739130435</v>
      </c>
      <c r="K284" s="10">
        <v>7.0527322701892867E-2</v>
      </c>
      <c r="L284" s="4">
        <v>43.199021739130437</v>
      </c>
      <c r="M284" s="4">
        <v>8.9979347826086968</v>
      </c>
      <c r="N284" s="10">
        <v>0.20829024409268529</v>
      </c>
      <c r="O284" s="4">
        <v>38.068586956521742</v>
      </c>
      <c r="P284" s="4">
        <v>8.9979347826086968</v>
      </c>
      <c r="Q284" s="8">
        <v>0.2363611445017717</v>
      </c>
      <c r="R284" s="4">
        <v>1.2173913043478262</v>
      </c>
      <c r="S284" s="4">
        <v>0</v>
      </c>
      <c r="T284" s="10">
        <v>0</v>
      </c>
      <c r="U284" s="4">
        <v>3.9130434782608696</v>
      </c>
      <c r="V284" s="4">
        <v>0</v>
      </c>
      <c r="W284" s="10">
        <v>0</v>
      </c>
      <c r="X284" s="4">
        <v>51.957065217391303</v>
      </c>
      <c r="Y284" s="4">
        <v>6.7260869565217387</v>
      </c>
      <c r="Z284" s="10">
        <v>0.12945471281681153</v>
      </c>
      <c r="AA284" s="4">
        <v>1.0244565217391304</v>
      </c>
      <c r="AB284" s="4">
        <v>0</v>
      </c>
      <c r="AC284" s="10">
        <v>0</v>
      </c>
      <c r="AD284" s="4">
        <v>141.55434782608697</v>
      </c>
      <c r="AE284" s="4">
        <v>0.60869565217391308</v>
      </c>
      <c r="AF284" s="10">
        <v>4.3000844659448669E-3</v>
      </c>
      <c r="AG284" s="4">
        <v>0</v>
      </c>
      <c r="AH284" s="4">
        <v>0</v>
      </c>
      <c r="AI284" s="10" t="s">
        <v>652</v>
      </c>
      <c r="AJ284" s="4">
        <v>0</v>
      </c>
      <c r="AK284" s="4">
        <v>0</v>
      </c>
      <c r="AL284" s="10" t="s">
        <v>652</v>
      </c>
      <c r="AM284" s="1">
        <v>225644</v>
      </c>
      <c r="AN284" s="1">
        <v>1</v>
      </c>
      <c r="AX284"/>
      <c r="AY284"/>
    </row>
    <row r="285" spans="1:51" x14ac:dyDescent="0.25">
      <c r="A285" t="s">
        <v>379</v>
      </c>
      <c r="B285" t="s">
        <v>269</v>
      </c>
      <c r="C285" t="s">
        <v>535</v>
      </c>
      <c r="D285" t="s">
        <v>410</v>
      </c>
      <c r="E285" s="4">
        <v>131.85869565217391</v>
      </c>
      <c r="F285" s="4">
        <v>517.4979347826087</v>
      </c>
      <c r="G285" s="4">
        <v>14.959891304347828</v>
      </c>
      <c r="H285" s="10">
        <v>2.8908117885788669E-2</v>
      </c>
      <c r="I285" s="4">
        <v>471.87565217391301</v>
      </c>
      <c r="J285" s="4">
        <v>14.959891304347828</v>
      </c>
      <c r="K285" s="10">
        <v>3.17030370934126E-2</v>
      </c>
      <c r="L285" s="4">
        <v>102.09847826086956</v>
      </c>
      <c r="M285" s="4">
        <v>2.0658695652173913</v>
      </c>
      <c r="N285" s="10">
        <v>2.02340877200827E-2</v>
      </c>
      <c r="O285" s="4">
        <v>71.451739130434774</v>
      </c>
      <c r="P285" s="4">
        <v>2.0658695652173913</v>
      </c>
      <c r="Q285" s="8">
        <v>2.8912796110478953E-2</v>
      </c>
      <c r="R285" s="4">
        <v>25.429347826086957</v>
      </c>
      <c r="S285" s="4">
        <v>0</v>
      </c>
      <c r="T285" s="10">
        <v>0</v>
      </c>
      <c r="U285" s="4">
        <v>5.2173913043478262</v>
      </c>
      <c r="V285" s="4">
        <v>0</v>
      </c>
      <c r="W285" s="10">
        <v>0</v>
      </c>
      <c r="X285" s="4">
        <v>89.320652173913047</v>
      </c>
      <c r="Y285" s="4">
        <v>12.894021739130435</v>
      </c>
      <c r="Z285" s="10">
        <v>0.14435655613020992</v>
      </c>
      <c r="AA285" s="4">
        <v>14.975543478260869</v>
      </c>
      <c r="AB285" s="4">
        <v>0</v>
      </c>
      <c r="AC285" s="10">
        <v>0</v>
      </c>
      <c r="AD285" s="4">
        <v>304.45380434782606</v>
      </c>
      <c r="AE285" s="4">
        <v>0</v>
      </c>
      <c r="AF285" s="10">
        <v>0</v>
      </c>
      <c r="AG285" s="4">
        <v>6.6494565217391308</v>
      </c>
      <c r="AH285" s="4">
        <v>0</v>
      </c>
      <c r="AI285" s="10">
        <v>0</v>
      </c>
      <c r="AJ285" s="4">
        <v>0</v>
      </c>
      <c r="AK285" s="4">
        <v>0</v>
      </c>
      <c r="AL285" s="10" t="s">
        <v>652</v>
      </c>
      <c r="AM285" s="1">
        <v>225573</v>
      </c>
      <c r="AN285" s="1">
        <v>1</v>
      </c>
      <c r="AX285"/>
      <c r="AY285"/>
    </row>
    <row r="286" spans="1:51" x14ac:dyDescent="0.25">
      <c r="A286" t="s">
        <v>379</v>
      </c>
      <c r="B286" t="s">
        <v>25</v>
      </c>
      <c r="C286" t="s">
        <v>478</v>
      </c>
      <c r="D286" t="s">
        <v>415</v>
      </c>
      <c r="E286" s="4">
        <v>62.684782608695649</v>
      </c>
      <c r="F286" s="4">
        <v>182.2146739130435</v>
      </c>
      <c r="G286" s="4">
        <v>7.7554347826086953</v>
      </c>
      <c r="H286" s="10">
        <v>4.2562075907836845E-2</v>
      </c>
      <c r="I286" s="4">
        <v>166.7146739130435</v>
      </c>
      <c r="J286" s="4">
        <v>4.9293478260869561</v>
      </c>
      <c r="K286" s="10">
        <v>2.9567570210754505E-2</v>
      </c>
      <c r="L286" s="4">
        <v>50.353260869565226</v>
      </c>
      <c r="M286" s="4">
        <v>7.7554347826086953</v>
      </c>
      <c r="N286" s="10">
        <v>0.15402050728548297</v>
      </c>
      <c r="O286" s="4">
        <v>38.331521739130437</v>
      </c>
      <c r="P286" s="4">
        <v>4.9293478260869561</v>
      </c>
      <c r="Q286" s="8">
        <v>0.12859775981851693</v>
      </c>
      <c r="R286" s="4">
        <v>11.111413043478262</v>
      </c>
      <c r="S286" s="4">
        <v>2.8260869565217392</v>
      </c>
      <c r="T286" s="10">
        <v>0.25434091464905845</v>
      </c>
      <c r="U286" s="4">
        <v>0.91032608695652173</v>
      </c>
      <c r="V286" s="4">
        <v>0</v>
      </c>
      <c r="W286" s="10">
        <v>0</v>
      </c>
      <c r="X286" s="4">
        <v>22.353260869565219</v>
      </c>
      <c r="Y286" s="4">
        <v>0</v>
      </c>
      <c r="Z286" s="10">
        <v>0</v>
      </c>
      <c r="AA286" s="4">
        <v>3.4782608695652173</v>
      </c>
      <c r="AB286" s="4">
        <v>0</v>
      </c>
      <c r="AC286" s="10">
        <v>0</v>
      </c>
      <c r="AD286" s="4">
        <v>106.02989130434783</v>
      </c>
      <c r="AE286" s="4">
        <v>0</v>
      </c>
      <c r="AF286" s="10">
        <v>0</v>
      </c>
      <c r="AG286" s="4">
        <v>0</v>
      </c>
      <c r="AH286" s="4">
        <v>0</v>
      </c>
      <c r="AI286" s="10" t="s">
        <v>652</v>
      </c>
      <c r="AJ286" s="4">
        <v>0</v>
      </c>
      <c r="AK286" s="4">
        <v>0</v>
      </c>
      <c r="AL286" s="10" t="s">
        <v>652</v>
      </c>
      <c r="AM286" s="1">
        <v>225147</v>
      </c>
      <c r="AN286" s="1">
        <v>1</v>
      </c>
      <c r="AX286"/>
      <c r="AY286"/>
    </row>
    <row r="287" spans="1:51" x14ac:dyDescent="0.25">
      <c r="A287" t="s">
        <v>379</v>
      </c>
      <c r="B287" t="s">
        <v>177</v>
      </c>
      <c r="C287" t="s">
        <v>501</v>
      </c>
      <c r="D287" t="s">
        <v>417</v>
      </c>
      <c r="E287" s="4">
        <v>25.782608695652176</v>
      </c>
      <c r="F287" s="4">
        <v>112.21380434782608</v>
      </c>
      <c r="G287" s="4">
        <v>5.0072826086956521</v>
      </c>
      <c r="H287" s="10">
        <v>4.4622697160990231E-2</v>
      </c>
      <c r="I287" s="4">
        <v>102.3170652173913</v>
      </c>
      <c r="J287" s="4">
        <v>3.5507608695652175</v>
      </c>
      <c r="K287" s="10">
        <v>3.4703505832785343E-2</v>
      </c>
      <c r="L287" s="4">
        <v>14.182065217391305</v>
      </c>
      <c r="M287" s="4">
        <v>0</v>
      </c>
      <c r="N287" s="10">
        <v>0</v>
      </c>
      <c r="O287" s="4">
        <v>8.0271739130434785</v>
      </c>
      <c r="P287" s="4">
        <v>0</v>
      </c>
      <c r="Q287" s="8">
        <v>0</v>
      </c>
      <c r="R287" s="4">
        <v>0</v>
      </c>
      <c r="S287" s="4">
        <v>0</v>
      </c>
      <c r="T287" s="10" t="s">
        <v>652</v>
      </c>
      <c r="U287" s="4">
        <v>6.1548913043478262</v>
      </c>
      <c r="V287" s="4">
        <v>0</v>
      </c>
      <c r="W287" s="10">
        <v>0</v>
      </c>
      <c r="X287" s="4">
        <v>28.5625</v>
      </c>
      <c r="Y287" s="4">
        <v>0</v>
      </c>
      <c r="Z287" s="10">
        <v>0</v>
      </c>
      <c r="AA287" s="4">
        <v>3.7418478260869565</v>
      </c>
      <c r="AB287" s="4">
        <v>1.4565217391304348</v>
      </c>
      <c r="AC287" s="10">
        <v>0.38925199709513436</v>
      </c>
      <c r="AD287" s="4">
        <v>65.727391304347833</v>
      </c>
      <c r="AE287" s="4">
        <v>3.5507608695652175</v>
      </c>
      <c r="AF287" s="10">
        <v>5.4022543708201858E-2</v>
      </c>
      <c r="AG287" s="4">
        <v>0</v>
      </c>
      <c r="AH287" s="4">
        <v>0</v>
      </c>
      <c r="AI287" s="10" t="s">
        <v>652</v>
      </c>
      <c r="AJ287" s="4">
        <v>0</v>
      </c>
      <c r="AK287" s="4">
        <v>0</v>
      </c>
      <c r="AL287" s="10" t="s">
        <v>652</v>
      </c>
      <c r="AM287" s="1">
        <v>225423</v>
      </c>
      <c r="AN287" s="1">
        <v>1</v>
      </c>
      <c r="AX287"/>
      <c r="AY287"/>
    </row>
    <row r="288" spans="1:51" x14ac:dyDescent="0.25">
      <c r="A288" t="s">
        <v>379</v>
      </c>
      <c r="B288" t="s">
        <v>311</v>
      </c>
      <c r="C288" t="s">
        <v>590</v>
      </c>
      <c r="D288" t="s">
        <v>415</v>
      </c>
      <c r="E288" s="4">
        <v>9.2934782608695645</v>
      </c>
      <c r="F288" s="4">
        <v>29.909782608695657</v>
      </c>
      <c r="G288" s="4">
        <v>10.744021739130437</v>
      </c>
      <c r="H288" s="10">
        <v>0.35921430388487119</v>
      </c>
      <c r="I288" s="4">
        <v>29.909782608695657</v>
      </c>
      <c r="J288" s="4">
        <v>10.744021739130437</v>
      </c>
      <c r="K288" s="10">
        <v>0.35921430388487119</v>
      </c>
      <c r="L288" s="4">
        <v>4.8097826086956523</v>
      </c>
      <c r="M288" s="4">
        <v>0.75543478260869568</v>
      </c>
      <c r="N288" s="10">
        <v>0.15706214689265538</v>
      </c>
      <c r="O288" s="4">
        <v>4.8097826086956523</v>
      </c>
      <c r="P288" s="4">
        <v>0.75543478260869568</v>
      </c>
      <c r="Q288" s="8">
        <v>0.15706214689265538</v>
      </c>
      <c r="R288" s="4">
        <v>0</v>
      </c>
      <c r="S288" s="4">
        <v>0</v>
      </c>
      <c r="T288" s="10" t="s">
        <v>652</v>
      </c>
      <c r="U288" s="4">
        <v>0</v>
      </c>
      <c r="V288" s="4">
        <v>0</v>
      </c>
      <c r="W288" s="10" t="s">
        <v>652</v>
      </c>
      <c r="X288" s="4">
        <v>11.945108695652177</v>
      </c>
      <c r="Y288" s="4">
        <v>9.7277173913043509</v>
      </c>
      <c r="Z288" s="10">
        <v>0.81436826061240275</v>
      </c>
      <c r="AA288" s="4">
        <v>0</v>
      </c>
      <c r="AB288" s="4">
        <v>0</v>
      </c>
      <c r="AC288" s="10" t="s">
        <v>652</v>
      </c>
      <c r="AD288" s="4">
        <v>13.154891304347826</v>
      </c>
      <c r="AE288" s="4">
        <v>0.2608695652173913</v>
      </c>
      <c r="AF288" s="10">
        <v>1.9830613509605452E-2</v>
      </c>
      <c r="AG288" s="4">
        <v>0</v>
      </c>
      <c r="AH288" s="4">
        <v>0</v>
      </c>
      <c r="AI288" s="10" t="s">
        <v>652</v>
      </c>
      <c r="AJ288" s="4">
        <v>0</v>
      </c>
      <c r="AK288" s="4">
        <v>0</v>
      </c>
      <c r="AL288" s="10" t="s">
        <v>652</v>
      </c>
      <c r="AM288" s="1">
        <v>225688</v>
      </c>
      <c r="AN288" s="1">
        <v>1</v>
      </c>
      <c r="AX288"/>
      <c r="AY288"/>
    </row>
    <row r="289" spans="1:51" x14ac:dyDescent="0.25">
      <c r="A289" t="s">
        <v>379</v>
      </c>
      <c r="B289" t="s">
        <v>266</v>
      </c>
      <c r="C289" t="s">
        <v>552</v>
      </c>
      <c r="D289" t="s">
        <v>415</v>
      </c>
      <c r="E289" s="4">
        <v>94.282608695652172</v>
      </c>
      <c r="F289" s="4">
        <v>323.33010869565214</v>
      </c>
      <c r="G289" s="4">
        <v>50.534565217391304</v>
      </c>
      <c r="H289" s="10">
        <v>0.15629402848145843</v>
      </c>
      <c r="I289" s="4">
        <v>280.72554347826082</v>
      </c>
      <c r="J289" s="4">
        <v>50.360652173913046</v>
      </c>
      <c r="K289" s="10">
        <v>0.1793946199192698</v>
      </c>
      <c r="L289" s="4">
        <v>52.58195652173913</v>
      </c>
      <c r="M289" s="4">
        <v>10.828804347826088</v>
      </c>
      <c r="N289" s="10">
        <v>0.20594144957974508</v>
      </c>
      <c r="O289" s="4">
        <v>37.824347826086949</v>
      </c>
      <c r="P289" s="4">
        <v>10.828804347826088</v>
      </c>
      <c r="Q289" s="8">
        <v>0.286291898478091</v>
      </c>
      <c r="R289" s="4">
        <v>9.5402173913043491</v>
      </c>
      <c r="S289" s="4">
        <v>0</v>
      </c>
      <c r="T289" s="10">
        <v>0</v>
      </c>
      <c r="U289" s="4">
        <v>5.2173913043478262</v>
      </c>
      <c r="V289" s="4">
        <v>0</v>
      </c>
      <c r="W289" s="10">
        <v>0</v>
      </c>
      <c r="X289" s="4">
        <v>72.060978260869589</v>
      </c>
      <c r="Y289" s="4">
        <v>13.632282608695652</v>
      </c>
      <c r="Z289" s="10">
        <v>0.18917704058006421</v>
      </c>
      <c r="AA289" s="4">
        <v>27.84695652173912</v>
      </c>
      <c r="AB289" s="4">
        <v>0.17391304347826086</v>
      </c>
      <c r="AC289" s="10">
        <v>6.2453160129902598E-3</v>
      </c>
      <c r="AD289" s="4">
        <v>168.72597826086951</v>
      </c>
      <c r="AE289" s="4">
        <v>25.899565217391306</v>
      </c>
      <c r="AF289" s="10">
        <v>0.15350075598523211</v>
      </c>
      <c r="AG289" s="4">
        <v>2.1142391304347825</v>
      </c>
      <c r="AH289" s="4">
        <v>0</v>
      </c>
      <c r="AI289" s="10">
        <v>0</v>
      </c>
      <c r="AJ289" s="4">
        <v>0</v>
      </c>
      <c r="AK289" s="4">
        <v>0</v>
      </c>
      <c r="AL289" s="10" t="s">
        <v>652</v>
      </c>
      <c r="AM289" s="1">
        <v>225567</v>
      </c>
      <c r="AN289" s="1">
        <v>1</v>
      </c>
      <c r="AX289"/>
      <c r="AY289"/>
    </row>
    <row r="290" spans="1:51" x14ac:dyDescent="0.25">
      <c r="A290" t="s">
        <v>379</v>
      </c>
      <c r="B290" t="s">
        <v>336</v>
      </c>
      <c r="C290" t="s">
        <v>555</v>
      </c>
      <c r="D290" t="s">
        <v>416</v>
      </c>
      <c r="E290" s="4">
        <v>30.880434782608695</v>
      </c>
      <c r="F290" s="4">
        <v>114.09195652173911</v>
      </c>
      <c r="G290" s="4">
        <v>4.1630434782608701</v>
      </c>
      <c r="H290" s="10">
        <v>3.6488492310740965E-2</v>
      </c>
      <c r="I290" s="4">
        <v>109.44521739130433</v>
      </c>
      <c r="J290" s="4">
        <v>4.1630434782608701</v>
      </c>
      <c r="K290" s="10">
        <v>3.8037692075447722E-2</v>
      </c>
      <c r="L290" s="4">
        <v>33.287717391304348</v>
      </c>
      <c r="M290" s="4">
        <v>8.1521739130434784E-2</v>
      </c>
      <c r="N290" s="10">
        <v>2.4490035820759061E-3</v>
      </c>
      <c r="O290" s="4">
        <v>28.640978260869563</v>
      </c>
      <c r="P290" s="4">
        <v>8.1521739130434784E-2</v>
      </c>
      <c r="Q290" s="8">
        <v>2.8463322163060681E-3</v>
      </c>
      <c r="R290" s="4">
        <v>0</v>
      </c>
      <c r="S290" s="4">
        <v>0</v>
      </c>
      <c r="T290" s="10" t="s">
        <v>652</v>
      </c>
      <c r="U290" s="4">
        <v>4.6467391304347823</v>
      </c>
      <c r="V290" s="4">
        <v>0</v>
      </c>
      <c r="W290" s="10">
        <v>0</v>
      </c>
      <c r="X290" s="4">
        <v>22.14749999999999</v>
      </c>
      <c r="Y290" s="4">
        <v>0.45108695652173914</v>
      </c>
      <c r="Z290" s="10">
        <v>2.0367398420667766E-2</v>
      </c>
      <c r="AA290" s="4">
        <v>0</v>
      </c>
      <c r="AB290" s="4">
        <v>0</v>
      </c>
      <c r="AC290" s="10" t="s">
        <v>652</v>
      </c>
      <c r="AD290" s="4">
        <v>58.656739130434772</v>
      </c>
      <c r="AE290" s="4">
        <v>3.6304347826086958</v>
      </c>
      <c r="AF290" s="10">
        <v>6.1892884541974134E-2</v>
      </c>
      <c r="AG290" s="4">
        <v>0</v>
      </c>
      <c r="AH290" s="4">
        <v>0</v>
      </c>
      <c r="AI290" s="10" t="s">
        <v>652</v>
      </c>
      <c r="AJ290" s="4">
        <v>0</v>
      </c>
      <c r="AK290" s="4">
        <v>0</v>
      </c>
      <c r="AL290" s="10" t="s">
        <v>652</v>
      </c>
      <c r="AM290" s="1">
        <v>225752</v>
      </c>
      <c r="AN290" s="1">
        <v>1</v>
      </c>
      <c r="AX290"/>
      <c r="AY290"/>
    </row>
    <row r="291" spans="1:51" x14ac:dyDescent="0.25">
      <c r="A291" t="s">
        <v>379</v>
      </c>
      <c r="B291" t="s">
        <v>354</v>
      </c>
      <c r="C291" t="s">
        <v>436</v>
      </c>
      <c r="D291" t="s">
        <v>410</v>
      </c>
      <c r="E291" s="4">
        <v>77.695652173913047</v>
      </c>
      <c r="F291" s="4">
        <v>444.17869565217381</v>
      </c>
      <c r="G291" s="4">
        <v>2.7608695652173911</v>
      </c>
      <c r="H291" s="10">
        <v>6.2156730888762958E-3</v>
      </c>
      <c r="I291" s="4">
        <v>411.552608695652</v>
      </c>
      <c r="J291" s="4">
        <v>2.7608695652173911</v>
      </c>
      <c r="K291" s="10">
        <v>6.7084244076778205E-3</v>
      </c>
      <c r="L291" s="4">
        <v>100.72260869565218</v>
      </c>
      <c r="M291" s="4">
        <v>0.73478260869565215</v>
      </c>
      <c r="N291" s="10">
        <v>7.2951109806528467E-3</v>
      </c>
      <c r="O291" s="4">
        <v>75.180760869565219</v>
      </c>
      <c r="P291" s="4">
        <v>0.73478260869565215</v>
      </c>
      <c r="Q291" s="8">
        <v>9.7735457874716433E-3</v>
      </c>
      <c r="R291" s="4">
        <v>20.411413043478259</v>
      </c>
      <c r="S291" s="4">
        <v>0</v>
      </c>
      <c r="T291" s="10">
        <v>0</v>
      </c>
      <c r="U291" s="4">
        <v>5.1304347826086953</v>
      </c>
      <c r="V291" s="4">
        <v>0</v>
      </c>
      <c r="W291" s="10">
        <v>0</v>
      </c>
      <c r="X291" s="4">
        <v>116.02978260869563</v>
      </c>
      <c r="Y291" s="4">
        <v>1.0739130434782609</v>
      </c>
      <c r="Z291" s="10">
        <v>9.2554947474130546E-3</v>
      </c>
      <c r="AA291" s="4">
        <v>7.0842391304347823</v>
      </c>
      <c r="AB291" s="4">
        <v>0</v>
      </c>
      <c r="AC291" s="10">
        <v>0</v>
      </c>
      <c r="AD291" s="4">
        <v>220.34206521739119</v>
      </c>
      <c r="AE291" s="4">
        <v>0.9521739130434782</v>
      </c>
      <c r="AF291" s="10">
        <v>4.3213442340392701E-3</v>
      </c>
      <c r="AG291" s="4">
        <v>0</v>
      </c>
      <c r="AH291" s="4">
        <v>0</v>
      </c>
      <c r="AI291" s="10" t="s">
        <v>652</v>
      </c>
      <c r="AJ291" s="4">
        <v>0</v>
      </c>
      <c r="AK291" s="4">
        <v>0</v>
      </c>
      <c r="AL291" s="10" t="s">
        <v>652</v>
      </c>
      <c r="AM291" s="1">
        <v>225781</v>
      </c>
      <c r="AN291" s="1">
        <v>1</v>
      </c>
      <c r="AX291"/>
      <c r="AY291"/>
    </row>
    <row r="292" spans="1:51" x14ac:dyDescent="0.25">
      <c r="A292" t="s">
        <v>379</v>
      </c>
      <c r="B292" t="s">
        <v>37</v>
      </c>
      <c r="C292" t="s">
        <v>469</v>
      </c>
      <c r="D292" t="s">
        <v>413</v>
      </c>
      <c r="E292" s="4">
        <v>155.28260869565219</v>
      </c>
      <c r="F292" s="4">
        <v>189.11956521739131</v>
      </c>
      <c r="G292" s="4">
        <v>0</v>
      </c>
      <c r="H292" s="10">
        <v>0</v>
      </c>
      <c r="I292" s="4">
        <v>175.9728260869565</v>
      </c>
      <c r="J292" s="4">
        <v>0</v>
      </c>
      <c r="K292" s="10">
        <v>0</v>
      </c>
      <c r="L292" s="4">
        <v>56.682065217391305</v>
      </c>
      <c r="M292" s="4">
        <v>0</v>
      </c>
      <c r="N292" s="10">
        <v>0</v>
      </c>
      <c r="O292" s="4">
        <v>43.535326086956523</v>
      </c>
      <c r="P292" s="4">
        <v>0</v>
      </c>
      <c r="Q292" s="8">
        <v>0</v>
      </c>
      <c r="R292" s="4">
        <v>10.945652173913043</v>
      </c>
      <c r="S292" s="4">
        <v>0</v>
      </c>
      <c r="T292" s="10">
        <v>0</v>
      </c>
      <c r="U292" s="4">
        <v>2.2010869565217392</v>
      </c>
      <c r="V292" s="4">
        <v>0</v>
      </c>
      <c r="W292" s="10">
        <v>0</v>
      </c>
      <c r="X292" s="4">
        <v>22.622282608695652</v>
      </c>
      <c r="Y292" s="4">
        <v>0</v>
      </c>
      <c r="Z292" s="10">
        <v>0</v>
      </c>
      <c r="AA292" s="4">
        <v>0</v>
      </c>
      <c r="AB292" s="4">
        <v>0</v>
      </c>
      <c r="AC292" s="10" t="s">
        <v>652</v>
      </c>
      <c r="AD292" s="4">
        <v>109.81521739130434</v>
      </c>
      <c r="AE292" s="4">
        <v>0</v>
      </c>
      <c r="AF292" s="10">
        <v>0</v>
      </c>
      <c r="AG292" s="4">
        <v>0</v>
      </c>
      <c r="AH292" s="4">
        <v>0</v>
      </c>
      <c r="AI292" s="10" t="s">
        <v>652</v>
      </c>
      <c r="AJ292" s="4">
        <v>0</v>
      </c>
      <c r="AK292" s="4">
        <v>0</v>
      </c>
      <c r="AL292" s="10" t="s">
        <v>652</v>
      </c>
      <c r="AM292" s="1">
        <v>225201</v>
      </c>
      <c r="AN292" s="1">
        <v>1</v>
      </c>
      <c r="AX292"/>
      <c r="AY292"/>
    </row>
    <row r="293" spans="1:51" x14ac:dyDescent="0.25">
      <c r="A293" t="s">
        <v>379</v>
      </c>
      <c r="B293" t="s">
        <v>222</v>
      </c>
      <c r="C293" t="s">
        <v>559</v>
      </c>
      <c r="D293" t="s">
        <v>412</v>
      </c>
      <c r="E293" s="4">
        <v>74.5</v>
      </c>
      <c r="F293" s="4">
        <v>320.08326086956521</v>
      </c>
      <c r="G293" s="4">
        <v>2.4728260869565215</v>
      </c>
      <c r="H293" s="10">
        <v>7.7255714036361459E-3</v>
      </c>
      <c r="I293" s="4">
        <v>295.86858695652177</v>
      </c>
      <c r="J293" s="4">
        <v>2.4728260869565215</v>
      </c>
      <c r="K293" s="10">
        <v>8.3578527629224325E-3</v>
      </c>
      <c r="L293" s="4">
        <v>31.880434782608695</v>
      </c>
      <c r="M293" s="4">
        <v>0</v>
      </c>
      <c r="N293" s="10">
        <v>0</v>
      </c>
      <c r="O293" s="4">
        <v>19.133152173913043</v>
      </c>
      <c r="P293" s="4">
        <v>0</v>
      </c>
      <c r="Q293" s="8">
        <v>0</v>
      </c>
      <c r="R293" s="4">
        <v>7.4429347826086953</v>
      </c>
      <c r="S293" s="4">
        <v>0</v>
      </c>
      <c r="T293" s="10">
        <v>0</v>
      </c>
      <c r="U293" s="4">
        <v>5.3043478260869561</v>
      </c>
      <c r="V293" s="4">
        <v>0</v>
      </c>
      <c r="W293" s="10">
        <v>0</v>
      </c>
      <c r="X293" s="4">
        <v>100.01532608695652</v>
      </c>
      <c r="Y293" s="4">
        <v>1.25</v>
      </c>
      <c r="Z293" s="10">
        <v>1.2498084532696619E-2</v>
      </c>
      <c r="AA293" s="4">
        <v>11.467391304347826</v>
      </c>
      <c r="AB293" s="4">
        <v>0</v>
      </c>
      <c r="AC293" s="10">
        <v>0</v>
      </c>
      <c r="AD293" s="4">
        <v>176.72010869565219</v>
      </c>
      <c r="AE293" s="4">
        <v>1.2228260869565217</v>
      </c>
      <c r="AF293" s="10">
        <v>6.9195639137053493E-3</v>
      </c>
      <c r="AG293" s="4">
        <v>0</v>
      </c>
      <c r="AH293" s="4">
        <v>0</v>
      </c>
      <c r="AI293" s="10" t="s">
        <v>652</v>
      </c>
      <c r="AJ293" s="4">
        <v>0</v>
      </c>
      <c r="AK293" s="4">
        <v>0</v>
      </c>
      <c r="AL293" s="10" t="s">
        <v>652</v>
      </c>
      <c r="AM293" s="1">
        <v>225491</v>
      </c>
      <c r="AN293" s="1">
        <v>1</v>
      </c>
      <c r="AX293"/>
      <c r="AY293"/>
    </row>
    <row r="294" spans="1:51" x14ac:dyDescent="0.25">
      <c r="A294" t="s">
        <v>379</v>
      </c>
      <c r="B294" t="s">
        <v>238</v>
      </c>
      <c r="C294" t="s">
        <v>423</v>
      </c>
      <c r="D294" t="s">
        <v>411</v>
      </c>
      <c r="E294" s="4">
        <v>100.39130434782609</v>
      </c>
      <c r="F294" s="4">
        <v>395.16195652173917</v>
      </c>
      <c r="G294" s="4">
        <v>4.2880434782608692</v>
      </c>
      <c r="H294" s="10">
        <v>1.0851357038528504E-2</v>
      </c>
      <c r="I294" s="4">
        <v>347.75706521739136</v>
      </c>
      <c r="J294" s="4">
        <v>4.2880434782608692</v>
      </c>
      <c r="K294" s="10">
        <v>1.2330571847851055E-2</v>
      </c>
      <c r="L294" s="4">
        <v>65.01532608695652</v>
      </c>
      <c r="M294" s="4">
        <v>8.6956521739130432E-2</v>
      </c>
      <c r="N294" s="10">
        <v>1.3374772837842581E-3</v>
      </c>
      <c r="O294" s="4">
        <v>37.901304347826084</v>
      </c>
      <c r="P294" s="4">
        <v>8.6956521739130432E-2</v>
      </c>
      <c r="Q294" s="8">
        <v>2.294288369105113E-3</v>
      </c>
      <c r="R294" s="4">
        <v>27.114021739130433</v>
      </c>
      <c r="S294" s="4">
        <v>0</v>
      </c>
      <c r="T294" s="10">
        <v>0</v>
      </c>
      <c r="U294" s="4">
        <v>0</v>
      </c>
      <c r="V294" s="4">
        <v>0</v>
      </c>
      <c r="W294" s="10" t="s">
        <v>652</v>
      </c>
      <c r="X294" s="4">
        <v>103.93304347826088</v>
      </c>
      <c r="Y294" s="4">
        <v>1.7581521739130435</v>
      </c>
      <c r="Z294" s="10">
        <v>1.6916200229244577E-2</v>
      </c>
      <c r="AA294" s="4">
        <v>20.290869565217392</v>
      </c>
      <c r="AB294" s="4">
        <v>0</v>
      </c>
      <c r="AC294" s="10">
        <v>0</v>
      </c>
      <c r="AD294" s="4">
        <v>205.92271739130439</v>
      </c>
      <c r="AE294" s="4">
        <v>2.4429347826086958</v>
      </c>
      <c r="AF294" s="10">
        <v>1.1863357348604293E-2</v>
      </c>
      <c r="AG294" s="4">
        <v>0</v>
      </c>
      <c r="AH294" s="4">
        <v>0</v>
      </c>
      <c r="AI294" s="10" t="s">
        <v>652</v>
      </c>
      <c r="AJ294" s="4">
        <v>0</v>
      </c>
      <c r="AK294" s="4">
        <v>0</v>
      </c>
      <c r="AL294" s="10" t="s">
        <v>652</v>
      </c>
      <c r="AM294" s="1">
        <v>225518</v>
      </c>
      <c r="AN294" s="1">
        <v>1</v>
      </c>
      <c r="AX294"/>
      <c r="AY294"/>
    </row>
    <row r="295" spans="1:51" x14ac:dyDescent="0.25">
      <c r="A295" t="s">
        <v>379</v>
      </c>
      <c r="B295" t="s">
        <v>156</v>
      </c>
      <c r="C295" t="s">
        <v>433</v>
      </c>
      <c r="D295" t="s">
        <v>414</v>
      </c>
      <c r="E295" s="4">
        <v>92.195652173913047</v>
      </c>
      <c r="F295" s="4">
        <v>366.55510869565211</v>
      </c>
      <c r="G295" s="4">
        <v>45.142934782608705</v>
      </c>
      <c r="H295" s="10">
        <v>0.12315456451621995</v>
      </c>
      <c r="I295" s="4">
        <v>349.01163043478255</v>
      </c>
      <c r="J295" s="4">
        <v>45.142934782608705</v>
      </c>
      <c r="K295" s="10">
        <v>0.12934507290307698</v>
      </c>
      <c r="L295" s="4">
        <v>57.518152173913045</v>
      </c>
      <c r="M295" s="4">
        <v>0.30076086956521741</v>
      </c>
      <c r="N295" s="10">
        <v>5.2289730841114431E-3</v>
      </c>
      <c r="O295" s="4">
        <v>39.974673913043482</v>
      </c>
      <c r="P295" s="4">
        <v>0.30076086956521741</v>
      </c>
      <c r="Q295" s="8">
        <v>7.523785440237977E-3</v>
      </c>
      <c r="R295" s="4">
        <v>13.5</v>
      </c>
      <c r="S295" s="4">
        <v>0</v>
      </c>
      <c r="T295" s="10">
        <v>0</v>
      </c>
      <c r="U295" s="4">
        <v>4.0434782608695654</v>
      </c>
      <c r="V295" s="4">
        <v>0</v>
      </c>
      <c r="W295" s="10">
        <v>0</v>
      </c>
      <c r="X295" s="4">
        <v>89.362717391304344</v>
      </c>
      <c r="Y295" s="4">
        <v>18.020326086956526</v>
      </c>
      <c r="Z295" s="10">
        <v>0.20165373897537764</v>
      </c>
      <c r="AA295" s="4">
        <v>0</v>
      </c>
      <c r="AB295" s="4">
        <v>0</v>
      </c>
      <c r="AC295" s="10" t="s">
        <v>652</v>
      </c>
      <c r="AD295" s="4">
        <v>219.67423913043473</v>
      </c>
      <c r="AE295" s="4">
        <v>26.821847826086959</v>
      </c>
      <c r="AF295" s="10">
        <v>0.12209828486152671</v>
      </c>
      <c r="AG295" s="4">
        <v>0</v>
      </c>
      <c r="AH295" s="4">
        <v>0</v>
      </c>
      <c r="AI295" s="10" t="s">
        <v>652</v>
      </c>
      <c r="AJ295" s="4">
        <v>0</v>
      </c>
      <c r="AK295" s="4">
        <v>0</v>
      </c>
      <c r="AL295" s="10" t="s">
        <v>652</v>
      </c>
      <c r="AM295" s="1">
        <v>225392</v>
      </c>
      <c r="AN295" s="1">
        <v>1</v>
      </c>
      <c r="AX295"/>
      <c r="AY295"/>
    </row>
    <row r="296" spans="1:51" x14ac:dyDescent="0.25">
      <c r="A296" t="s">
        <v>379</v>
      </c>
      <c r="B296" t="s">
        <v>235</v>
      </c>
      <c r="C296" t="s">
        <v>442</v>
      </c>
      <c r="D296" t="s">
        <v>416</v>
      </c>
      <c r="E296" s="4">
        <v>130.16304347826087</v>
      </c>
      <c r="F296" s="4">
        <v>456.34641304347826</v>
      </c>
      <c r="G296" s="4">
        <v>4.1355434782608702</v>
      </c>
      <c r="H296" s="10">
        <v>9.0622898746590078E-3</v>
      </c>
      <c r="I296" s="4">
        <v>420.49097826086955</v>
      </c>
      <c r="J296" s="4">
        <v>4.1355434782608702</v>
      </c>
      <c r="K296" s="10">
        <v>9.8350349759352244E-3</v>
      </c>
      <c r="L296" s="4">
        <v>76.914891304347847</v>
      </c>
      <c r="M296" s="4">
        <v>1.0178260869565217</v>
      </c>
      <c r="N296" s="10">
        <v>1.3233147309914822E-2</v>
      </c>
      <c r="O296" s="4">
        <v>56.779782608695676</v>
      </c>
      <c r="P296" s="4">
        <v>1.0178260869565217</v>
      </c>
      <c r="Q296" s="8">
        <v>1.7925853890124691E-2</v>
      </c>
      <c r="R296" s="4">
        <v>15.162282608695653</v>
      </c>
      <c r="S296" s="4">
        <v>0</v>
      </c>
      <c r="T296" s="10">
        <v>0</v>
      </c>
      <c r="U296" s="4">
        <v>4.9728260869565215</v>
      </c>
      <c r="V296" s="4">
        <v>0</v>
      </c>
      <c r="W296" s="10">
        <v>0</v>
      </c>
      <c r="X296" s="4">
        <v>51.475869565217401</v>
      </c>
      <c r="Y296" s="4">
        <v>3.1177173913043483</v>
      </c>
      <c r="Z296" s="10">
        <v>6.0566580373243688E-2</v>
      </c>
      <c r="AA296" s="4">
        <v>15.720326086956524</v>
      </c>
      <c r="AB296" s="4">
        <v>0</v>
      </c>
      <c r="AC296" s="10">
        <v>0</v>
      </c>
      <c r="AD296" s="4">
        <v>297.07141304347823</v>
      </c>
      <c r="AE296" s="4">
        <v>0</v>
      </c>
      <c r="AF296" s="10">
        <v>0</v>
      </c>
      <c r="AG296" s="4">
        <v>15.16391304347826</v>
      </c>
      <c r="AH296" s="4">
        <v>0</v>
      </c>
      <c r="AI296" s="10">
        <v>0</v>
      </c>
      <c r="AJ296" s="4">
        <v>0</v>
      </c>
      <c r="AK296" s="4">
        <v>0</v>
      </c>
      <c r="AL296" s="10" t="s">
        <v>652</v>
      </c>
      <c r="AM296" s="1">
        <v>225514</v>
      </c>
      <c r="AN296" s="1">
        <v>1</v>
      </c>
      <c r="AX296"/>
      <c r="AY296"/>
    </row>
    <row r="297" spans="1:51" x14ac:dyDescent="0.25">
      <c r="A297" t="s">
        <v>379</v>
      </c>
      <c r="B297" t="s">
        <v>108</v>
      </c>
      <c r="C297" t="s">
        <v>517</v>
      </c>
      <c r="D297" t="s">
        <v>420</v>
      </c>
      <c r="E297" s="4">
        <v>80.5</v>
      </c>
      <c r="F297" s="4">
        <v>224.66739130434783</v>
      </c>
      <c r="G297" s="4">
        <v>53.733695652173914</v>
      </c>
      <c r="H297" s="10">
        <v>0.23916998074448217</v>
      </c>
      <c r="I297" s="4">
        <v>200.59673913043477</v>
      </c>
      <c r="J297" s="4">
        <v>53.733695652173914</v>
      </c>
      <c r="K297" s="10">
        <v>0.26786923798015705</v>
      </c>
      <c r="L297" s="4">
        <v>66.316304347826076</v>
      </c>
      <c r="M297" s="4">
        <v>25.306521739130432</v>
      </c>
      <c r="N297" s="10">
        <v>0.381603317434561</v>
      </c>
      <c r="O297" s="4">
        <v>49.620652173913037</v>
      </c>
      <c r="P297" s="4">
        <v>25.306521739130432</v>
      </c>
      <c r="Q297" s="8">
        <v>0.50999978094674814</v>
      </c>
      <c r="R297" s="4">
        <v>12</v>
      </c>
      <c r="S297" s="4">
        <v>0</v>
      </c>
      <c r="T297" s="10">
        <v>0</v>
      </c>
      <c r="U297" s="4">
        <v>4.6956521739130439</v>
      </c>
      <c r="V297" s="4">
        <v>0</v>
      </c>
      <c r="W297" s="10">
        <v>0</v>
      </c>
      <c r="X297" s="4">
        <v>48.147826086956513</v>
      </c>
      <c r="Y297" s="4">
        <v>19.689130434782609</v>
      </c>
      <c r="Z297" s="10">
        <v>0.40893082896875571</v>
      </c>
      <c r="AA297" s="4">
        <v>7.3749999999999991</v>
      </c>
      <c r="AB297" s="4">
        <v>0</v>
      </c>
      <c r="AC297" s="10">
        <v>0</v>
      </c>
      <c r="AD297" s="4">
        <v>84.603260869565233</v>
      </c>
      <c r="AE297" s="4">
        <v>8.7380434782608685</v>
      </c>
      <c r="AF297" s="10">
        <v>0.10328258495535424</v>
      </c>
      <c r="AG297" s="4">
        <v>18.225000000000005</v>
      </c>
      <c r="AH297" s="4">
        <v>0</v>
      </c>
      <c r="AI297" s="10">
        <v>0</v>
      </c>
      <c r="AJ297" s="4">
        <v>0</v>
      </c>
      <c r="AK297" s="4">
        <v>0</v>
      </c>
      <c r="AL297" s="10" t="s">
        <v>652</v>
      </c>
      <c r="AM297" s="1">
        <v>225320</v>
      </c>
      <c r="AN297" s="1">
        <v>1</v>
      </c>
      <c r="AX297"/>
      <c r="AY297"/>
    </row>
    <row r="298" spans="1:51" x14ac:dyDescent="0.25">
      <c r="A298" t="s">
        <v>379</v>
      </c>
      <c r="B298" t="s">
        <v>89</v>
      </c>
      <c r="C298" t="s">
        <v>509</v>
      </c>
      <c r="D298" t="s">
        <v>412</v>
      </c>
      <c r="E298" s="4">
        <v>134.60869565217391</v>
      </c>
      <c r="F298" s="4">
        <v>421.75543478260875</v>
      </c>
      <c r="G298" s="4">
        <v>0</v>
      </c>
      <c r="H298" s="10">
        <v>0</v>
      </c>
      <c r="I298" s="4">
        <v>365.23913043478262</v>
      </c>
      <c r="J298" s="4">
        <v>0</v>
      </c>
      <c r="K298" s="10">
        <v>0</v>
      </c>
      <c r="L298" s="4">
        <v>45.815217391304344</v>
      </c>
      <c r="M298" s="4">
        <v>0</v>
      </c>
      <c r="N298" s="10">
        <v>0</v>
      </c>
      <c r="O298" s="4">
        <v>6.6902173913043477</v>
      </c>
      <c r="P298" s="4">
        <v>0</v>
      </c>
      <c r="Q298" s="8">
        <v>0</v>
      </c>
      <c r="R298" s="4">
        <v>35.782608695652172</v>
      </c>
      <c r="S298" s="4">
        <v>0</v>
      </c>
      <c r="T298" s="10">
        <v>0</v>
      </c>
      <c r="U298" s="4">
        <v>3.3423913043478262</v>
      </c>
      <c r="V298" s="4">
        <v>0</v>
      </c>
      <c r="W298" s="10">
        <v>0</v>
      </c>
      <c r="X298" s="4">
        <v>101.15217391304348</v>
      </c>
      <c r="Y298" s="4">
        <v>0</v>
      </c>
      <c r="Z298" s="10">
        <v>0</v>
      </c>
      <c r="AA298" s="4">
        <v>17.391304347826086</v>
      </c>
      <c r="AB298" s="4">
        <v>0</v>
      </c>
      <c r="AC298" s="10">
        <v>0</v>
      </c>
      <c r="AD298" s="4">
        <v>257.39673913043481</v>
      </c>
      <c r="AE298" s="4">
        <v>0</v>
      </c>
      <c r="AF298" s="10">
        <v>0</v>
      </c>
      <c r="AG298" s="4">
        <v>0</v>
      </c>
      <c r="AH298" s="4">
        <v>0</v>
      </c>
      <c r="AI298" s="10" t="s">
        <v>652</v>
      </c>
      <c r="AJ298" s="4">
        <v>0</v>
      </c>
      <c r="AK298" s="4">
        <v>0</v>
      </c>
      <c r="AL298" s="10" t="s">
        <v>652</v>
      </c>
      <c r="AM298" s="1">
        <v>225293</v>
      </c>
      <c r="AN298" s="1">
        <v>1</v>
      </c>
      <c r="AX298"/>
      <c r="AY298"/>
    </row>
    <row r="299" spans="1:51" x14ac:dyDescent="0.25">
      <c r="A299" t="s">
        <v>379</v>
      </c>
      <c r="B299" t="s">
        <v>50</v>
      </c>
      <c r="C299" t="s">
        <v>490</v>
      </c>
      <c r="D299" t="s">
        <v>417</v>
      </c>
      <c r="E299" s="4">
        <v>150.29347826086956</v>
      </c>
      <c r="F299" s="4">
        <v>506.48641304347825</v>
      </c>
      <c r="G299" s="4">
        <v>0</v>
      </c>
      <c r="H299" s="10">
        <v>0</v>
      </c>
      <c r="I299" s="4">
        <v>443.70923913043481</v>
      </c>
      <c r="J299" s="4">
        <v>0</v>
      </c>
      <c r="K299" s="10">
        <v>0</v>
      </c>
      <c r="L299" s="4">
        <v>76.78804347826086</v>
      </c>
      <c r="M299" s="4">
        <v>0</v>
      </c>
      <c r="N299" s="10">
        <v>0</v>
      </c>
      <c r="O299" s="4">
        <v>33.986413043478258</v>
      </c>
      <c r="P299" s="4">
        <v>0</v>
      </c>
      <c r="Q299" s="8">
        <v>0</v>
      </c>
      <c r="R299" s="4">
        <v>38.519021739130437</v>
      </c>
      <c r="S299" s="4">
        <v>0</v>
      </c>
      <c r="T299" s="10">
        <v>0</v>
      </c>
      <c r="U299" s="4">
        <v>4.2826086956521738</v>
      </c>
      <c r="V299" s="4">
        <v>0</v>
      </c>
      <c r="W299" s="10">
        <v>0</v>
      </c>
      <c r="X299" s="4">
        <v>109.19565217391305</v>
      </c>
      <c r="Y299" s="4">
        <v>0</v>
      </c>
      <c r="Z299" s="10">
        <v>0</v>
      </c>
      <c r="AA299" s="4">
        <v>19.975543478260871</v>
      </c>
      <c r="AB299" s="4">
        <v>0</v>
      </c>
      <c r="AC299" s="10">
        <v>0</v>
      </c>
      <c r="AD299" s="4">
        <v>300.5271739130435</v>
      </c>
      <c r="AE299" s="4">
        <v>0</v>
      </c>
      <c r="AF299" s="10">
        <v>0</v>
      </c>
      <c r="AG299" s="4">
        <v>0</v>
      </c>
      <c r="AH299" s="4">
        <v>0</v>
      </c>
      <c r="AI299" s="10" t="s">
        <v>652</v>
      </c>
      <c r="AJ299" s="4">
        <v>0</v>
      </c>
      <c r="AK299" s="4">
        <v>0</v>
      </c>
      <c r="AL299" s="10" t="s">
        <v>652</v>
      </c>
      <c r="AM299" s="1">
        <v>225225</v>
      </c>
      <c r="AN299" s="1">
        <v>1</v>
      </c>
      <c r="AX299"/>
      <c r="AY299"/>
    </row>
    <row r="300" spans="1:51" x14ac:dyDescent="0.25">
      <c r="A300" t="s">
        <v>379</v>
      </c>
      <c r="B300" t="s">
        <v>278</v>
      </c>
      <c r="C300" t="s">
        <v>483</v>
      </c>
      <c r="D300" t="s">
        <v>417</v>
      </c>
      <c r="E300" s="4">
        <v>99.608695652173907</v>
      </c>
      <c r="F300" s="4">
        <v>308.22086956521736</v>
      </c>
      <c r="G300" s="4">
        <v>24.881413043478254</v>
      </c>
      <c r="H300" s="10">
        <v>8.0725919301235127E-2</v>
      </c>
      <c r="I300" s="4">
        <v>272.76434782608692</v>
      </c>
      <c r="J300" s="4">
        <v>24.881413043478254</v>
      </c>
      <c r="K300" s="10">
        <v>9.121944726934221E-2</v>
      </c>
      <c r="L300" s="4">
        <v>30.451086956521738</v>
      </c>
      <c r="M300" s="4">
        <v>1.3695652173913044</v>
      </c>
      <c r="N300" s="10">
        <v>4.4975905764768877E-2</v>
      </c>
      <c r="O300" s="4">
        <v>10.195652173913043</v>
      </c>
      <c r="P300" s="4">
        <v>1.3695652173913044</v>
      </c>
      <c r="Q300" s="8">
        <v>0.13432835820895525</v>
      </c>
      <c r="R300" s="4">
        <v>15.211956521739131</v>
      </c>
      <c r="S300" s="4">
        <v>0</v>
      </c>
      <c r="T300" s="10">
        <v>0</v>
      </c>
      <c r="U300" s="4">
        <v>5.0434782608695654</v>
      </c>
      <c r="V300" s="4">
        <v>0</v>
      </c>
      <c r="W300" s="10">
        <v>0</v>
      </c>
      <c r="X300" s="4">
        <v>82.129673913043476</v>
      </c>
      <c r="Y300" s="4">
        <v>9.0372826086956515</v>
      </c>
      <c r="Z300" s="10">
        <v>0.11003675259034956</v>
      </c>
      <c r="AA300" s="4">
        <v>15.201086956521738</v>
      </c>
      <c r="AB300" s="4">
        <v>0</v>
      </c>
      <c r="AC300" s="10">
        <v>0</v>
      </c>
      <c r="AD300" s="4">
        <v>180.43902173913042</v>
      </c>
      <c r="AE300" s="4">
        <v>14.4745652173913</v>
      </c>
      <c r="AF300" s="10">
        <v>8.0218597273919445E-2</v>
      </c>
      <c r="AG300" s="4">
        <v>0</v>
      </c>
      <c r="AH300" s="4">
        <v>0</v>
      </c>
      <c r="AI300" s="10" t="s">
        <v>652</v>
      </c>
      <c r="AJ300" s="4">
        <v>0</v>
      </c>
      <c r="AK300" s="4">
        <v>0</v>
      </c>
      <c r="AL300" s="10" t="s">
        <v>652</v>
      </c>
      <c r="AM300" s="1">
        <v>225603</v>
      </c>
      <c r="AN300" s="1">
        <v>1</v>
      </c>
      <c r="AX300"/>
      <c r="AY300"/>
    </row>
    <row r="301" spans="1:51" x14ac:dyDescent="0.25">
      <c r="A301" t="s">
        <v>379</v>
      </c>
      <c r="B301" t="s">
        <v>42</v>
      </c>
      <c r="C301" t="s">
        <v>481</v>
      </c>
      <c r="D301" t="s">
        <v>411</v>
      </c>
      <c r="E301" s="4">
        <v>83.869565217391298</v>
      </c>
      <c r="F301" s="4">
        <v>242.0978260869565</v>
      </c>
      <c r="G301" s="4">
        <v>0</v>
      </c>
      <c r="H301" s="10">
        <v>0</v>
      </c>
      <c r="I301" s="4">
        <v>210.76630434782609</v>
      </c>
      <c r="J301" s="4">
        <v>0</v>
      </c>
      <c r="K301" s="10">
        <v>0</v>
      </c>
      <c r="L301" s="4">
        <v>35.288043478260875</v>
      </c>
      <c r="M301" s="4">
        <v>0</v>
      </c>
      <c r="N301" s="10">
        <v>0</v>
      </c>
      <c r="O301" s="4">
        <v>14.741847826086957</v>
      </c>
      <c r="P301" s="4">
        <v>0</v>
      </c>
      <c r="Q301" s="8">
        <v>0</v>
      </c>
      <c r="R301" s="4">
        <v>19.983695652173914</v>
      </c>
      <c r="S301" s="4">
        <v>0</v>
      </c>
      <c r="T301" s="10">
        <v>0</v>
      </c>
      <c r="U301" s="4">
        <v>0.5625</v>
      </c>
      <c r="V301" s="4">
        <v>0</v>
      </c>
      <c r="W301" s="10">
        <v>0</v>
      </c>
      <c r="X301" s="4">
        <v>27.774456521739129</v>
      </c>
      <c r="Y301" s="4">
        <v>0</v>
      </c>
      <c r="Z301" s="10">
        <v>0</v>
      </c>
      <c r="AA301" s="4">
        <v>10.785326086956522</v>
      </c>
      <c r="AB301" s="4">
        <v>0</v>
      </c>
      <c r="AC301" s="10">
        <v>0</v>
      </c>
      <c r="AD301" s="4">
        <v>168.25</v>
      </c>
      <c r="AE301" s="4">
        <v>0</v>
      </c>
      <c r="AF301" s="10">
        <v>0</v>
      </c>
      <c r="AG301" s="4">
        <v>0</v>
      </c>
      <c r="AH301" s="4">
        <v>0</v>
      </c>
      <c r="AI301" s="10" t="s">
        <v>652</v>
      </c>
      <c r="AJ301" s="4">
        <v>0</v>
      </c>
      <c r="AK301" s="4">
        <v>0</v>
      </c>
      <c r="AL301" s="10" t="s">
        <v>652</v>
      </c>
      <c r="AM301" s="1">
        <v>225215</v>
      </c>
      <c r="AN301" s="1">
        <v>1</v>
      </c>
      <c r="AX301"/>
      <c r="AY301"/>
    </row>
    <row r="302" spans="1:51" x14ac:dyDescent="0.25">
      <c r="A302" t="s">
        <v>379</v>
      </c>
      <c r="B302" t="s">
        <v>276</v>
      </c>
      <c r="C302" t="s">
        <v>557</v>
      </c>
      <c r="D302" t="s">
        <v>411</v>
      </c>
      <c r="E302" s="4">
        <v>118.3695652173913</v>
      </c>
      <c r="F302" s="4">
        <v>367.88358695652175</v>
      </c>
      <c r="G302" s="4">
        <v>0</v>
      </c>
      <c r="H302" s="10">
        <v>0</v>
      </c>
      <c r="I302" s="4">
        <v>335.72054347826088</v>
      </c>
      <c r="J302" s="4">
        <v>0</v>
      </c>
      <c r="K302" s="10">
        <v>0</v>
      </c>
      <c r="L302" s="4">
        <v>67.412934782608701</v>
      </c>
      <c r="M302" s="4">
        <v>0</v>
      </c>
      <c r="N302" s="10">
        <v>0</v>
      </c>
      <c r="O302" s="4">
        <v>35.249891304347827</v>
      </c>
      <c r="P302" s="4">
        <v>0</v>
      </c>
      <c r="Q302" s="8">
        <v>0</v>
      </c>
      <c r="R302" s="4">
        <v>27.467391304347824</v>
      </c>
      <c r="S302" s="4">
        <v>0</v>
      </c>
      <c r="T302" s="10">
        <v>0</v>
      </c>
      <c r="U302" s="4">
        <v>4.6956521739130439</v>
      </c>
      <c r="V302" s="4">
        <v>0</v>
      </c>
      <c r="W302" s="10">
        <v>0</v>
      </c>
      <c r="X302" s="4">
        <v>76.413152173913062</v>
      </c>
      <c r="Y302" s="4">
        <v>0</v>
      </c>
      <c r="Z302" s="10">
        <v>0</v>
      </c>
      <c r="AA302" s="4">
        <v>0</v>
      </c>
      <c r="AB302" s="4">
        <v>0</v>
      </c>
      <c r="AC302" s="10" t="s">
        <v>652</v>
      </c>
      <c r="AD302" s="4">
        <v>174.03163043478261</v>
      </c>
      <c r="AE302" s="4">
        <v>0</v>
      </c>
      <c r="AF302" s="10">
        <v>0</v>
      </c>
      <c r="AG302" s="4">
        <v>50.025869565217391</v>
      </c>
      <c r="AH302" s="4">
        <v>0</v>
      </c>
      <c r="AI302" s="10">
        <v>0</v>
      </c>
      <c r="AJ302" s="4">
        <v>0</v>
      </c>
      <c r="AK302" s="4">
        <v>0</v>
      </c>
      <c r="AL302" s="10" t="s">
        <v>652</v>
      </c>
      <c r="AM302" s="1">
        <v>225597</v>
      </c>
      <c r="AN302" s="1">
        <v>1</v>
      </c>
      <c r="AX302"/>
      <c r="AY302"/>
    </row>
    <row r="303" spans="1:51" x14ac:dyDescent="0.25">
      <c r="A303" t="s">
        <v>379</v>
      </c>
      <c r="B303" t="s">
        <v>9</v>
      </c>
      <c r="C303" t="s">
        <v>469</v>
      </c>
      <c r="D303" t="s">
        <v>413</v>
      </c>
      <c r="E303" s="4">
        <v>72.184782608695656</v>
      </c>
      <c r="F303" s="4">
        <v>583.09739130434775</v>
      </c>
      <c r="G303" s="4">
        <v>2.9157608695652173</v>
      </c>
      <c r="H303" s="10">
        <v>5.0004697552202488E-3</v>
      </c>
      <c r="I303" s="4">
        <v>514.94630434782607</v>
      </c>
      <c r="J303" s="4">
        <v>2.9157608695652173</v>
      </c>
      <c r="K303" s="10">
        <v>5.6622619580851191E-3</v>
      </c>
      <c r="L303" s="4">
        <v>278.12554347826085</v>
      </c>
      <c r="M303" s="4">
        <v>2.9157608695652173</v>
      </c>
      <c r="N303" s="10">
        <v>1.0483614101389153E-2</v>
      </c>
      <c r="O303" s="4">
        <v>209.97445652173911</v>
      </c>
      <c r="P303" s="4">
        <v>2.9157608695652173</v>
      </c>
      <c r="Q303" s="8">
        <v>1.3886264633638149E-2</v>
      </c>
      <c r="R303" s="4">
        <v>47.107608695652189</v>
      </c>
      <c r="S303" s="4">
        <v>0</v>
      </c>
      <c r="T303" s="10">
        <v>0</v>
      </c>
      <c r="U303" s="4">
        <v>21.043478260869566</v>
      </c>
      <c r="V303" s="4">
        <v>0</v>
      </c>
      <c r="W303" s="10">
        <v>0</v>
      </c>
      <c r="X303" s="4">
        <v>48.566195652173903</v>
      </c>
      <c r="Y303" s="4">
        <v>0</v>
      </c>
      <c r="Z303" s="10">
        <v>0</v>
      </c>
      <c r="AA303" s="4">
        <v>0</v>
      </c>
      <c r="AB303" s="4">
        <v>0</v>
      </c>
      <c r="AC303" s="10" t="s">
        <v>652</v>
      </c>
      <c r="AD303" s="4">
        <v>256.40565217391298</v>
      </c>
      <c r="AE303" s="4">
        <v>0</v>
      </c>
      <c r="AF303" s="10">
        <v>0</v>
      </c>
      <c r="AG303" s="4">
        <v>0</v>
      </c>
      <c r="AH303" s="4">
        <v>0</v>
      </c>
      <c r="AI303" s="10" t="s">
        <v>652</v>
      </c>
      <c r="AJ303" s="4">
        <v>0</v>
      </c>
      <c r="AK303" s="4">
        <v>0</v>
      </c>
      <c r="AL303" s="10" t="s">
        <v>652</v>
      </c>
      <c r="AM303" s="1">
        <v>225014</v>
      </c>
      <c r="AN303" s="1">
        <v>1</v>
      </c>
      <c r="AX303"/>
      <c r="AY303"/>
    </row>
    <row r="304" spans="1:51" x14ac:dyDescent="0.25">
      <c r="A304" t="s">
        <v>379</v>
      </c>
      <c r="B304" t="s">
        <v>151</v>
      </c>
      <c r="C304" t="s">
        <v>452</v>
      </c>
      <c r="D304" t="s">
        <v>418</v>
      </c>
      <c r="E304" s="4">
        <v>89.347826086956516</v>
      </c>
      <c r="F304" s="4">
        <v>247.28641304347821</v>
      </c>
      <c r="G304" s="4">
        <v>20.058043478260871</v>
      </c>
      <c r="H304" s="10">
        <v>8.111259826771898E-2</v>
      </c>
      <c r="I304" s="4">
        <v>220.69032608695647</v>
      </c>
      <c r="J304" s="4">
        <v>20.058043478260871</v>
      </c>
      <c r="K304" s="10">
        <v>9.0887733204751325E-2</v>
      </c>
      <c r="L304" s="4">
        <v>25.018804347826091</v>
      </c>
      <c r="M304" s="4">
        <v>0</v>
      </c>
      <c r="N304" s="10">
        <v>0</v>
      </c>
      <c r="O304" s="4">
        <v>9.6003260869565246</v>
      </c>
      <c r="P304" s="4">
        <v>0</v>
      </c>
      <c r="Q304" s="8">
        <v>0</v>
      </c>
      <c r="R304" s="4">
        <v>10.304347826086957</v>
      </c>
      <c r="S304" s="4">
        <v>0</v>
      </c>
      <c r="T304" s="10">
        <v>0</v>
      </c>
      <c r="U304" s="4">
        <v>5.1141304347826084</v>
      </c>
      <c r="V304" s="4">
        <v>0</v>
      </c>
      <c r="W304" s="10">
        <v>0</v>
      </c>
      <c r="X304" s="4">
        <v>79.057391304347817</v>
      </c>
      <c r="Y304" s="4">
        <v>8.755108695652174</v>
      </c>
      <c r="Z304" s="10">
        <v>0.11074370847815568</v>
      </c>
      <c r="AA304" s="4">
        <v>11.177608695652173</v>
      </c>
      <c r="AB304" s="4">
        <v>0</v>
      </c>
      <c r="AC304" s="10">
        <v>0</v>
      </c>
      <c r="AD304" s="4">
        <v>130.34184782608691</v>
      </c>
      <c r="AE304" s="4">
        <v>11.302934782608695</v>
      </c>
      <c r="AF304" s="10">
        <v>8.6717619637324952E-2</v>
      </c>
      <c r="AG304" s="4">
        <v>1.6907608695652172</v>
      </c>
      <c r="AH304" s="4">
        <v>0</v>
      </c>
      <c r="AI304" s="10">
        <v>0</v>
      </c>
      <c r="AJ304" s="4">
        <v>0</v>
      </c>
      <c r="AK304" s="4">
        <v>0</v>
      </c>
      <c r="AL304" s="10" t="s">
        <v>652</v>
      </c>
      <c r="AM304" s="1">
        <v>225386</v>
      </c>
      <c r="AN304" s="1">
        <v>1</v>
      </c>
      <c r="AX304"/>
      <c r="AY304"/>
    </row>
    <row r="305" spans="1:51" x14ac:dyDescent="0.25">
      <c r="A305" t="s">
        <v>379</v>
      </c>
      <c r="B305" t="s">
        <v>188</v>
      </c>
      <c r="C305" t="s">
        <v>468</v>
      </c>
      <c r="D305" t="s">
        <v>412</v>
      </c>
      <c r="E305" s="4">
        <v>123.80434782608695</v>
      </c>
      <c r="F305" s="4">
        <v>448.82923913043476</v>
      </c>
      <c r="G305" s="4">
        <v>23.099130434782616</v>
      </c>
      <c r="H305" s="10">
        <v>5.1465297758976333E-2</v>
      </c>
      <c r="I305" s="4">
        <v>422.56836956521738</v>
      </c>
      <c r="J305" s="4">
        <v>23.099130434782616</v>
      </c>
      <c r="K305" s="10">
        <v>5.4663652318675489E-2</v>
      </c>
      <c r="L305" s="4">
        <v>88.186630434782629</v>
      </c>
      <c r="M305" s="4">
        <v>9.1214130434782632</v>
      </c>
      <c r="N305" s="10">
        <v>0.10343306007392918</v>
      </c>
      <c r="O305" s="4">
        <v>67.056195652173926</v>
      </c>
      <c r="P305" s="4">
        <v>9.1214130434782632</v>
      </c>
      <c r="Q305" s="8">
        <v>0.13602640225508456</v>
      </c>
      <c r="R305" s="4">
        <v>15.739130434782609</v>
      </c>
      <c r="S305" s="4">
        <v>0</v>
      </c>
      <c r="T305" s="10">
        <v>0</v>
      </c>
      <c r="U305" s="4">
        <v>5.3913043478260869</v>
      </c>
      <c r="V305" s="4">
        <v>0</v>
      </c>
      <c r="W305" s="10">
        <v>0</v>
      </c>
      <c r="X305" s="4">
        <v>122.78206521739131</v>
      </c>
      <c r="Y305" s="4">
        <v>13.977717391304351</v>
      </c>
      <c r="Z305" s="10">
        <v>0.11384168662219647</v>
      </c>
      <c r="AA305" s="4">
        <v>5.1304347826086953</v>
      </c>
      <c r="AB305" s="4">
        <v>0</v>
      </c>
      <c r="AC305" s="10">
        <v>0</v>
      </c>
      <c r="AD305" s="4">
        <v>232.73010869565215</v>
      </c>
      <c r="AE305" s="4">
        <v>0</v>
      </c>
      <c r="AF305" s="10">
        <v>0</v>
      </c>
      <c r="AG305" s="4">
        <v>0</v>
      </c>
      <c r="AH305" s="4">
        <v>0</v>
      </c>
      <c r="AI305" s="10" t="s">
        <v>652</v>
      </c>
      <c r="AJ305" s="4">
        <v>0</v>
      </c>
      <c r="AK305" s="4">
        <v>0</v>
      </c>
      <c r="AL305" s="10" t="s">
        <v>652</v>
      </c>
      <c r="AM305" s="1">
        <v>225438</v>
      </c>
      <c r="AN305" s="1">
        <v>1</v>
      </c>
      <c r="AX305"/>
      <c r="AY305"/>
    </row>
    <row r="306" spans="1:51" x14ac:dyDescent="0.25">
      <c r="A306" t="s">
        <v>379</v>
      </c>
      <c r="B306" t="s">
        <v>170</v>
      </c>
      <c r="C306" t="s">
        <v>488</v>
      </c>
      <c r="D306" t="s">
        <v>411</v>
      </c>
      <c r="E306" s="4">
        <v>83.858695652173907</v>
      </c>
      <c r="F306" s="4">
        <v>318.96380434782611</v>
      </c>
      <c r="G306" s="4">
        <v>58.241847826086953</v>
      </c>
      <c r="H306" s="10">
        <v>0.1825970440287793</v>
      </c>
      <c r="I306" s="4">
        <v>294.87684782608693</v>
      </c>
      <c r="J306" s="4">
        <v>58.241847826086953</v>
      </c>
      <c r="K306" s="10">
        <v>0.19751244716383073</v>
      </c>
      <c r="L306" s="4">
        <v>67.505434782608702</v>
      </c>
      <c r="M306" s="4">
        <v>4.5760869565217392</v>
      </c>
      <c r="N306" s="10">
        <v>6.7788422832300133E-2</v>
      </c>
      <c r="O306" s="4">
        <v>52.201086956521742</v>
      </c>
      <c r="P306" s="4">
        <v>4.5760869565217392</v>
      </c>
      <c r="Q306" s="8">
        <v>8.7662675689744923E-2</v>
      </c>
      <c r="R306" s="4">
        <v>10.086956521739131</v>
      </c>
      <c r="S306" s="4">
        <v>0</v>
      </c>
      <c r="T306" s="10">
        <v>0</v>
      </c>
      <c r="U306" s="4">
        <v>5.2173913043478262</v>
      </c>
      <c r="V306" s="4">
        <v>0</v>
      </c>
      <c r="W306" s="10">
        <v>0</v>
      </c>
      <c r="X306" s="4">
        <v>55.187282608695647</v>
      </c>
      <c r="Y306" s="4">
        <v>9.6983695652173907</v>
      </c>
      <c r="Z306" s="10">
        <v>0.17573558810611298</v>
      </c>
      <c r="AA306" s="4">
        <v>8.7826086956521738</v>
      </c>
      <c r="AB306" s="4">
        <v>0</v>
      </c>
      <c r="AC306" s="10">
        <v>0</v>
      </c>
      <c r="AD306" s="4">
        <v>187.48847826086956</v>
      </c>
      <c r="AE306" s="4">
        <v>43.967391304347828</v>
      </c>
      <c r="AF306" s="10">
        <v>0.23450716391847848</v>
      </c>
      <c r="AG306" s="4">
        <v>0</v>
      </c>
      <c r="AH306" s="4">
        <v>0</v>
      </c>
      <c r="AI306" s="10" t="s">
        <v>652</v>
      </c>
      <c r="AJ306" s="4">
        <v>0</v>
      </c>
      <c r="AK306" s="4">
        <v>0</v>
      </c>
      <c r="AL306" s="10" t="s">
        <v>652</v>
      </c>
      <c r="AM306" s="1">
        <v>225414</v>
      </c>
      <c r="AN306" s="1">
        <v>1</v>
      </c>
      <c r="AX306"/>
      <c r="AY306"/>
    </row>
    <row r="307" spans="1:51" x14ac:dyDescent="0.25">
      <c r="A307" t="s">
        <v>379</v>
      </c>
      <c r="B307" t="s">
        <v>223</v>
      </c>
      <c r="C307" t="s">
        <v>548</v>
      </c>
      <c r="D307" t="s">
        <v>413</v>
      </c>
      <c r="E307" s="4">
        <v>112.98913043478261</v>
      </c>
      <c r="F307" s="4">
        <v>417.66043478260895</v>
      </c>
      <c r="G307" s="4">
        <v>0</v>
      </c>
      <c r="H307" s="10">
        <v>0</v>
      </c>
      <c r="I307" s="4">
        <v>394.26913043478282</v>
      </c>
      <c r="J307" s="4">
        <v>0</v>
      </c>
      <c r="K307" s="10">
        <v>0</v>
      </c>
      <c r="L307" s="4">
        <v>100.89152173913044</v>
      </c>
      <c r="M307" s="4">
        <v>0</v>
      </c>
      <c r="N307" s="10">
        <v>0</v>
      </c>
      <c r="O307" s="4">
        <v>77.500217391304346</v>
      </c>
      <c r="P307" s="4">
        <v>0</v>
      </c>
      <c r="Q307" s="8">
        <v>0</v>
      </c>
      <c r="R307" s="4">
        <v>18</v>
      </c>
      <c r="S307" s="4">
        <v>0</v>
      </c>
      <c r="T307" s="10">
        <v>0</v>
      </c>
      <c r="U307" s="4">
        <v>5.3913043478260869</v>
      </c>
      <c r="V307" s="4">
        <v>0</v>
      </c>
      <c r="W307" s="10">
        <v>0</v>
      </c>
      <c r="X307" s="4">
        <v>83.354782608695643</v>
      </c>
      <c r="Y307" s="4">
        <v>0</v>
      </c>
      <c r="Z307" s="10">
        <v>0</v>
      </c>
      <c r="AA307" s="4">
        <v>0</v>
      </c>
      <c r="AB307" s="4">
        <v>0</v>
      </c>
      <c r="AC307" s="10" t="s">
        <v>652</v>
      </c>
      <c r="AD307" s="4">
        <v>233.41413043478283</v>
      </c>
      <c r="AE307" s="4">
        <v>0</v>
      </c>
      <c r="AF307" s="10">
        <v>0</v>
      </c>
      <c r="AG307" s="4">
        <v>0</v>
      </c>
      <c r="AH307" s="4">
        <v>0</v>
      </c>
      <c r="AI307" s="10" t="s">
        <v>652</v>
      </c>
      <c r="AJ307" s="4">
        <v>0</v>
      </c>
      <c r="AK307" s="4">
        <v>0</v>
      </c>
      <c r="AL307" s="10" t="s">
        <v>652</v>
      </c>
      <c r="AM307" s="1">
        <v>225493</v>
      </c>
      <c r="AN307" s="1">
        <v>1</v>
      </c>
      <c r="AX307"/>
      <c r="AY307"/>
    </row>
    <row r="308" spans="1:51" x14ac:dyDescent="0.25">
      <c r="A308" t="s">
        <v>379</v>
      </c>
      <c r="B308" t="s">
        <v>99</v>
      </c>
      <c r="C308" t="s">
        <v>468</v>
      </c>
      <c r="D308" t="s">
        <v>412</v>
      </c>
      <c r="E308" s="4">
        <v>100.98913043478261</v>
      </c>
      <c r="F308" s="4">
        <v>340.23195652173911</v>
      </c>
      <c r="G308" s="4">
        <v>3.3858695652173911</v>
      </c>
      <c r="H308" s="10">
        <v>9.9516506322093554E-3</v>
      </c>
      <c r="I308" s="4">
        <v>309.18576086956523</v>
      </c>
      <c r="J308" s="4">
        <v>3.3858695652173911</v>
      </c>
      <c r="K308" s="10">
        <v>1.0950923340372625E-2</v>
      </c>
      <c r="L308" s="4">
        <v>51.785326086956516</v>
      </c>
      <c r="M308" s="4">
        <v>3.3858695652173911</v>
      </c>
      <c r="N308" s="10">
        <v>6.5382798971506534E-2</v>
      </c>
      <c r="O308" s="4">
        <v>29.347826086956523</v>
      </c>
      <c r="P308" s="4">
        <v>3.3858695652173911</v>
      </c>
      <c r="Q308" s="8">
        <v>0.11537037037037036</v>
      </c>
      <c r="R308" s="4">
        <v>16.872282608695652</v>
      </c>
      <c r="S308" s="4">
        <v>0</v>
      </c>
      <c r="T308" s="10">
        <v>0</v>
      </c>
      <c r="U308" s="4">
        <v>5.5652173913043477</v>
      </c>
      <c r="V308" s="4">
        <v>0</v>
      </c>
      <c r="W308" s="10">
        <v>0</v>
      </c>
      <c r="X308" s="4">
        <v>83.763586956521735</v>
      </c>
      <c r="Y308" s="4">
        <v>0</v>
      </c>
      <c r="Z308" s="10">
        <v>0</v>
      </c>
      <c r="AA308" s="4">
        <v>8.6086956521739122</v>
      </c>
      <c r="AB308" s="4">
        <v>0</v>
      </c>
      <c r="AC308" s="10">
        <v>0</v>
      </c>
      <c r="AD308" s="4">
        <v>196.07434782608695</v>
      </c>
      <c r="AE308" s="4">
        <v>0</v>
      </c>
      <c r="AF308" s="10">
        <v>0</v>
      </c>
      <c r="AG308" s="4">
        <v>0</v>
      </c>
      <c r="AH308" s="4">
        <v>0</v>
      </c>
      <c r="AI308" s="10" t="s">
        <v>652</v>
      </c>
      <c r="AJ308" s="4">
        <v>0</v>
      </c>
      <c r="AK308" s="4">
        <v>0</v>
      </c>
      <c r="AL308" s="10" t="s">
        <v>652</v>
      </c>
      <c r="AM308" s="1">
        <v>225305</v>
      </c>
      <c r="AN308" s="1">
        <v>1</v>
      </c>
      <c r="AX308"/>
      <c r="AY308"/>
    </row>
    <row r="309" spans="1:51" x14ac:dyDescent="0.25">
      <c r="A309" t="s">
        <v>379</v>
      </c>
      <c r="B309" t="s">
        <v>180</v>
      </c>
      <c r="C309" t="s">
        <v>480</v>
      </c>
      <c r="D309" t="s">
        <v>410</v>
      </c>
      <c r="E309" s="4">
        <v>220.32608695652175</v>
      </c>
      <c r="F309" s="4">
        <v>774.8125</v>
      </c>
      <c r="G309" s="4">
        <v>184.60054347826087</v>
      </c>
      <c r="H309" s="10">
        <v>0.23825189123595822</v>
      </c>
      <c r="I309" s="4">
        <v>732.41304347826076</v>
      </c>
      <c r="J309" s="4">
        <v>184.60054347826087</v>
      </c>
      <c r="K309" s="10">
        <v>0.25204431450535758</v>
      </c>
      <c r="L309" s="4">
        <v>135.26902173913044</v>
      </c>
      <c r="M309" s="4">
        <v>20.701086956521738</v>
      </c>
      <c r="N309" s="10">
        <v>0.15303642098073483</v>
      </c>
      <c r="O309" s="4">
        <v>107.40760869565217</v>
      </c>
      <c r="P309" s="4">
        <v>20.701086956521738</v>
      </c>
      <c r="Q309" s="8">
        <v>0.19273389667560592</v>
      </c>
      <c r="R309" s="4">
        <v>23.600543478260871</v>
      </c>
      <c r="S309" s="4">
        <v>0</v>
      </c>
      <c r="T309" s="10">
        <v>0</v>
      </c>
      <c r="U309" s="4">
        <v>4.2608695652173916</v>
      </c>
      <c r="V309" s="4">
        <v>0</v>
      </c>
      <c r="W309" s="10">
        <v>0</v>
      </c>
      <c r="X309" s="4">
        <v>181.83967391304347</v>
      </c>
      <c r="Y309" s="4">
        <v>69.130434782608702</v>
      </c>
      <c r="Z309" s="10">
        <v>0.38017245244108377</v>
      </c>
      <c r="AA309" s="4">
        <v>14.538043478260869</v>
      </c>
      <c r="AB309" s="4">
        <v>0</v>
      </c>
      <c r="AC309" s="10">
        <v>0</v>
      </c>
      <c r="AD309" s="4">
        <v>384.12228260869563</v>
      </c>
      <c r="AE309" s="4">
        <v>62.798913043478258</v>
      </c>
      <c r="AF309" s="10">
        <v>0.16348677462028766</v>
      </c>
      <c r="AG309" s="4">
        <v>59.043478260869563</v>
      </c>
      <c r="AH309" s="4">
        <v>31.970108695652176</v>
      </c>
      <c r="AI309" s="10">
        <v>0.54146723122238594</v>
      </c>
      <c r="AJ309" s="4">
        <v>0</v>
      </c>
      <c r="AK309" s="4">
        <v>0</v>
      </c>
      <c r="AL309" s="10" t="s">
        <v>652</v>
      </c>
      <c r="AM309" s="1">
        <v>225430</v>
      </c>
      <c r="AN309" s="1">
        <v>1</v>
      </c>
      <c r="AX309"/>
      <c r="AY309"/>
    </row>
    <row r="310" spans="1:51" x14ac:dyDescent="0.25">
      <c r="A310" t="s">
        <v>379</v>
      </c>
      <c r="B310" t="s">
        <v>4</v>
      </c>
      <c r="C310" t="s">
        <v>429</v>
      </c>
      <c r="D310" t="s">
        <v>412</v>
      </c>
      <c r="E310" s="4">
        <v>138.2608695652174</v>
      </c>
      <c r="F310" s="4">
        <v>496.0353260869565</v>
      </c>
      <c r="G310" s="4">
        <v>0.51630434782608692</v>
      </c>
      <c r="H310" s="10">
        <v>1.0408620529086616E-3</v>
      </c>
      <c r="I310" s="4">
        <v>433.82608695652175</v>
      </c>
      <c r="J310" s="4">
        <v>0.51630434782608692</v>
      </c>
      <c r="K310" s="10">
        <v>1.1901182601723791E-3</v>
      </c>
      <c r="L310" s="4">
        <v>76.513586956521749</v>
      </c>
      <c r="M310" s="4">
        <v>0</v>
      </c>
      <c r="N310" s="10">
        <v>0</v>
      </c>
      <c r="O310" s="4">
        <v>49.290760869565219</v>
      </c>
      <c r="P310" s="4">
        <v>0</v>
      </c>
      <c r="Q310" s="8">
        <v>0</v>
      </c>
      <c r="R310" s="4">
        <v>22.092391304347824</v>
      </c>
      <c r="S310" s="4">
        <v>0</v>
      </c>
      <c r="T310" s="10">
        <v>0</v>
      </c>
      <c r="U310" s="4">
        <v>5.1304347826086953</v>
      </c>
      <c r="V310" s="4">
        <v>0</v>
      </c>
      <c r="W310" s="10">
        <v>0</v>
      </c>
      <c r="X310" s="4">
        <v>103.04891304347827</v>
      </c>
      <c r="Y310" s="4">
        <v>0.51630434782608692</v>
      </c>
      <c r="Z310" s="10">
        <v>5.010284267707399E-3</v>
      </c>
      <c r="AA310" s="4">
        <v>34.986413043478258</v>
      </c>
      <c r="AB310" s="4">
        <v>0</v>
      </c>
      <c r="AC310" s="10">
        <v>0</v>
      </c>
      <c r="AD310" s="4">
        <v>281.48641304347825</v>
      </c>
      <c r="AE310" s="4">
        <v>0</v>
      </c>
      <c r="AF310" s="10">
        <v>0</v>
      </c>
      <c r="AG310" s="4">
        <v>0</v>
      </c>
      <c r="AH310" s="4">
        <v>0</v>
      </c>
      <c r="AI310" s="10" t="s">
        <v>652</v>
      </c>
      <c r="AJ310" s="4">
        <v>0</v>
      </c>
      <c r="AK310" s="4">
        <v>0</v>
      </c>
      <c r="AL310" s="10" t="s">
        <v>652</v>
      </c>
      <c r="AM310" s="1">
        <v>225452</v>
      </c>
      <c r="AN310" s="1">
        <v>1</v>
      </c>
      <c r="AX310"/>
      <c r="AY310"/>
    </row>
    <row r="311" spans="1:51" x14ac:dyDescent="0.25">
      <c r="A311" t="s">
        <v>379</v>
      </c>
      <c r="B311" t="s">
        <v>309</v>
      </c>
      <c r="C311" t="s">
        <v>589</v>
      </c>
      <c r="D311" t="s">
        <v>410</v>
      </c>
      <c r="E311" s="4">
        <v>73.206521739130437</v>
      </c>
      <c r="F311" s="4">
        <v>298.76141304347829</v>
      </c>
      <c r="G311" s="4">
        <v>71.486413043478265</v>
      </c>
      <c r="H311" s="10">
        <v>0.2392759236048832</v>
      </c>
      <c r="I311" s="4">
        <v>274.25445652173914</v>
      </c>
      <c r="J311" s="4">
        <v>71.486413043478265</v>
      </c>
      <c r="K311" s="10">
        <v>0.26065725221063746</v>
      </c>
      <c r="L311" s="4">
        <v>38.786630434782609</v>
      </c>
      <c r="M311" s="4">
        <v>7.8831521739130439</v>
      </c>
      <c r="N311" s="10">
        <v>0.20324405821145231</v>
      </c>
      <c r="O311" s="4">
        <v>19.931847826086951</v>
      </c>
      <c r="P311" s="4">
        <v>7.8831521739130439</v>
      </c>
      <c r="Q311" s="8">
        <v>0.39550533611818545</v>
      </c>
      <c r="R311" s="4">
        <v>15.985217391304351</v>
      </c>
      <c r="S311" s="4">
        <v>0</v>
      </c>
      <c r="T311" s="10">
        <v>0</v>
      </c>
      <c r="U311" s="4">
        <v>2.8695652173913042</v>
      </c>
      <c r="V311" s="4">
        <v>0</v>
      </c>
      <c r="W311" s="10">
        <v>0</v>
      </c>
      <c r="X311" s="4">
        <v>66.672826086956519</v>
      </c>
      <c r="Y311" s="4">
        <v>5.4048913043478262</v>
      </c>
      <c r="Z311" s="10">
        <v>8.1065879782846156E-2</v>
      </c>
      <c r="AA311" s="4">
        <v>5.6521739130434785</v>
      </c>
      <c r="AB311" s="4">
        <v>0</v>
      </c>
      <c r="AC311" s="10">
        <v>0</v>
      </c>
      <c r="AD311" s="4">
        <v>187.64978260869569</v>
      </c>
      <c r="AE311" s="4">
        <v>58.198369565217391</v>
      </c>
      <c r="AF311" s="10">
        <v>0.31014354909527342</v>
      </c>
      <c r="AG311" s="4">
        <v>0</v>
      </c>
      <c r="AH311" s="4">
        <v>0</v>
      </c>
      <c r="AI311" s="10" t="s">
        <v>652</v>
      </c>
      <c r="AJ311" s="4">
        <v>0</v>
      </c>
      <c r="AK311" s="4">
        <v>0</v>
      </c>
      <c r="AL311" s="10" t="s">
        <v>652</v>
      </c>
      <c r="AM311" s="1">
        <v>225683</v>
      </c>
      <c r="AN311" s="1">
        <v>1</v>
      </c>
      <c r="AX311"/>
      <c r="AY311"/>
    </row>
    <row r="312" spans="1:51" x14ac:dyDescent="0.25">
      <c r="A312" t="s">
        <v>379</v>
      </c>
      <c r="B312" t="s">
        <v>179</v>
      </c>
      <c r="C312" t="s">
        <v>545</v>
      </c>
      <c r="D312" t="s">
        <v>413</v>
      </c>
      <c r="E312" s="4">
        <v>61.260869565217391</v>
      </c>
      <c r="F312" s="4">
        <v>229.4103260869565</v>
      </c>
      <c r="G312" s="4">
        <v>0</v>
      </c>
      <c r="H312" s="10">
        <v>0</v>
      </c>
      <c r="I312" s="4">
        <v>207.61684782608694</v>
      </c>
      <c r="J312" s="4">
        <v>0</v>
      </c>
      <c r="K312" s="10">
        <v>0</v>
      </c>
      <c r="L312" s="4">
        <v>24.279891304347824</v>
      </c>
      <c r="M312" s="4">
        <v>0</v>
      </c>
      <c r="N312" s="10">
        <v>0</v>
      </c>
      <c r="O312" s="4">
        <v>8.2635869565217384</v>
      </c>
      <c r="P312" s="4">
        <v>0</v>
      </c>
      <c r="Q312" s="8">
        <v>0</v>
      </c>
      <c r="R312" s="4">
        <v>12.997282608695652</v>
      </c>
      <c r="S312" s="4">
        <v>0</v>
      </c>
      <c r="T312" s="10">
        <v>0</v>
      </c>
      <c r="U312" s="4">
        <v>3.0190217391304346</v>
      </c>
      <c r="V312" s="4">
        <v>0</v>
      </c>
      <c r="W312" s="10">
        <v>0</v>
      </c>
      <c r="X312" s="4">
        <v>49.932065217391305</v>
      </c>
      <c r="Y312" s="4">
        <v>0</v>
      </c>
      <c r="Z312" s="10">
        <v>0</v>
      </c>
      <c r="AA312" s="4">
        <v>5.7771739130434785</v>
      </c>
      <c r="AB312" s="4">
        <v>0</v>
      </c>
      <c r="AC312" s="10">
        <v>0</v>
      </c>
      <c r="AD312" s="4">
        <v>149.42119565217391</v>
      </c>
      <c r="AE312" s="4">
        <v>0</v>
      </c>
      <c r="AF312" s="10">
        <v>0</v>
      </c>
      <c r="AG312" s="4">
        <v>0</v>
      </c>
      <c r="AH312" s="4">
        <v>0</v>
      </c>
      <c r="AI312" s="10" t="s">
        <v>652</v>
      </c>
      <c r="AJ312" s="4">
        <v>0</v>
      </c>
      <c r="AK312" s="4">
        <v>0</v>
      </c>
      <c r="AL312" s="10" t="s">
        <v>652</v>
      </c>
      <c r="AM312" s="1">
        <v>225429</v>
      </c>
      <c r="AN312" s="1">
        <v>1</v>
      </c>
      <c r="AX312"/>
      <c r="AY312"/>
    </row>
    <row r="313" spans="1:51" x14ac:dyDescent="0.25">
      <c r="A313" t="s">
        <v>379</v>
      </c>
      <c r="B313" t="s">
        <v>245</v>
      </c>
      <c r="C313" t="s">
        <v>567</v>
      </c>
      <c r="D313" t="s">
        <v>410</v>
      </c>
      <c r="E313" s="4">
        <v>84.163043478260875</v>
      </c>
      <c r="F313" s="4">
        <v>292.72923913043473</v>
      </c>
      <c r="G313" s="4">
        <v>2.9510869565217392</v>
      </c>
      <c r="H313" s="10">
        <v>1.0081285235762832E-2</v>
      </c>
      <c r="I313" s="4">
        <v>276.61217391304342</v>
      </c>
      <c r="J313" s="4">
        <v>0</v>
      </c>
      <c r="K313" s="10">
        <v>0</v>
      </c>
      <c r="L313" s="4">
        <v>23.882391304347831</v>
      </c>
      <c r="M313" s="4">
        <v>2.9510869565217392</v>
      </c>
      <c r="N313" s="10">
        <v>0.1235674819541412</v>
      </c>
      <c r="O313" s="4">
        <v>13.616304347826089</v>
      </c>
      <c r="P313" s="4">
        <v>0</v>
      </c>
      <c r="Q313" s="8">
        <v>0</v>
      </c>
      <c r="R313" s="4">
        <v>2.9510869565217392</v>
      </c>
      <c r="S313" s="4">
        <v>2.9510869565217392</v>
      </c>
      <c r="T313" s="10">
        <v>1</v>
      </c>
      <c r="U313" s="4">
        <v>7.3150000000000013</v>
      </c>
      <c r="V313" s="4">
        <v>0</v>
      </c>
      <c r="W313" s="10">
        <v>0</v>
      </c>
      <c r="X313" s="4">
        <v>69.239130434782581</v>
      </c>
      <c r="Y313" s="4">
        <v>0</v>
      </c>
      <c r="Z313" s="10">
        <v>0</v>
      </c>
      <c r="AA313" s="4">
        <v>5.8509782608695646</v>
      </c>
      <c r="AB313" s="4">
        <v>0</v>
      </c>
      <c r="AC313" s="10">
        <v>0</v>
      </c>
      <c r="AD313" s="4">
        <v>193.75673913043477</v>
      </c>
      <c r="AE313" s="4">
        <v>0</v>
      </c>
      <c r="AF313" s="10">
        <v>0</v>
      </c>
      <c r="AG313" s="4">
        <v>0</v>
      </c>
      <c r="AH313" s="4">
        <v>0</v>
      </c>
      <c r="AI313" s="10" t="s">
        <v>652</v>
      </c>
      <c r="AJ313" s="4">
        <v>0</v>
      </c>
      <c r="AK313" s="4">
        <v>0</v>
      </c>
      <c r="AL313" s="10" t="s">
        <v>652</v>
      </c>
      <c r="AM313" s="1">
        <v>225531</v>
      </c>
      <c r="AN313" s="1">
        <v>1</v>
      </c>
      <c r="AX313"/>
      <c r="AY313"/>
    </row>
    <row r="314" spans="1:51" x14ac:dyDescent="0.25">
      <c r="A314" t="s">
        <v>379</v>
      </c>
      <c r="B314" t="s">
        <v>2</v>
      </c>
      <c r="C314" t="s">
        <v>560</v>
      </c>
      <c r="D314" t="s">
        <v>410</v>
      </c>
      <c r="E314" s="4">
        <v>73.119565217391298</v>
      </c>
      <c r="F314" s="4">
        <v>310.65489130434781</v>
      </c>
      <c r="G314" s="4">
        <v>57.744565217391305</v>
      </c>
      <c r="H314" s="10">
        <v>0.18588010951618689</v>
      </c>
      <c r="I314" s="4">
        <v>281.89130434782606</v>
      </c>
      <c r="J314" s="4">
        <v>57.744565217391305</v>
      </c>
      <c r="K314" s="10">
        <v>0.20484691910233671</v>
      </c>
      <c r="L314" s="4">
        <v>23.907608695652172</v>
      </c>
      <c r="M314" s="4">
        <v>0.95652173913043481</v>
      </c>
      <c r="N314" s="10">
        <v>4.0009092975676293E-2</v>
      </c>
      <c r="O314" s="4">
        <v>10.836956521739131</v>
      </c>
      <c r="P314" s="4">
        <v>0.95652173913043481</v>
      </c>
      <c r="Q314" s="8">
        <v>8.826479438314945E-2</v>
      </c>
      <c r="R314" s="4">
        <v>8.0489130434782616</v>
      </c>
      <c r="S314" s="4">
        <v>0</v>
      </c>
      <c r="T314" s="10">
        <v>0</v>
      </c>
      <c r="U314" s="4">
        <v>5.0217391304347823</v>
      </c>
      <c r="V314" s="4">
        <v>0</v>
      </c>
      <c r="W314" s="10">
        <v>0</v>
      </c>
      <c r="X314" s="4">
        <v>74.899456521739125</v>
      </c>
      <c r="Y314" s="4">
        <v>19.679347826086957</v>
      </c>
      <c r="Z314" s="10">
        <v>0.26274353299713388</v>
      </c>
      <c r="AA314" s="4">
        <v>15.692934782608695</v>
      </c>
      <c r="AB314" s="4">
        <v>0</v>
      </c>
      <c r="AC314" s="10">
        <v>0</v>
      </c>
      <c r="AD314" s="4">
        <v>179.1983695652174</v>
      </c>
      <c r="AE314" s="4">
        <v>37.108695652173914</v>
      </c>
      <c r="AF314" s="10">
        <v>0.20708165895822275</v>
      </c>
      <c r="AG314" s="4">
        <v>16.956521739130434</v>
      </c>
      <c r="AH314" s="4">
        <v>0</v>
      </c>
      <c r="AI314" s="10">
        <v>0</v>
      </c>
      <c r="AJ314" s="4">
        <v>0</v>
      </c>
      <c r="AK314" s="4">
        <v>0</v>
      </c>
      <c r="AL314" s="10" t="s">
        <v>652</v>
      </c>
      <c r="AM314" s="1">
        <v>225494</v>
      </c>
      <c r="AN314" s="1">
        <v>1</v>
      </c>
      <c r="AX314"/>
      <c r="AY314"/>
    </row>
    <row r="315" spans="1:51" x14ac:dyDescent="0.25">
      <c r="A315" t="s">
        <v>379</v>
      </c>
      <c r="B315" t="s">
        <v>244</v>
      </c>
      <c r="C315" t="s">
        <v>564</v>
      </c>
      <c r="D315" t="s">
        <v>415</v>
      </c>
      <c r="E315" s="4">
        <v>112.91304347826087</v>
      </c>
      <c r="F315" s="4">
        <v>387.6103260869566</v>
      </c>
      <c r="G315" s="4">
        <v>25.572934782608698</v>
      </c>
      <c r="H315" s="10">
        <v>6.5975886248375276E-2</v>
      </c>
      <c r="I315" s="4">
        <v>369.158695652174</v>
      </c>
      <c r="J315" s="4">
        <v>25.572934782608698</v>
      </c>
      <c r="K315" s="10">
        <v>6.9273553850411909E-2</v>
      </c>
      <c r="L315" s="4">
        <v>64.748152173913056</v>
      </c>
      <c r="M315" s="4">
        <v>2.1476086956521736</v>
      </c>
      <c r="N315" s="10">
        <v>3.3168648425420895E-2</v>
      </c>
      <c r="O315" s="4">
        <v>59.878586956521751</v>
      </c>
      <c r="P315" s="4">
        <v>2.1476086956521736</v>
      </c>
      <c r="Q315" s="8">
        <v>3.5866055042540784E-2</v>
      </c>
      <c r="R315" s="4">
        <v>0</v>
      </c>
      <c r="S315" s="4">
        <v>0</v>
      </c>
      <c r="T315" s="10" t="s">
        <v>652</v>
      </c>
      <c r="U315" s="4">
        <v>4.8695652173913047</v>
      </c>
      <c r="V315" s="4">
        <v>0</v>
      </c>
      <c r="W315" s="10">
        <v>0</v>
      </c>
      <c r="X315" s="4">
        <v>106.03163043478258</v>
      </c>
      <c r="Y315" s="4">
        <v>20.956956521739134</v>
      </c>
      <c r="Z315" s="10">
        <v>0.19764815872212052</v>
      </c>
      <c r="AA315" s="4">
        <v>13.582065217391301</v>
      </c>
      <c r="AB315" s="4">
        <v>0</v>
      </c>
      <c r="AC315" s="10">
        <v>0</v>
      </c>
      <c r="AD315" s="4">
        <v>187.09880434782613</v>
      </c>
      <c r="AE315" s="4">
        <v>2.468369565217392</v>
      </c>
      <c r="AF315" s="10">
        <v>1.3192866591646242E-2</v>
      </c>
      <c r="AG315" s="4">
        <v>16.149673913043475</v>
      </c>
      <c r="AH315" s="4">
        <v>0</v>
      </c>
      <c r="AI315" s="10">
        <v>0</v>
      </c>
      <c r="AJ315" s="4">
        <v>0</v>
      </c>
      <c r="AK315" s="4">
        <v>0</v>
      </c>
      <c r="AL315" s="10" t="s">
        <v>652</v>
      </c>
      <c r="AM315" s="1">
        <v>225530</v>
      </c>
      <c r="AN315" s="1">
        <v>1</v>
      </c>
      <c r="AX315"/>
      <c r="AY315"/>
    </row>
    <row r="316" spans="1:51" x14ac:dyDescent="0.25">
      <c r="A316" t="s">
        <v>379</v>
      </c>
      <c r="B316" t="s">
        <v>290</v>
      </c>
      <c r="C316" t="s">
        <v>583</v>
      </c>
      <c r="D316" t="s">
        <v>416</v>
      </c>
      <c r="E316" s="4">
        <v>34.619565217391305</v>
      </c>
      <c r="F316" s="4">
        <v>166.05706521739131</v>
      </c>
      <c r="G316" s="4">
        <v>4.6467391304347823</v>
      </c>
      <c r="H316" s="10">
        <v>2.7982784859840609E-2</v>
      </c>
      <c r="I316" s="4">
        <v>154.49456521739131</v>
      </c>
      <c r="J316" s="4">
        <v>4.6467391304347823</v>
      </c>
      <c r="K316" s="10">
        <v>3.0077039434340588E-2</v>
      </c>
      <c r="L316" s="4">
        <v>31.236413043478258</v>
      </c>
      <c r="M316" s="4">
        <v>0</v>
      </c>
      <c r="N316" s="10">
        <v>0</v>
      </c>
      <c r="O316" s="4">
        <v>19.673913043478262</v>
      </c>
      <c r="P316" s="4">
        <v>0</v>
      </c>
      <c r="Q316" s="8">
        <v>0</v>
      </c>
      <c r="R316" s="4">
        <v>5.0244565217391308</v>
      </c>
      <c r="S316" s="4">
        <v>0</v>
      </c>
      <c r="T316" s="10">
        <v>0</v>
      </c>
      <c r="U316" s="4">
        <v>6.5380434782608692</v>
      </c>
      <c r="V316" s="4">
        <v>0</v>
      </c>
      <c r="W316" s="10">
        <v>0</v>
      </c>
      <c r="X316" s="4">
        <v>29.676630434782609</v>
      </c>
      <c r="Y316" s="4">
        <v>0.86956521739130432</v>
      </c>
      <c r="Z316" s="10">
        <v>2.9301346030583278E-2</v>
      </c>
      <c r="AA316" s="4">
        <v>0</v>
      </c>
      <c r="AB316" s="4">
        <v>0</v>
      </c>
      <c r="AC316" s="10" t="s">
        <v>652</v>
      </c>
      <c r="AD316" s="4">
        <v>105.14402173913044</v>
      </c>
      <c r="AE316" s="4">
        <v>3.777173913043478</v>
      </c>
      <c r="AF316" s="10">
        <v>3.592381050836068E-2</v>
      </c>
      <c r="AG316" s="4">
        <v>0</v>
      </c>
      <c r="AH316" s="4">
        <v>0</v>
      </c>
      <c r="AI316" s="10" t="s">
        <v>652</v>
      </c>
      <c r="AJ316" s="4">
        <v>0</v>
      </c>
      <c r="AK316" s="4">
        <v>0</v>
      </c>
      <c r="AL316" s="10" t="s">
        <v>652</v>
      </c>
      <c r="AM316" s="1">
        <v>225645</v>
      </c>
      <c r="AN316" s="1">
        <v>1</v>
      </c>
      <c r="AX316"/>
      <c r="AY316"/>
    </row>
    <row r="317" spans="1:51" x14ac:dyDescent="0.25">
      <c r="A317" t="s">
        <v>379</v>
      </c>
      <c r="B317" t="s">
        <v>224</v>
      </c>
      <c r="C317" t="s">
        <v>497</v>
      </c>
      <c r="D317" t="s">
        <v>418</v>
      </c>
      <c r="E317" s="4">
        <v>65.097826086956516</v>
      </c>
      <c r="F317" s="4">
        <v>231.43478260869566</v>
      </c>
      <c r="G317" s="4">
        <v>0</v>
      </c>
      <c r="H317" s="10">
        <v>0</v>
      </c>
      <c r="I317" s="4">
        <v>209.20652173913044</v>
      </c>
      <c r="J317" s="4">
        <v>0</v>
      </c>
      <c r="K317" s="10">
        <v>0</v>
      </c>
      <c r="L317" s="4">
        <v>59.266304347826079</v>
      </c>
      <c r="M317" s="4">
        <v>0</v>
      </c>
      <c r="N317" s="10">
        <v>0</v>
      </c>
      <c r="O317" s="4">
        <v>37.038043478260867</v>
      </c>
      <c r="P317" s="4">
        <v>0</v>
      </c>
      <c r="Q317" s="8">
        <v>0</v>
      </c>
      <c r="R317" s="4">
        <v>17.184782608695652</v>
      </c>
      <c r="S317" s="4">
        <v>0</v>
      </c>
      <c r="T317" s="10">
        <v>0</v>
      </c>
      <c r="U317" s="4">
        <v>5.0434782608695654</v>
      </c>
      <c r="V317" s="4">
        <v>0</v>
      </c>
      <c r="W317" s="10">
        <v>0</v>
      </c>
      <c r="X317" s="4">
        <v>19.546195652173914</v>
      </c>
      <c r="Y317" s="4">
        <v>0</v>
      </c>
      <c r="Z317" s="10">
        <v>0</v>
      </c>
      <c r="AA317" s="4">
        <v>0</v>
      </c>
      <c r="AB317" s="4">
        <v>0</v>
      </c>
      <c r="AC317" s="10" t="s">
        <v>652</v>
      </c>
      <c r="AD317" s="4">
        <v>152.62228260869566</v>
      </c>
      <c r="AE317" s="4">
        <v>0</v>
      </c>
      <c r="AF317" s="10">
        <v>0</v>
      </c>
      <c r="AG317" s="4">
        <v>0</v>
      </c>
      <c r="AH317" s="4">
        <v>0</v>
      </c>
      <c r="AI317" s="10" t="s">
        <v>652</v>
      </c>
      <c r="AJ317" s="4">
        <v>0</v>
      </c>
      <c r="AK317" s="4">
        <v>0</v>
      </c>
      <c r="AL317" s="10" t="s">
        <v>652</v>
      </c>
      <c r="AM317" s="1">
        <v>225495</v>
      </c>
      <c r="AN317" s="1">
        <v>1</v>
      </c>
      <c r="AX317"/>
      <c r="AY317"/>
    </row>
    <row r="318" spans="1:51" x14ac:dyDescent="0.25">
      <c r="A318" t="s">
        <v>379</v>
      </c>
      <c r="B318" t="s">
        <v>319</v>
      </c>
      <c r="C318" t="s">
        <v>595</v>
      </c>
      <c r="D318" t="s">
        <v>410</v>
      </c>
      <c r="E318" s="4">
        <v>24.902173913043477</v>
      </c>
      <c r="F318" s="4">
        <v>131.50815217391303</v>
      </c>
      <c r="G318" s="4">
        <v>9.3559782608695663</v>
      </c>
      <c r="H318" s="10">
        <v>7.1143713193511746E-2</v>
      </c>
      <c r="I318" s="4">
        <v>124.82336956521739</v>
      </c>
      <c r="J318" s="4">
        <v>9.3559782608695663</v>
      </c>
      <c r="K318" s="10">
        <v>7.495373897899206E-2</v>
      </c>
      <c r="L318" s="4">
        <v>19.771739130434781</v>
      </c>
      <c r="M318" s="4">
        <v>0.43478260869565216</v>
      </c>
      <c r="N318" s="10">
        <v>2.1990104452996151E-2</v>
      </c>
      <c r="O318" s="4">
        <v>13.086956521739131</v>
      </c>
      <c r="P318" s="4">
        <v>0.43478260869565216</v>
      </c>
      <c r="Q318" s="8">
        <v>3.3222591362126241E-2</v>
      </c>
      <c r="R318" s="4">
        <v>2.1195652173913042</v>
      </c>
      <c r="S318" s="4">
        <v>0</v>
      </c>
      <c r="T318" s="10">
        <v>0</v>
      </c>
      <c r="U318" s="4">
        <v>4.5652173913043477</v>
      </c>
      <c r="V318" s="4">
        <v>0</v>
      </c>
      <c r="W318" s="10">
        <v>0</v>
      </c>
      <c r="X318" s="4">
        <v>25.307065217391305</v>
      </c>
      <c r="Y318" s="4">
        <v>2.4510869565217392</v>
      </c>
      <c r="Z318" s="10">
        <v>9.6853860195425759E-2</v>
      </c>
      <c r="AA318" s="4">
        <v>0</v>
      </c>
      <c r="AB318" s="4">
        <v>0</v>
      </c>
      <c r="AC318" s="10" t="s">
        <v>652</v>
      </c>
      <c r="AD318" s="4">
        <v>86.429347826086953</v>
      </c>
      <c r="AE318" s="4">
        <v>6.4701086956521738</v>
      </c>
      <c r="AF318" s="10">
        <v>7.4860089291328688E-2</v>
      </c>
      <c r="AG318" s="4">
        <v>0</v>
      </c>
      <c r="AH318" s="4">
        <v>0</v>
      </c>
      <c r="AI318" s="10" t="s">
        <v>652</v>
      </c>
      <c r="AJ318" s="4">
        <v>0</v>
      </c>
      <c r="AK318" s="4">
        <v>0</v>
      </c>
      <c r="AL318" s="10" t="s">
        <v>652</v>
      </c>
      <c r="AM318" s="1">
        <v>225709</v>
      </c>
      <c r="AN318" s="1">
        <v>1</v>
      </c>
      <c r="AX318"/>
      <c r="AY318"/>
    </row>
    <row r="319" spans="1:51" x14ac:dyDescent="0.25">
      <c r="A319" t="s">
        <v>379</v>
      </c>
      <c r="B319" t="s">
        <v>220</v>
      </c>
      <c r="C319" t="s">
        <v>558</v>
      </c>
      <c r="D319" t="s">
        <v>411</v>
      </c>
      <c r="E319" s="4">
        <v>91.684782608695656</v>
      </c>
      <c r="F319" s="4">
        <v>198.47826086956519</v>
      </c>
      <c r="G319" s="4">
        <v>0</v>
      </c>
      <c r="H319" s="10">
        <v>0</v>
      </c>
      <c r="I319" s="4">
        <v>189.25</v>
      </c>
      <c r="J319" s="4">
        <v>0</v>
      </c>
      <c r="K319" s="10">
        <v>0</v>
      </c>
      <c r="L319" s="4">
        <v>10.8125</v>
      </c>
      <c r="M319" s="4">
        <v>0</v>
      </c>
      <c r="N319" s="10">
        <v>0</v>
      </c>
      <c r="O319" s="4">
        <v>6.8913043478260869</v>
      </c>
      <c r="P319" s="4">
        <v>0</v>
      </c>
      <c r="Q319" s="8">
        <v>0</v>
      </c>
      <c r="R319" s="4">
        <v>1.0978260869565217</v>
      </c>
      <c r="S319" s="4">
        <v>0</v>
      </c>
      <c r="T319" s="10">
        <v>0</v>
      </c>
      <c r="U319" s="4">
        <v>2.8233695652173911</v>
      </c>
      <c r="V319" s="4">
        <v>0</v>
      </c>
      <c r="W319" s="10">
        <v>0</v>
      </c>
      <c r="X319" s="4">
        <v>51.141304347826086</v>
      </c>
      <c r="Y319" s="4">
        <v>0</v>
      </c>
      <c r="Z319" s="10">
        <v>0</v>
      </c>
      <c r="AA319" s="4">
        <v>5.3070652173913047</v>
      </c>
      <c r="AB319" s="4">
        <v>0</v>
      </c>
      <c r="AC319" s="10">
        <v>0</v>
      </c>
      <c r="AD319" s="4">
        <v>131.21739130434781</v>
      </c>
      <c r="AE319" s="4">
        <v>0</v>
      </c>
      <c r="AF319" s="10">
        <v>0</v>
      </c>
      <c r="AG319" s="4">
        <v>0</v>
      </c>
      <c r="AH319" s="4">
        <v>0</v>
      </c>
      <c r="AI319" s="10" t="s">
        <v>652</v>
      </c>
      <c r="AJ319" s="4">
        <v>0</v>
      </c>
      <c r="AK319" s="4">
        <v>0</v>
      </c>
      <c r="AL319" s="10" t="s">
        <v>652</v>
      </c>
      <c r="AM319" s="1">
        <v>225488</v>
      </c>
      <c r="AN319" s="1">
        <v>1</v>
      </c>
      <c r="AX319"/>
      <c r="AY319"/>
    </row>
    <row r="320" spans="1:51" x14ac:dyDescent="0.25">
      <c r="A320" t="s">
        <v>379</v>
      </c>
      <c r="B320" t="s">
        <v>35</v>
      </c>
      <c r="C320" t="s">
        <v>484</v>
      </c>
      <c r="D320" t="s">
        <v>415</v>
      </c>
      <c r="E320" s="4">
        <v>71.956521739130437</v>
      </c>
      <c r="F320" s="4">
        <v>193.6141304347826</v>
      </c>
      <c r="G320" s="4">
        <v>25.505434782608695</v>
      </c>
      <c r="H320" s="10">
        <v>0.13173333333333334</v>
      </c>
      <c r="I320" s="4">
        <v>183.86141304347825</v>
      </c>
      <c r="J320" s="4">
        <v>22.244565217391305</v>
      </c>
      <c r="K320" s="10">
        <v>0.12098550124887307</v>
      </c>
      <c r="L320" s="4">
        <v>19.293478260869566</v>
      </c>
      <c r="M320" s="4">
        <v>9.5489130434782599</v>
      </c>
      <c r="N320" s="10">
        <v>0.49492957746478866</v>
      </c>
      <c r="O320" s="4">
        <v>13.573369565217391</v>
      </c>
      <c r="P320" s="4">
        <v>6.2880434782608692</v>
      </c>
      <c r="Q320" s="8">
        <v>0.46326326326326328</v>
      </c>
      <c r="R320" s="4">
        <v>0.95652173913043481</v>
      </c>
      <c r="S320" s="4">
        <v>0.95652173913043481</v>
      </c>
      <c r="T320" s="10">
        <v>1</v>
      </c>
      <c r="U320" s="4">
        <v>4.7635869565217392</v>
      </c>
      <c r="V320" s="4">
        <v>2.3043478260869565</v>
      </c>
      <c r="W320" s="10">
        <v>0.48374215630347972</v>
      </c>
      <c r="X320" s="4">
        <v>57.980978260869563</v>
      </c>
      <c r="Y320" s="4">
        <v>15.956521739130435</v>
      </c>
      <c r="Z320" s="10">
        <v>0.27520269953601728</v>
      </c>
      <c r="AA320" s="4">
        <v>4.0326086956521738</v>
      </c>
      <c r="AB320" s="4">
        <v>0</v>
      </c>
      <c r="AC320" s="10">
        <v>0</v>
      </c>
      <c r="AD320" s="4">
        <v>106.07065217391305</v>
      </c>
      <c r="AE320" s="4">
        <v>0</v>
      </c>
      <c r="AF320" s="10">
        <v>0</v>
      </c>
      <c r="AG320" s="4">
        <v>6.2364130434782608</v>
      </c>
      <c r="AH320" s="4">
        <v>0</v>
      </c>
      <c r="AI320" s="10">
        <v>0</v>
      </c>
      <c r="AJ320" s="4">
        <v>0</v>
      </c>
      <c r="AK320" s="4">
        <v>0</v>
      </c>
      <c r="AL320" s="10" t="s">
        <v>652</v>
      </c>
      <c r="AM320" s="1">
        <v>225198</v>
      </c>
      <c r="AN320" s="1">
        <v>1</v>
      </c>
      <c r="AX320"/>
      <c r="AY320"/>
    </row>
    <row r="321" spans="1:51" x14ac:dyDescent="0.25">
      <c r="A321" t="s">
        <v>379</v>
      </c>
      <c r="B321" t="s">
        <v>106</v>
      </c>
      <c r="C321" t="s">
        <v>491</v>
      </c>
      <c r="D321" t="s">
        <v>415</v>
      </c>
      <c r="E321" s="4">
        <v>68.195652173913047</v>
      </c>
      <c r="F321" s="4">
        <v>232.4329347826087</v>
      </c>
      <c r="G321" s="4">
        <v>81.094782608695652</v>
      </c>
      <c r="H321" s="10">
        <v>0.34889540367651634</v>
      </c>
      <c r="I321" s="4">
        <v>226.14358695652174</v>
      </c>
      <c r="J321" s="4">
        <v>75.060869565217388</v>
      </c>
      <c r="K321" s="10">
        <v>0.3319168612092836</v>
      </c>
      <c r="L321" s="4">
        <v>37.234782608695653</v>
      </c>
      <c r="M321" s="4">
        <v>30.858804347826094</v>
      </c>
      <c r="N321" s="10">
        <v>0.82876284446520332</v>
      </c>
      <c r="O321" s="4">
        <v>31.200869565217392</v>
      </c>
      <c r="P321" s="4">
        <v>24.824891304347833</v>
      </c>
      <c r="Q321" s="8">
        <v>0.79564741785346027</v>
      </c>
      <c r="R321" s="4">
        <v>0</v>
      </c>
      <c r="S321" s="4">
        <v>0</v>
      </c>
      <c r="T321" s="10" t="s">
        <v>652</v>
      </c>
      <c r="U321" s="4">
        <v>6.033913043478262</v>
      </c>
      <c r="V321" s="4">
        <v>6.033913043478262</v>
      </c>
      <c r="W321" s="10">
        <v>1</v>
      </c>
      <c r="X321" s="4">
        <v>58.758260869565213</v>
      </c>
      <c r="Y321" s="4">
        <v>13.797065217391307</v>
      </c>
      <c r="Z321" s="10">
        <v>0.2348106464215948</v>
      </c>
      <c r="AA321" s="4">
        <v>0.25543478260869568</v>
      </c>
      <c r="AB321" s="4">
        <v>0</v>
      </c>
      <c r="AC321" s="10">
        <v>0</v>
      </c>
      <c r="AD321" s="4">
        <v>136.18445652173915</v>
      </c>
      <c r="AE321" s="4">
        <v>36.438913043478252</v>
      </c>
      <c r="AF321" s="10">
        <v>0.26757027912110881</v>
      </c>
      <c r="AG321" s="4">
        <v>0</v>
      </c>
      <c r="AH321" s="4">
        <v>0</v>
      </c>
      <c r="AI321" s="10" t="s">
        <v>652</v>
      </c>
      <c r="AJ321" s="4">
        <v>0</v>
      </c>
      <c r="AK321" s="4">
        <v>0</v>
      </c>
      <c r="AL321" s="10" t="s">
        <v>652</v>
      </c>
      <c r="AM321" s="1">
        <v>225318</v>
      </c>
      <c r="AN321" s="1">
        <v>1</v>
      </c>
      <c r="AX321"/>
      <c r="AY321"/>
    </row>
    <row r="322" spans="1:51" x14ac:dyDescent="0.25">
      <c r="A322" t="s">
        <v>379</v>
      </c>
      <c r="B322" t="s">
        <v>70</v>
      </c>
      <c r="C322" t="s">
        <v>502</v>
      </c>
      <c r="D322" t="s">
        <v>414</v>
      </c>
      <c r="E322" s="4">
        <v>89.521739130434781</v>
      </c>
      <c r="F322" s="4">
        <v>301.73652173913047</v>
      </c>
      <c r="G322" s="4">
        <v>25.937282608695654</v>
      </c>
      <c r="H322" s="10">
        <v>8.5960037118476523E-2</v>
      </c>
      <c r="I322" s="4">
        <v>286.3558695652174</v>
      </c>
      <c r="J322" s="4">
        <v>25.937282608695654</v>
      </c>
      <c r="K322" s="10">
        <v>9.0577094326988988E-2</v>
      </c>
      <c r="L322" s="4">
        <v>29.78880434782609</v>
      </c>
      <c r="M322" s="4">
        <v>0.98695652173913029</v>
      </c>
      <c r="N322" s="10">
        <v>3.3131793750935015E-2</v>
      </c>
      <c r="O322" s="4">
        <v>18.759130434782609</v>
      </c>
      <c r="P322" s="4">
        <v>0.98695652173913029</v>
      </c>
      <c r="Q322" s="8">
        <v>5.2612061373012553E-2</v>
      </c>
      <c r="R322" s="4">
        <v>4.9020652173913053</v>
      </c>
      <c r="S322" s="4">
        <v>0</v>
      </c>
      <c r="T322" s="10">
        <v>0</v>
      </c>
      <c r="U322" s="4">
        <v>6.1276086956521736</v>
      </c>
      <c r="V322" s="4">
        <v>0</v>
      </c>
      <c r="W322" s="10">
        <v>0</v>
      </c>
      <c r="X322" s="4">
        <v>86.316956521739115</v>
      </c>
      <c r="Y322" s="4">
        <v>6.8047826086956533</v>
      </c>
      <c r="Z322" s="10">
        <v>7.8834830175944101E-2</v>
      </c>
      <c r="AA322" s="4">
        <v>4.3509782608695655</v>
      </c>
      <c r="AB322" s="4">
        <v>0</v>
      </c>
      <c r="AC322" s="10">
        <v>0</v>
      </c>
      <c r="AD322" s="4">
        <v>181.27978260869571</v>
      </c>
      <c r="AE322" s="4">
        <v>18.145543478260869</v>
      </c>
      <c r="AF322" s="10">
        <v>0.10009689562254834</v>
      </c>
      <c r="AG322" s="4">
        <v>0</v>
      </c>
      <c r="AH322" s="4">
        <v>0</v>
      </c>
      <c r="AI322" s="10" t="s">
        <v>652</v>
      </c>
      <c r="AJ322" s="4">
        <v>0</v>
      </c>
      <c r="AK322" s="4">
        <v>0</v>
      </c>
      <c r="AL322" s="10" t="s">
        <v>652</v>
      </c>
      <c r="AM322" s="1">
        <v>225265</v>
      </c>
      <c r="AN322" s="1">
        <v>1</v>
      </c>
      <c r="AX322"/>
      <c r="AY322"/>
    </row>
    <row r="323" spans="1:51" x14ac:dyDescent="0.25">
      <c r="A323" t="s">
        <v>379</v>
      </c>
      <c r="B323" t="s">
        <v>182</v>
      </c>
      <c r="C323" t="s">
        <v>512</v>
      </c>
      <c r="D323" t="s">
        <v>413</v>
      </c>
      <c r="E323" s="4">
        <v>3.9347826086956523</v>
      </c>
      <c r="F323" s="4">
        <v>16.848478260869566</v>
      </c>
      <c r="G323" s="4">
        <v>1.0595652173913042</v>
      </c>
      <c r="H323" s="10">
        <v>6.2887888210778925E-2</v>
      </c>
      <c r="I323" s="4">
        <v>15.637934782608696</v>
      </c>
      <c r="J323" s="4">
        <v>1.0595652173913042</v>
      </c>
      <c r="K323" s="10">
        <v>6.7756083659440178E-2</v>
      </c>
      <c r="L323" s="4">
        <v>2.3085869565217392</v>
      </c>
      <c r="M323" s="4">
        <v>0.35282608695652173</v>
      </c>
      <c r="N323" s="10">
        <v>0.15283205423984181</v>
      </c>
      <c r="O323" s="4">
        <v>2.0218478260869563</v>
      </c>
      <c r="P323" s="4">
        <v>0.35282608695652173</v>
      </c>
      <c r="Q323" s="8">
        <v>0.17450674694908877</v>
      </c>
      <c r="R323" s="4">
        <v>0</v>
      </c>
      <c r="S323" s="4">
        <v>0</v>
      </c>
      <c r="T323" s="10" t="s">
        <v>652</v>
      </c>
      <c r="U323" s="4">
        <v>0.28673913043478266</v>
      </c>
      <c r="V323" s="4">
        <v>0</v>
      </c>
      <c r="W323" s="10">
        <v>0</v>
      </c>
      <c r="X323" s="4">
        <v>4.9004347826086958</v>
      </c>
      <c r="Y323" s="4">
        <v>0.20282608695652174</v>
      </c>
      <c r="Z323" s="10">
        <v>4.1389406441309555E-2</v>
      </c>
      <c r="AA323" s="4">
        <v>0.92380434782608689</v>
      </c>
      <c r="AB323" s="4">
        <v>0</v>
      </c>
      <c r="AC323" s="10">
        <v>0</v>
      </c>
      <c r="AD323" s="4">
        <v>8.7156521739130444</v>
      </c>
      <c r="AE323" s="4">
        <v>0.50391304347826082</v>
      </c>
      <c r="AF323" s="10">
        <v>5.7817020852040296E-2</v>
      </c>
      <c r="AG323" s="4">
        <v>0</v>
      </c>
      <c r="AH323" s="4">
        <v>0</v>
      </c>
      <c r="AI323" s="10" t="s">
        <v>652</v>
      </c>
      <c r="AJ323" s="4">
        <v>0</v>
      </c>
      <c r="AK323" s="4">
        <v>0</v>
      </c>
      <c r="AL323" s="10" t="s">
        <v>652</v>
      </c>
      <c r="AM323" s="1">
        <v>225432</v>
      </c>
      <c r="AN323" s="1">
        <v>1</v>
      </c>
      <c r="AX323"/>
      <c r="AY323"/>
    </row>
    <row r="324" spans="1:51" x14ac:dyDescent="0.25">
      <c r="A324" t="s">
        <v>379</v>
      </c>
      <c r="B324" t="s">
        <v>338</v>
      </c>
      <c r="C324" t="s">
        <v>599</v>
      </c>
      <c r="D324" t="s">
        <v>419</v>
      </c>
      <c r="E324" s="4">
        <v>122.16304347826087</v>
      </c>
      <c r="F324" s="4">
        <v>366.22967391304343</v>
      </c>
      <c r="G324" s="4">
        <v>88.630108695652154</v>
      </c>
      <c r="H324" s="10">
        <v>0.2420069017037004</v>
      </c>
      <c r="I324" s="4">
        <v>348.72141304347821</v>
      </c>
      <c r="J324" s="4">
        <v>88.630108695652154</v>
      </c>
      <c r="K324" s="10">
        <v>0.25415734560757197</v>
      </c>
      <c r="L324" s="4">
        <v>54.347826086956523</v>
      </c>
      <c r="M324" s="4">
        <v>6.8654347826086957</v>
      </c>
      <c r="N324" s="10">
        <v>0.12632399999999999</v>
      </c>
      <c r="O324" s="4">
        <v>41.258043478260866</v>
      </c>
      <c r="P324" s="4">
        <v>6.8654347826086957</v>
      </c>
      <c r="Q324" s="8">
        <v>0.16640233524951659</v>
      </c>
      <c r="R324" s="4">
        <v>10.787282608695653</v>
      </c>
      <c r="S324" s="4">
        <v>0</v>
      </c>
      <c r="T324" s="10">
        <v>0</v>
      </c>
      <c r="U324" s="4">
        <v>2.3025000000000002</v>
      </c>
      <c r="V324" s="4">
        <v>0</v>
      </c>
      <c r="W324" s="10">
        <v>0</v>
      </c>
      <c r="X324" s="4">
        <v>99.769021739130409</v>
      </c>
      <c r="Y324" s="4">
        <v>19.581739130434784</v>
      </c>
      <c r="Z324" s="10">
        <v>0.19627073403241188</v>
      </c>
      <c r="AA324" s="4">
        <v>4.4184782608695654</v>
      </c>
      <c r="AB324" s="4">
        <v>0</v>
      </c>
      <c r="AC324" s="10">
        <v>0</v>
      </c>
      <c r="AD324" s="4">
        <v>207.69434782608693</v>
      </c>
      <c r="AE324" s="4">
        <v>62.182934782608676</v>
      </c>
      <c r="AF324" s="10">
        <v>0.29939637468939512</v>
      </c>
      <c r="AG324" s="4">
        <v>0</v>
      </c>
      <c r="AH324" s="4">
        <v>0</v>
      </c>
      <c r="AI324" s="10" t="s">
        <v>652</v>
      </c>
      <c r="AJ324" s="4">
        <v>0</v>
      </c>
      <c r="AK324" s="4">
        <v>0</v>
      </c>
      <c r="AL324" s="10" t="s">
        <v>652</v>
      </c>
      <c r="AM324" s="1">
        <v>225757</v>
      </c>
      <c r="AN324" s="1">
        <v>1</v>
      </c>
      <c r="AX324"/>
      <c r="AY324"/>
    </row>
    <row r="325" spans="1:51" x14ac:dyDescent="0.25">
      <c r="A325" t="s">
        <v>379</v>
      </c>
      <c r="B325" t="s">
        <v>178</v>
      </c>
      <c r="C325" t="s">
        <v>435</v>
      </c>
      <c r="D325" t="s">
        <v>410</v>
      </c>
      <c r="E325" s="4">
        <v>135.11956521739131</v>
      </c>
      <c r="F325" s="4">
        <v>410.16510869565229</v>
      </c>
      <c r="G325" s="4">
        <v>4.5207608695652173</v>
      </c>
      <c r="H325" s="10">
        <v>1.1021807495867912E-2</v>
      </c>
      <c r="I325" s="4">
        <v>382.55358695652183</v>
      </c>
      <c r="J325" s="4">
        <v>4.5207608695652173</v>
      </c>
      <c r="K325" s="10">
        <v>1.1817327097965527E-2</v>
      </c>
      <c r="L325" s="4">
        <v>74.710217391304354</v>
      </c>
      <c r="M325" s="4">
        <v>2.4998913043478264</v>
      </c>
      <c r="N325" s="10">
        <v>3.3461170260746596E-2</v>
      </c>
      <c r="O325" s="4">
        <v>57.017173913043486</v>
      </c>
      <c r="P325" s="4">
        <v>2.4998913043478264</v>
      </c>
      <c r="Q325" s="8">
        <v>4.3844531967866279E-2</v>
      </c>
      <c r="R325" s="4">
        <v>14.068043478260872</v>
      </c>
      <c r="S325" s="4">
        <v>0</v>
      </c>
      <c r="T325" s="10">
        <v>0</v>
      </c>
      <c r="U325" s="4">
        <v>3.625</v>
      </c>
      <c r="V325" s="4">
        <v>0</v>
      </c>
      <c r="W325" s="10">
        <v>0</v>
      </c>
      <c r="X325" s="4">
        <v>107.74250000000004</v>
      </c>
      <c r="Y325" s="4">
        <v>2.0208695652173914</v>
      </c>
      <c r="Z325" s="10">
        <v>1.8756475533957265E-2</v>
      </c>
      <c r="AA325" s="4">
        <v>9.9184782608695645</v>
      </c>
      <c r="AB325" s="4">
        <v>0</v>
      </c>
      <c r="AC325" s="10">
        <v>0</v>
      </c>
      <c r="AD325" s="4">
        <v>212.28891304347832</v>
      </c>
      <c r="AE325" s="4">
        <v>0</v>
      </c>
      <c r="AF325" s="10">
        <v>0</v>
      </c>
      <c r="AG325" s="4">
        <v>5.5050000000000008</v>
      </c>
      <c r="AH325" s="4">
        <v>0</v>
      </c>
      <c r="AI325" s="10">
        <v>0</v>
      </c>
      <c r="AJ325" s="4">
        <v>0</v>
      </c>
      <c r="AK325" s="4">
        <v>0</v>
      </c>
      <c r="AL325" s="10" t="s">
        <v>652</v>
      </c>
      <c r="AM325" s="1">
        <v>225425</v>
      </c>
      <c r="AN325" s="1">
        <v>1</v>
      </c>
      <c r="AX325"/>
      <c r="AY325"/>
    </row>
    <row r="326" spans="1:51" x14ac:dyDescent="0.25">
      <c r="A326" t="s">
        <v>379</v>
      </c>
      <c r="B326" t="s">
        <v>91</v>
      </c>
      <c r="C326" t="s">
        <v>510</v>
      </c>
      <c r="D326" t="s">
        <v>414</v>
      </c>
      <c r="E326" s="4">
        <v>124.01086956521739</v>
      </c>
      <c r="F326" s="4">
        <v>445.04663043478274</v>
      </c>
      <c r="G326" s="4">
        <v>116.02967391304347</v>
      </c>
      <c r="H326" s="10">
        <v>0.26071352073756793</v>
      </c>
      <c r="I326" s="4">
        <v>400.13478260869579</v>
      </c>
      <c r="J326" s="4">
        <v>116.02967391304347</v>
      </c>
      <c r="K326" s="10">
        <v>0.28997647531809922</v>
      </c>
      <c r="L326" s="4">
        <v>41.630760869565222</v>
      </c>
      <c r="M326" s="4">
        <v>2.5940217391304348</v>
      </c>
      <c r="N326" s="10">
        <v>6.2310216891251498E-2</v>
      </c>
      <c r="O326" s="4">
        <v>16.755108695652172</v>
      </c>
      <c r="P326" s="4">
        <v>2.5940217391304348</v>
      </c>
      <c r="Q326" s="8">
        <v>0.15481974997891623</v>
      </c>
      <c r="R326" s="4">
        <v>24.875652173913046</v>
      </c>
      <c r="S326" s="4">
        <v>0</v>
      </c>
      <c r="T326" s="10">
        <v>0</v>
      </c>
      <c r="U326" s="4">
        <v>0</v>
      </c>
      <c r="V326" s="4">
        <v>0</v>
      </c>
      <c r="W326" s="10" t="s">
        <v>652</v>
      </c>
      <c r="X326" s="4">
        <v>168.55402173913046</v>
      </c>
      <c r="Y326" s="4">
        <v>22.692282608695656</v>
      </c>
      <c r="Z326" s="10">
        <v>0.1346291377361277</v>
      </c>
      <c r="AA326" s="4">
        <v>20.036195652173916</v>
      </c>
      <c r="AB326" s="4">
        <v>0</v>
      </c>
      <c r="AC326" s="10">
        <v>0</v>
      </c>
      <c r="AD326" s="4">
        <v>214.82565217391314</v>
      </c>
      <c r="AE326" s="4">
        <v>90.743369565217378</v>
      </c>
      <c r="AF326" s="10">
        <v>0.42240472051147621</v>
      </c>
      <c r="AG326" s="4">
        <v>0</v>
      </c>
      <c r="AH326" s="4">
        <v>0</v>
      </c>
      <c r="AI326" s="10" t="s">
        <v>652</v>
      </c>
      <c r="AJ326" s="4">
        <v>0</v>
      </c>
      <c r="AK326" s="4">
        <v>0</v>
      </c>
      <c r="AL326" s="10" t="s">
        <v>652</v>
      </c>
      <c r="AM326" s="1">
        <v>225295</v>
      </c>
      <c r="AN326" s="1">
        <v>1</v>
      </c>
      <c r="AX326"/>
      <c r="AY326"/>
    </row>
    <row r="327" spans="1:51" x14ac:dyDescent="0.25">
      <c r="A327" t="s">
        <v>379</v>
      </c>
      <c r="B327" t="s">
        <v>206</v>
      </c>
      <c r="C327" t="s">
        <v>468</v>
      </c>
      <c r="D327" t="s">
        <v>412</v>
      </c>
      <c r="E327" s="4">
        <v>131.66304347826087</v>
      </c>
      <c r="F327" s="4">
        <v>427.72434782608707</v>
      </c>
      <c r="G327" s="4">
        <v>14.399565217391304</v>
      </c>
      <c r="H327" s="10">
        <v>3.366552615154416E-2</v>
      </c>
      <c r="I327" s="4">
        <v>407.04858695652189</v>
      </c>
      <c r="J327" s="4">
        <v>14.399565217391304</v>
      </c>
      <c r="K327" s="10">
        <v>3.5375544047593917E-2</v>
      </c>
      <c r="L327" s="4">
        <v>51.080869565217405</v>
      </c>
      <c r="M327" s="4">
        <v>0.36956521739130432</v>
      </c>
      <c r="N327" s="10">
        <v>7.234904584376008E-3</v>
      </c>
      <c r="O327" s="4">
        <v>30.649673913043493</v>
      </c>
      <c r="P327" s="4">
        <v>0.36956521739130432</v>
      </c>
      <c r="Q327" s="8">
        <v>1.205772101979948E-2</v>
      </c>
      <c r="R327" s="4">
        <v>15.102934782608695</v>
      </c>
      <c r="S327" s="4">
        <v>0</v>
      </c>
      <c r="T327" s="10">
        <v>0</v>
      </c>
      <c r="U327" s="4">
        <v>5.3282608695652174</v>
      </c>
      <c r="V327" s="4">
        <v>0</v>
      </c>
      <c r="W327" s="10">
        <v>0</v>
      </c>
      <c r="X327" s="4">
        <v>147.84793478260875</v>
      </c>
      <c r="Y327" s="4">
        <v>1.6441304347826087</v>
      </c>
      <c r="Z327" s="10">
        <v>1.1120415291563523E-2</v>
      </c>
      <c r="AA327" s="4">
        <v>0.24456521739130435</v>
      </c>
      <c r="AB327" s="4">
        <v>0</v>
      </c>
      <c r="AC327" s="10">
        <v>0</v>
      </c>
      <c r="AD327" s="4">
        <v>218.58217391304353</v>
      </c>
      <c r="AE327" s="4">
        <v>12.385869565217391</v>
      </c>
      <c r="AF327" s="10">
        <v>5.6664591368483432E-2</v>
      </c>
      <c r="AG327" s="4">
        <v>9.9688043478260902</v>
      </c>
      <c r="AH327" s="4">
        <v>0</v>
      </c>
      <c r="AI327" s="10">
        <v>0</v>
      </c>
      <c r="AJ327" s="4">
        <v>0</v>
      </c>
      <c r="AK327" s="4">
        <v>0</v>
      </c>
      <c r="AL327" s="10" t="s">
        <v>652</v>
      </c>
      <c r="AM327" s="1">
        <v>225467</v>
      </c>
      <c r="AN327" s="1">
        <v>1</v>
      </c>
      <c r="AX327"/>
      <c r="AY327"/>
    </row>
    <row r="328" spans="1:51" x14ac:dyDescent="0.25">
      <c r="A328" t="s">
        <v>379</v>
      </c>
      <c r="B328" t="s">
        <v>279</v>
      </c>
      <c r="C328" t="s">
        <v>485</v>
      </c>
      <c r="D328" t="s">
        <v>416</v>
      </c>
      <c r="E328" s="4">
        <v>21.369565217391305</v>
      </c>
      <c r="F328" s="4">
        <v>107.13043478260869</v>
      </c>
      <c r="G328" s="4">
        <v>14.027173913043478</v>
      </c>
      <c r="H328" s="10">
        <v>0.1309354707792208</v>
      </c>
      <c r="I328" s="4">
        <v>98.65217391304347</v>
      </c>
      <c r="J328" s="4">
        <v>14.027173913043478</v>
      </c>
      <c r="K328" s="10">
        <v>0.14218818862935215</v>
      </c>
      <c r="L328" s="4">
        <v>20</v>
      </c>
      <c r="M328" s="4">
        <v>4.9836956521739131</v>
      </c>
      <c r="N328" s="10">
        <v>0.24918478260869564</v>
      </c>
      <c r="O328" s="4">
        <v>12.603260869565217</v>
      </c>
      <c r="P328" s="4">
        <v>4.9836956521739131</v>
      </c>
      <c r="Q328" s="8">
        <v>0.39542906425183272</v>
      </c>
      <c r="R328" s="4">
        <v>0</v>
      </c>
      <c r="S328" s="4">
        <v>0</v>
      </c>
      <c r="T328" s="10" t="s">
        <v>652</v>
      </c>
      <c r="U328" s="4">
        <v>7.3967391304347823</v>
      </c>
      <c r="V328" s="4">
        <v>0</v>
      </c>
      <c r="W328" s="10">
        <v>0</v>
      </c>
      <c r="X328" s="4">
        <v>14.703804347826088</v>
      </c>
      <c r="Y328" s="4">
        <v>3.4239130434782608</v>
      </c>
      <c r="Z328" s="10">
        <v>0.23285899094437254</v>
      </c>
      <c r="AA328" s="4">
        <v>1.0815217391304348</v>
      </c>
      <c r="AB328" s="4">
        <v>0</v>
      </c>
      <c r="AC328" s="10">
        <v>0</v>
      </c>
      <c r="AD328" s="4">
        <v>71.345108695652172</v>
      </c>
      <c r="AE328" s="4">
        <v>5.6195652173913047</v>
      </c>
      <c r="AF328" s="10">
        <v>7.8765949342982297E-2</v>
      </c>
      <c r="AG328" s="4">
        <v>0</v>
      </c>
      <c r="AH328" s="4">
        <v>0</v>
      </c>
      <c r="AI328" s="10" t="s">
        <v>652</v>
      </c>
      <c r="AJ328" s="4">
        <v>0</v>
      </c>
      <c r="AK328" s="4">
        <v>0</v>
      </c>
      <c r="AL328" s="10" t="s">
        <v>652</v>
      </c>
      <c r="AM328" s="1">
        <v>225608</v>
      </c>
      <c r="AN328" s="1">
        <v>1</v>
      </c>
      <c r="AX328"/>
      <c r="AY328"/>
    </row>
    <row r="329" spans="1:51" x14ac:dyDescent="0.25">
      <c r="A329" t="s">
        <v>379</v>
      </c>
      <c r="B329" t="s">
        <v>247</v>
      </c>
      <c r="C329" t="s">
        <v>459</v>
      </c>
      <c r="D329" t="s">
        <v>412</v>
      </c>
      <c r="E329" s="4">
        <v>89.510869565217391</v>
      </c>
      <c r="F329" s="4">
        <v>306.61141304347825</v>
      </c>
      <c r="G329" s="4">
        <v>62.77717391304347</v>
      </c>
      <c r="H329" s="10">
        <v>0.20474506571658999</v>
      </c>
      <c r="I329" s="4">
        <v>275.96195652173913</v>
      </c>
      <c r="J329" s="4">
        <v>62.77717391304347</v>
      </c>
      <c r="K329" s="10">
        <v>0.22748488488882759</v>
      </c>
      <c r="L329" s="4">
        <v>42.347826086956523</v>
      </c>
      <c r="M329" s="4">
        <v>10.029891304347826</v>
      </c>
      <c r="N329" s="10">
        <v>0.23684548254620122</v>
      </c>
      <c r="O329" s="4">
        <v>21.421195652173914</v>
      </c>
      <c r="P329" s="4">
        <v>10.029891304347826</v>
      </c>
      <c r="Q329" s="8">
        <v>0.46822275783331219</v>
      </c>
      <c r="R329" s="4">
        <v>16.6875</v>
      </c>
      <c r="S329" s="4">
        <v>0</v>
      </c>
      <c r="T329" s="10">
        <v>0</v>
      </c>
      <c r="U329" s="4">
        <v>4.2391304347826084</v>
      </c>
      <c r="V329" s="4">
        <v>0</v>
      </c>
      <c r="W329" s="10">
        <v>0</v>
      </c>
      <c r="X329" s="4">
        <v>77.489130434782609</v>
      </c>
      <c r="Y329" s="4">
        <v>29.092391304347824</v>
      </c>
      <c r="Z329" s="10">
        <v>0.37543835039977552</v>
      </c>
      <c r="AA329" s="4">
        <v>9.7228260869565215</v>
      </c>
      <c r="AB329" s="4">
        <v>0</v>
      </c>
      <c r="AC329" s="10">
        <v>0</v>
      </c>
      <c r="AD329" s="4">
        <v>168.04076086956522</v>
      </c>
      <c r="AE329" s="4">
        <v>23.654891304347824</v>
      </c>
      <c r="AF329" s="10">
        <v>0.14076877051698766</v>
      </c>
      <c r="AG329" s="4">
        <v>9.0108695652173907</v>
      </c>
      <c r="AH329" s="4">
        <v>0</v>
      </c>
      <c r="AI329" s="10">
        <v>0</v>
      </c>
      <c r="AJ329" s="4">
        <v>0</v>
      </c>
      <c r="AK329" s="4">
        <v>0</v>
      </c>
      <c r="AL329" s="10" t="s">
        <v>652</v>
      </c>
      <c r="AM329" s="1">
        <v>225533</v>
      </c>
      <c r="AN329" s="1">
        <v>1</v>
      </c>
      <c r="AX329"/>
      <c r="AY329"/>
    </row>
    <row r="330" spans="1:51" x14ac:dyDescent="0.25">
      <c r="A330" t="s">
        <v>379</v>
      </c>
      <c r="B330" t="s">
        <v>160</v>
      </c>
      <c r="C330" t="s">
        <v>462</v>
      </c>
      <c r="D330" t="s">
        <v>410</v>
      </c>
      <c r="E330" s="4">
        <v>116.78260869565217</v>
      </c>
      <c r="F330" s="4">
        <v>350.34413043478258</v>
      </c>
      <c r="G330" s="4">
        <v>4.1838043478260856</v>
      </c>
      <c r="H330" s="10">
        <v>1.1941984992395672E-2</v>
      </c>
      <c r="I330" s="4">
        <v>336.11826086956523</v>
      </c>
      <c r="J330" s="4">
        <v>4.1838043478260856</v>
      </c>
      <c r="K330" s="10">
        <v>1.2447417575594507E-2</v>
      </c>
      <c r="L330" s="4">
        <v>64.178152173913062</v>
      </c>
      <c r="M330" s="4">
        <v>4.1838043478260856</v>
      </c>
      <c r="N330" s="10">
        <v>6.5190476916328316E-2</v>
      </c>
      <c r="O330" s="4">
        <v>56.519782608695678</v>
      </c>
      <c r="P330" s="4">
        <v>4.1838043478260856</v>
      </c>
      <c r="Q330" s="8">
        <v>7.4023716205560905E-2</v>
      </c>
      <c r="R330" s="4">
        <v>2.3540217391304346</v>
      </c>
      <c r="S330" s="4">
        <v>0</v>
      </c>
      <c r="T330" s="10">
        <v>0</v>
      </c>
      <c r="U330" s="4">
        <v>5.3043478260869561</v>
      </c>
      <c r="V330" s="4">
        <v>0</v>
      </c>
      <c r="W330" s="10">
        <v>0</v>
      </c>
      <c r="X330" s="4">
        <v>64.610217391304346</v>
      </c>
      <c r="Y330" s="4">
        <v>0</v>
      </c>
      <c r="Z330" s="10">
        <v>0</v>
      </c>
      <c r="AA330" s="4">
        <v>6.5675000000000017</v>
      </c>
      <c r="AB330" s="4">
        <v>0</v>
      </c>
      <c r="AC330" s="10">
        <v>0</v>
      </c>
      <c r="AD330" s="4">
        <v>202.55239130434782</v>
      </c>
      <c r="AE330" s="4">
        <v>0</v>
      </c>
      <c r="AF330" s="10">
        <v>0</v>
      </c>
      <c r="AG330" s="4">
        <v>12.43586956521739</v>
      </c>
      <c r="AH330" s="4">
        <v>0</v>
      </c>
      <c r="AI330" s="10">
        <v>0</v>
      </c>
      <c r="AJ330" s="4">
        <v>0</v>
      </c>
      <c r="AK330" s="4">
        <v>0</v>
      </c>
      <c r="AL330" s="10" t="s">
        <v>652</v>
      </c>
      <c r="AM330" s="1">
        <v>225400</v>
      </c>
      <c r="AN330" s="1">
        <v>1</v>
      </c>
      <c r="AX330"/>
      <c r="AY330"/>
    </row>
    <row r="331" spans="1:51" x14ac:dyDescent="0.25">
      <c r="A331" t="s">
        <v>379</v>
      </c>
      <c r="B331" t="s">
        <v>249</v>
      </c>
      <c r="C331" t="s">
        <v>569</v>
      </c>
      <c r="D331" t="s">
        <v>416</v>
      </c>
      <c r="E331" s="4">
        <v>58.684782608695649</v>
      </c>
      <c r="F331" s="4">
        <v>199.26195652173911</v>
      </c>
      <c r="G331" s="4">
        <v>11.971739130434782</v>
      </c>
      <c r="H331" s="10">
        <v>6.008040540909116E-2</v>
      </c>
      <c r="I331" s="4">
        <v>176.96195652173913</v>
      </c>
      <c r="J331" s="4">
        <v>11.971739130434782</v>
      </c>
      <c r="K331" s="10">
        <v>6.7651484905254758E-2</v>
      </c>
      <c r="L331" s="4">
        <v>50.633695652173891</v>
      </c>
      <c r="M331" s="4">
        <v>6.8793478260869563</v>
      </c>
      <c r="N331" s="10">
        <v>0.13586501513427651</v>
      </c>
      <c r="O331" s="4">
        <v>34.057608695652156</v>
      </c>
      <c r="P331" s="4">
        <v>6.8793478260869563</v>
      </c>
      <c r="Q331" s="8">
        <v>0.20199151054798464</v>
      </c>
      <c r="R331" s="4">
        <v>11.27173913043478</v>
      </c>
      <c r="S331" s="4">
        <v>0</v>
      </c>
      <c r="T331" s="10">
        <v>0</v>
      </c>
      <c r="U331" s="4">
        <v>5.3043478260869561</v>
      </c>
      <c r="V331" s="4">
        <v>0</v>
      </c>
      <c r="W331" s="10">
        <v>0</v>
      </c>
      <c r="X331" s="4">
        <v>38.424999999999976</v>
      </c>
      <c r="Y331" s="4">
        <v>5.0923913043478262</v>
      </c>
      <c r="Z331" s="10">
        <v>0.13252807558484916</v>
      </c>
      <c r="AA331" s="4">
        <v>5.7239130434782588</v>
      </c>
      <c r="AB331" s="4">
        <v>0</v>
      </c>
      <c r="AC331" s="10">
        <v>0</v>
      </c>
      <c r="AD331" s="4">
        <v>104.47934782608698</v>
      </c>
      <c r="AE331" s="4">
        <v>0</v>
      </c>
      <c r="AF331" s="10">
        <v>0</v>
      </c>
      <c r="AG331" s="4">
        <v>0</v>
      </c>
      <c r="AH331" s="4">
        <v>0</v>
      </c>
      <c r="AI331" s="10" t="s">
        <v>652</v>
      </c>
      <c r="AJ331" s="4">
        <v>0</v>
      </c>
      <c r="AK331" s="4">
        <v>0</v>
      </c>
      <c r="AL331" s="10" t="s">
        <v>652</v>
      </c>
      <c r="AM331" s="1">
        <v>225536</v>
      </c>
      <c r="AN331" s="1">
        <v>1</v>
      </c>
      <c r="AX331"/>
      <c r="AY331"/>
    </row>
    <row r="332" spans="1:51" x14ac:dyDescent="0.25">
      <c r="A332" t="s">
        <v>379</v>
      </c>
      <c r="B332" t="s">
        <v>277</v>
      </c>
      <c r="C332" t="s">
        <v>424</v>
      </c>
      <c r="D332" t="s">
        <v>410</v>
      </c>
      <c r="E332" s="4">
        <v>90.293478260869563</v>
      </c>
      <c r="F332" s="4">
        <v>127.02717391304348</v>
      </c>
      <c r="G332" s="4">
        <v>0</v>
      </c>
      <c r="H332" s="10">
        <v>0</v>
      </c>
      <c r="I332" s="4">
        <v>123.11413043478261</v>
      </c>
      <c r="J332" s="4">
        <v>0</v>
      </c>
      <c r="K332" s="10">
        <v>0</v>
      </c>
      <c r="L332" s="4">
        <v>27.345108695652176</v>
      </c>
      <c r="M332" s="4">
        <v>0</v>
      </c>
      <c r="N332" s="10">
        <v>0</v>
      </c>
      <c r="O332" s="4">
        <v>23.432065217391305</v>
      </c>
      <c r="P332" s="4">
        <v>0</v>
      </c>
      <c r="Q332" s="8">
        <v>0</v>
      </c>
      <c r="R332" s="4">
        <v>2.347826086956522</v>
      </c>
      <c r="S332" s="4">
        <v>0</v>
      </c>
      <c r="T332" s="10">
        <v>0</v>
      </c>
      <c r="U332" s="4">
        <v>1.5652173913043479</v>
      </c>
      <c r="V332" s="4">
        <v>0</v>
      </c>
      <c r="W332" s="10">
        <v>0</v>
      </c>
      <c r="X332" s="4">
        <v>25.410326086956523</v>
      </c>
      <c r="Y332" s="4">
        <v>0</v>
      </c>
      <c r="Z332" s="10">
        <v>0</v>
      </c>
      <c r="AA332" s="4">
        <v>0</v>
      </c>
      <c r="AB332" s="4">
        <v>0</v>
      </c>
      <c r="AC332" s="10" t="s">
        <v>652</v>
      </c>
      <c r="AD332" s="4">
        <v>74.271739130434781</v>
      </c>
      <c r="AE332" s="4">
        <v>0</v>
      </c>
      <c r="AF332" s="10">
        <v>0</v>
      </c>
      <c r="AG332" s="4">
        <v>0</v>
      </c>
      <c r="AH332" s="4">
        <v>0</v>
      </c>
      <c r="AI332" s="10" t="s">
        <v>652</v>
      </c>
      <c r="AJ332" s="4">
        <v>0</v>
      </c>
      <c r="AK332" s="4">
        <v>0</v>
      </c>
      <c r="AL332" s="10" t="s">
        <v>652</v>
      </c>
      <c r="AM332" s="1">
        <v>225598</v>
      </c>
      <c r="AN332" s="1">
        <v>1</v>
      </c>
      <c r="AX332"/>
      <c r="AY332"/>
    </row>
    <row r="333" spans="1:51" x14ac:dyDescent="0.25">
      <c r="A333" t="s">
        <v>379</v>
      </c>
      <c r="B333" t="s">
        <v>83</v>
      </c>
      <c r="C333" t="s">
        <v>508</v>
      </c>
      <c r="D333" t="s">
        <v>412</v>
      </c>
      <c r="E333" s="4">
        <v>129.53260869565219</v>
      </c>
      <c r="F333" s="4">
        <v>392.77173913043481</v>
      </c>
      <c r="G333" s="4">
        <v>13.125</v>
      </c>
      <c r="H333" s="10">
        <v>3.3416355334163553E-2</v>
      </c>
      <c r="I333" s="4">
        <v>334.10326086956525</v>
      </c>
      <c r="J333" s="4">
        <v>13.125</v>
      </c>
      <c r="K333" s="10">
        <v>3.9284261895079296E-2</v>
      </c>
      <c r="L333" s="4">
        <v>79.964673913043484</v>
      </c>
      <c r="M333" s="4">
        <v>0</v>
      </c>
      <c r="N333" s="10">
        <v>0</v>
      </c>
      <c r="O333" s="4">
        <v>40.423913043478258</v>
      </c>
      <c r="P333" s="4">
        <v>0</v>
      </c>
      <c r="Q333" s="8">
        <v>0</v>
      </c>
      <c r="R333" s="4">
        <v>32.649456521739133</v>
      </c>
      <c r="S333" s="4">
        <v>0</v>
      </c>
      <c r="T333" s="10">
        <v>0</v>
      </c>
      <c r="U333" s="4">
        <v>6.8913043478260869</v>
      </c>
      <c r="V333" s="4">
        <v>0</v>
      </c>
      <c r="W333" s="10">
        <v>0</v>
      </c>
      <c r="X333" s="4">
        <v>72.956521739130437</v>
      </c>
      <c r="Y333" s="4">
        <v>6.5489130434782608</v>
      </c>
      <c r="Z333" s="10">
        <v>8.9764600715137061E-2</v>
      </c>
      <c r="AA333" s="4">
        <v>19.127717391304348</v>
      </c>
      <c r="AB333" s="4">
        <v>0</v>
      </c>
      <c r="AC333" s="10">
        <v>0</v>
      </c>
      <c r="AD333" s="4">
        <v>220.72282608695653</v>
      </c>
      <c r="AE333" s="4">
        <v>6.5760869565217392</v>
      </c>
      <c r="AF333" s="10">
        <v>2.9793415901312386E-2</v>
      </c>
      <c r="AG333" s="4">
        <v>0</v>
      </c>
      <c r="AH333" s="4">
        <v>0</v>
      </c>
      <c r="AI333" s="10" t="s">
        <v>652</v>
      </c>
      <c r="AJ333" s="4">
        <v>0</v>
      </c>
      <c r="AK333" s="4">
        <v>0</v>
      </c>
      <c r="AL333" s="10" t="s">
        <v>652</v>
      </c>
      <c r="AM333" s="1">
        <v>225283</v>
      </c>
      <c r="AN333" s="1">
        <v>1</v>
      </c>
      <c r="AX333"/>
      <c r="AY333"/>
    </row>
    <row r="334" spans="1:51" x14ac:dyDescent="0.25">
      <c r="A334" t="s">
        <v>379</v>
      </c>
      <c r="B334" t="s">
        <v>30</v>
      </c>
      <c r="C334" t="s">
        <v>481</v>
      </c>
      <c r="D334" t="s">
        <v>411</v>
      </c>
      <c r="E334" s="4">
        <v>101.58695652173913</v>
      </c>
      <c r="F334" s="4">
        <v>377.62228260869563</v>
      </c>
      <c r="G334" s="4">
        <v>4.3478260869565224</v>
      </c>
      <c r="H334" s="10">
        <v>1.1513690497607313E-2</v>
      </c>
      <c r="I334" s="4">
        <v>339.58152173913044</v>
      </c>
      <c r="J334" s="4">
        <v>4.3478260869565224</v>
      </c>
      <c r="K334" s="10">
        <v>1.2803482547252854E-2</v>
      </c>
      <c r="L334" s="4">
        <v>84.698369565217391</v>
      </c>
      <c r="M334" s="4">
        <v>1.2608695652173914</v>
      </c>
      <c r="N334" s="10">
        <v>1.4886586030992332E-2</v>
      </c>
      <c r="O334" s="4">
        <v>54.203804347826086</v>
      </c>
      <c r="P334" s="4">
        <v>1.2608695652173914</v>
      </c>
      <c r="Q334" s="8">
        <v>2.3261643354890459E-2</v>
      </c>
      <c r="R334" s="4">
        <v>25.451086956521738</v>
      </c>
      <c r="S334" s="4">
        <v>0</v>
      </c>
      <c r="T334" s="10">
        <v>0</v>
      </c>
      <c r="U334" s="4">
        <v>5.0434782608695654</v>
      </c>
      <c r="V334" s="4">
        <v>0</v>
      </c>
      <c r="W334" s="10">
        <v>0</v>
      </c>
      <c r="X334" s="4">
        <v>72.644021739130437</v>
      </c>
      <c r="Y334" s="4">
        <v>3</v>
      </c>
      <c r="Z334" s="10">
        <v>4.1297273033329591E-2</v>
      </c>
      <c r="AA334" s="4">
        <v>7.5461956521739131</v>
      </c>
      <c r="AB334" s="4">
        <v>0</v>
      </c>
      <c r="AC334" s="10">
        <v>0</v>
      </c>
      <c r="AD334" s="4">
        <v>212.73369565217391</v>
      </c>
      <c r="AE334" s="4">
        <v>8.6956521739130432E-2</v>
      </c>
      <c r="AF334" s="10">
        <v>4.0875763227141506E-4</v>
      </c>
      <c r="AG334" s="4">
        <v>0</v>
      </c>
      <c r="AH334" s="4">
        <v>0</v>
      </c>
      <c r="AI334" s="10" t="s">
        <v>652</v>
      </c>
      <c r="AJ334" s="4">
        <v>0</v>
      </c>
      <c r="AK334" s="4">
        <v>0</v>
      </c>
      <c r="AL334" s="10" t="s">
        <v>652</v>
      </c>
      <c r="AM334" s="1">
        <v>225184</v>
      </c>
      <c r="AN334" s="1">
        <v>1</v>
      </c>
      <c r="AX334"/>
      <c r="AY334"/>
    </row>
    <row r="335" spans="1:51" x14ac:dyDescent="0.25">
      <c r="A335" t="s">
        <v>379</v>
      </c>
      <c r="B335" t="s">
        <v>18</v>
      </c>
      <c r="C335" t="s">
        <v>473</v>
      </c>
      <c r="D335" t="s">
        <v>417</v>
      </c>
      <c r="E335" s="4">
        <v>66.923913043478265</v>
      </c>
      <c r="F335" s="4">
        <v>204.67608695652171</v>
      </c>
      <c r="G335" s="4">
        <v>48.535869565217396</v>
      </c>
      <c r="H335" s="10">
        <v>0.23713502777453246</v>
      </c>
      <c r="I335" s="4">
        <v>183.06195652173909</v>
      </c>
      <c r="J335" s="4">
        <v>48.535869565217396</v>
      </c>
      <c r="K335" s="10">
        <v>0.2651335672764627</v>
      </c>
      <c r="L335" s="4">
        <v>41.990217391304363</v>
      </c>
      <c r="M335" s="4">
        <v>15.533695652173904</v>
      </c>
      <c r="N335" s="10">
        <v>0.36993606171209614</v>
      </c>
      <c r="O335" s="4">
        <v>28.582608695652183</v>
      </c>
      <c r="P335" s="4">
        <v>15.533695652173904</v>
      </c>
      <c r="Q335" s="8">
        <v>0.5434666869485848</v>
      </c>
      <c r="R335" s="4">
        <v>8.4510869565217401</v>
      </c>
      <c r="S335" s="4">
        <v>0</v>
      </c>
      <c r="T335" s="10">
        <v>0</v>
      </c>
      <c r="U335" s="4">
        <v>4.9565217391304346</v>
      </c>
      <c r="V335" s="4">
        <v>0</v>
      </c>
      <c r="W335" s="10">
        <v>0</v>
      </c>
      <c r="X335" s="4">
        <v>40.564130434782612</v>
      </c>
      <c r="Y335" s="4">
        <v>7.5836956521739163</v>
      </c>
      <c r="Z335" s="10">
        <v>0.18695570620863375</v>
      </c>
      <c r="AA335" s="4">
        <v>8.2065217391304355</v>
      </c>
      <c r="AB335" s="4">
        <v>0</v>
      </c>
      <c r="AC335" s="10">
        <v>0</v>
      </c>
      <c r="AD335" s="4">
        <v>108.56304347826082</v>
      </c>
      <c r="AE335" s="4">
        <v>25.418478260869573</v>
      </c>
      <c r="AF335" s="10">
        <v>0.23413564548749491</v>
      </c>
      <c r="AG335" s="4">
        <v>5.3521739130434796</v>
      </c>
      <c r="AH335" s="4">
        <v>0</v>
      </c>
      <c r="AI335" s="10">
        <v>0</v>
      </c>
      <c r="AJ335" s="4">
        <v>0</v>
      </c>
      <c r="AK335" s="4">
        <v>0</v>
      </c>
      <c r="AL335" s="10" t="s">
        <v>652</v>
      </c>
      <c r="AM335" s="1">
        <v>225067</v>
      </c>
      <c r="AN335" s="1">
        <v>1</v>
      </c>
      <c r="AX335"/>
      <c r="AY335"/>
    </row>
    <row r="336" spans="1:51" x14ac:dyDescent="0.25">
      <c r="A336" t="s">
        <v>379</v>
      </c>
      <c r="B336" t="s">
        <v>112</v>
      </c>
      <c r="C336" t="s">
        <v>516</v>
      </c>
      <c r="D336" t="s">
        <v>410</v>
      </c>
      <c r="E336" s="4">
        <v>61.445652173913047</v>
      </c>
      <c r="F336" s="4">
        <v>195.79673913043479</v>
      </c>
      <c r="G336" s="4">
        <v>9.820652173913043</v>
      </c>
      <c r="H336" s="10">
        <v>5.0157383710924701E-2</v>
      </c>
      <c r="I336" s="4">
        <v>178.78695652173911</v>
      </c>
      <c r="J336" s="4">
        <v>9.820652173913043</v>
      </c>
      <c r="K336" s="10">
        <v>5.4929354830865008E-2</v>
      </c>
      <c r="L336" s="4">
        <v>33.628260869565217</v>
      </c>
      <c r="M336" s="4">
        <v>6.6065217391304341</v>
      </c>
      <c r="N336" s="10">
        <v>0.19645743099101426</v>
      </c>
      <c r="O336" s="4">
        <v>16.743478260869562</v>
      </c>
      <c r="P336" s="4">
        <v>6.6065217391304341</v>
      </c>
      <c r="Q336" s="8">
        <v>0.39457283822383798</v>
      </c>
      <c r="R336" s="4">
        <v>11.406521739130437</v>
      </c>
      <c r="S336" s="4">
        <v>0</v>
      </c>
      <c r="T336" s="10">
        <v>0</v>
      </c>
      <c r="U336" s="4">
        <v>5.4782608695652177</v>
      </c>
      <c r="V336" s="4">
        <v>0</v>
      </c>
      <c r="W336" s="10">
        <v>0</v>
      </c>
      <c r="X336" s="4">
        <v>64.903260869565216</v>
      </c>
      <c r="Y336" s="4">
        <v>2.4521739130434788</v>
      </c>
      <c r="Z336" s="10">
        <v>3.7781983219172352E-2</v>
      </c>
      <c r="AA336" s="4">
        <v>0.125</v>
      </c>
      <c r="AB336" s="4">
        <v>0</v>
      </c>
      <c r="AC336" s="10">
        <v>0</v>
      </c>
      <c r="AD336" s="4">
        <v>97.140217391304347</v>
      </c>
      <c r="AE336" s="4">
        <v>0.76195652173913042</v>
      </c>
      <c r="AF336" s="10">
        <v>7.8438832257270424E-3</v>
      </c>
      <c r="AG336" s="4">
        <v>0</v>
      </c>
      <c r="AH336" s="4">
        <v>0</v>
      </c>
      <c r="AI336" s="10" t="s">
        <v>652</v>
      </c>
      <c r="AJ336" s="4">
        <v>0</v>
      </c>
      <c r="AK336" s="4">
        <v>0</v>
      </c>
      <c r="AL336" s="10" t="s">
        <v>652</v>
      </c>
      <c r="AM336" s="1">
        <v>225324</v>
      </c>
      <c r="AN336" s="1">
        <v>1</v>
      </c>
      <c r="AX336"/>
      <c r="AY336"/>
    </row>
    <row r="337" spans="1:51" x14ac:dyDescent="0.25">
      <c r="A337" t="s">
        <v>379</v>
      </c>
      <c r="B337" t="s">
        <v>225</v>
      </c>
      <c r="C337" t="s">
        <v>561</v>
      </c>
      <c r="D337" t="s">
        <v>413</v>
      </c>
      <c r="E337" s="4">
        <v>58.891304347826086</v>
      </c>
      <c r="F337" s="4">
        <v>189.39945652173913</v>
      </c>
      <c r="G337" s="4">
        <v>0</v>
      </c>
      <c r="H337" s="10">
        <v>0</v>
      </c>
      <c r="I337" s="4">
        <v>173.10326086956522</v>
      </c>
      <c r="J337" s="4">
        <v>0</v>
      </c>
      <c r="K337" s="10">
        <v>0</v>
      </c>
      <c r="L337" s="4">
        <v>51.532608695652172</v>
      </c>
      <c r="M337" s="4">
        <v>0</v>
      </c>
      <c r="N337" s="10">
        <v>0</v>
      </c>
      <c r="O337" s="4">
        <v>41.130434782608695</v>
      </c>
      <c r="P337" s="4">
        <v>0</v>
      </c>
      <c r="Q337" s="8">
        <v>0</v>
      </c>
      <c r="R337" s="4">
        <v>2.3586956521739131</v>
      </c>
      <c r="S337" s="4">
        <v>0</v>
      </c>
      <c r="T337" s="10">
        <v>0</v>
      </c>
      <c r="U337" s="4">
        <v>8.0434782608695645</v>
      </c>
      <c r="V337" s="4">
        <v>0</v>
      </c>
      <c r="W337" s="10">
        <v>0</v>
      </c>
      <c r="X337" s="4">
        <v>26.217391304347824</v>
      </c>
      <c r="Y337" s="4">
        <v>0</v>
      </c>
      <c r="Z337" s="10">
        <v>0</v>
      </c>
      <c r="AA337" s="4">
        <v>5.8940217391304346</v>
      </c>
      <c r="AB337" s="4">
        <v>0</v>
      </c>
      <c r="AC337" s="10">
        <v>0</v>
      </c>
      <c r="AD337" s="4">
        <v>105.7554347826087</v>
      </c>
      <c r="AE337" s="4">
        <v>0</v>
      </c>
      <c r="AF337" s="10">
        <v>0</v>
      </c>
      <c r="AG337" s="4">
        <v>0</v>
      </c>
      <c r="AH337" s="4">
        <v>0</v>
      </c>
      <c r="AI337" s="10" t="s">
        <v>652</v>
      </c>
      <c r="AJ337" s="4">
        <v>0</v>
      </c>
      <c r="AK337" s="4">
        <v>0</v>
      </c>
      <c r="AL337" s="10" t="s">
        <v>652</v>
      </c>
      <c r="AM337" s="1">
        <v>225499</v>
      </c>
      <c r="AN337" s="1">
        <v>1</v>
      </c>
      <c r="AX337"/>
      <c r="AY337"/>
    </row>
    <row r="338" spans="1:51" x14ac:dyDescent="0.25">
      <c r="A338" t="s">
        <v>379</v>
      </c>
      <c r="B338" t="s">
        <v>226</v>
      </c>
      <c r="C338" t="s">
        <v>468</v>
      </c>
      <c r="D338" t="s">
        <v>412</v>
      </c>
      <c r="E338" s="4">
        <v>45.549295774647888</v>
      </c>
      <c r="F338" s="4">
        <v>179.65788732394373</v>
      </c>
      <c r="G338" s="4">
        <v>2.0083098591549295</v>
      </c>
      <c r="H338" s="10">
        <v>1.1178523186870817E-2</v>
      </c>
      <c r="I338" s="4">
        <v>173.34436619718315</v>
      </c>
      <c r="J338" s="4">
        <v>2.0083098591549295</v>
      </c>
      <c r="K338" s="10">
        <v>1.1585665592791354E-2</v>
      </c>
      <c r="L338" s="4">
        <v>19.021267605633806</v>
      </c>
      <c r="M338" s="4">
        <v>0.47084507042253521</v>
      </c>
      <c r="N338" s="10">
        <v>2.4753611598581273E-2</v>
      </c>
      <c r="O338" s="4">
        <v>12.70774647887324</v>
      </c>
      <c r="P338" s="4">
        <v>0.47084507042253521</v>
      </c>
      <c r="Q338" s="8">
        <v>3.7051814907176503E-2</v>
      </c>
      <c r="R338" s="4">
        <v>5.1938028169014085</v>
      </c>
      <c r="S338" s="4">
        <v>0</v>
      </c>
      <c r="T338" s="10">
        <v>0</v>
      </c>
      <c r="U338" s="4">
        <v>1.119718309859155</v>
      </c>
      <c r="V338" s="4">
        <v>0</v>
      </c>
      <c r="W338" s="10">
        <v>0</v>
      </c>
      <c r="X338" s="4">
        <v>33.641267605633821</v>
      </c>
      <c r="Y338" s="4">
        <v>0.76605633802816897</v>
      </c>
      <c r="Z338" s="10">
        <v>2.2771327971597581E-2</v>
      </c>
      <c r="AA338" s="4">
        <v>0</v>
      </c>
      <c r="AB338" s="4">
        <v>0</v>
      </c>
      <c r="AC338" s="10" t="s">
        <v>652</v>
      </c>
      <c r="AD338" s="4">
        <v>126.9953521126761</v>
      </c>
      <c r="AE338" s="4">
        <v>0.77140845070422537</v>
      </c>
      <c r="AF338" s="10">
        <v>6.0743045936027364E-3</v>
      </c>
      <c r="AG338" s="4">
        <v>0</v>
      </c>
      <c r="AH338" s="4">
        <v>0</v>
      </c>
      <c r="AI338" s="10" t="s">
        <v>652</v>
      </c>
      <c r="AJ338" s="4">
        <v>0</v>
      </c>
      <c r="AK338" s="4">
        <v>0</v>
      </c>
      <c r="AL338" s="10" t="s">
        <v>652</v>
      </c>
      <c r="AM338" s="1">
        <v>225500</v>
      </c>
      <c r="AN338" s="1">
        <v>1</v>
      </c>
      <c r="AX338"/>
      <c r="AY338"/>
    </row>
    <row r="339" spans="1:51" x14ac:dyDescent="0.25">
      <c r="A339" t="s">
        <v>379</v>
      </c>
      <c r="B339" t="s">
        <v>57</v>
      </c>
      <c r="C339" t="s">
        <v>494</v>
      </c>
      <c r="D339" t="s">
        <v>412</v>
      </c>
      <c r="E339" s="4">
        <v>88.369565217391298</v>
      </c>
      <c r="F339" s="4">
        <v>273.52499999999998</v>
      </c>
      <c r="G339" s="4">
        <v>28.020652173913042</v>
      </c>
      <c r="H339" s="10">
        <v>0.10244274627150368</v>
      </c>
      <c r="I339" s="4">
        <v>250.43695652173912</v>
      </c>
      <c r="J339" s="4">
        <v>28.020652173913042</v>
      </c>
      <c r="K339" s="10">
        <v>0.11188704959158341</v>
      </c>
      <c r="L339" s="4">
        <v>27.764130434782608</v>
      </c>
      <c r="M339" s="4">
        <v>0.9010869565217392</v>
      </c>
      <c r="N339" s="10">
        <v>3.2455075754609874E-2</v>
      </c>
      <c r="O339" s="4">
        <v>16.633695652173913</v>
      </c>
      <c r="P339" s="4">
        <v>0.9010869565217392</v>
      </c>
      <c r="Q339" s="8">
        <v>5.4172384499771291E-2</v>
      </c>
      <c r="R339" s="4">
        <v>5.6521739130434785</v>
      </c>
      <c r="S339" s="4">
        <v>0</v>
      </c>
      <c r="T339" s="10">
        <v>0</v>
      </c>
      <c r="U339" s="4">
        <v>5.4782608695652177</v>
      </c>
      <c r="V339" s="4">
        <v>0</v>
      </c>
      <c r="W339" s="10">
        <v>0</v>
      </c>
      <c r="X339" s="4">
        <v>109.24239130434782</v>
      </c>
      <c r="Y339" s="4">
        <v>9.5836956521739118</v>
      </c>
      <c r="Z339" s="10">
        <v>8.7728724515686099E-2</v>
      </c>
      <c r="AA339" s="4">
        <v>11.957608695652173</v>
      </c>
      <c r="AB339" s="4">
        <v>0</v>
      </c>
      <c r="AC339" s="10">
        <v>0</v>
      </c>
      <c r="AD339" s="4">
        <v>117.425</v>
      </c>
      <c r="AE339" s="4">
        <v>17.535869565217389</v>
      </c>
      <c r="AF339" s="10">
        <v>0.14933676444724198</v>
      </c>
      <c r="AG339" s="4">
        <v>7.1358695652173951</v>
      </c>
      <c r="AH339" s="4">
        <v>0</v>
      </c>
      <c r="AI339" s="10">
        <v>0</v>
      </c>
      <c r="AJ339" s="4">
        <v>0</v>
      </c>
      <c r="AK339" s="4">
        <v>0</v>
      </c>
      <c r="AL339" s="10" t="s">
        <v>652</v>
      </c>
      <c r="AM339" s="1">
        <v>225242</v>
      </c>
      <c r="AN339" s="1">
        <v>1</v>
      </c>
      <c r="AX339"/>
      <c r="AY339"/>
    </row>
    <row r="340" spans="1:51" x14ac:dyDescent="0.25">
      <c r="A340" t="s">
        <v>379</v>
      </c>
      <c r="B340" t="s">
        <v>147</v>
      </c>
      <c r="C340" t="s">
        <v>456</v>
      </c>
      <c r="D340" t="s">
        <v>414</v>
      </c>
      <c r="E340" s="4">
        <v>58.989130434782609</v>
      </c>
      <c r="F340" s="4">
        <v>202.82956521739135</v>
      </c>
      <c r="G340" s="4">
        <v>2.2040217391304351</v>
      </c>
      <c r="H340" s="10">
        <v>1.0866373138295591E-2</v>
      </c>
      <c r="I340" s="4">
        <v>185.67043478260871</v>
      </c>
      <c r="J340" s="4">
        <v>2.2040217391304351</v>
      </c>
      <c r="K340" s="10">
        <v>1.1870612258279047E-2</v>
      </c>
      <c r="L340" s="4">
        <v>47.4370652173913</v>
      </c>
      <c r="M340" s="4">
        <v>0</v>
      </c>
      <c r="N340" s="10">
        <v>0</v>
      </c>
      <c r="O340" s="4">
        <v>35.605543478260863</v>
      </c>
      <c r="P340" s="4">
        <v>0</v>
      </c>
      <c r="Q340" s="8">
        <v>0</v>
      </c>
      <c r="R340" s="4">
        <v>7.4673913043478262</v>
      </c>
      <c r="S340" s="4">
        <v>0</v>
      </c>
      <c r="T340" s="10">
        <v>0</v>
      </c>
      <c r="U340" s="4">
        <v>4.3641304347826084</v>
      </c>
      <c r="V340" s="4">
        <v>0</v>
      </c>
      <c r="W340" s="10">
        <v>0</v>
      </c>
      <c r="X340" s="4">
        <v>35.09739130434783</v>
      </c>
      <c r="Y340" s="4">
        <v>0</v>
      </c>
      <c r="Z340" s="10">
        <v>0</v>
      </c>
      <c r="AA340" s="4">
        <v>5.3276086956521747</v>
      </c>
      <c r="AB340" s="4">
        <v>0</v>
      </c>
      <c r="AC340" s="10">
        <v>0</v>
      </c>
      <c r="AD340" s="4">
        <v>114.44108695652176</v>
      </c>
      <c r="AE340" s="4">
        <v>2.2040217391304351</v>
      </c>
      <c r="AF340" s="10">
        <v>1.9259007387510945E-2</v>
      </c>
      <c r="AG340" s="4">
        <v>0.5264130434782609</v>
      </c>
      <c r="AH340" s="4">
        <v>0</v>
      </c>
      <c r="AI340" s="10">
        <v>0</v>
      </c>
      <c r="AJ340" s="4">
        <v>0</v>
      </c>
      <c r="AK340" s="4">
        <v>0</v>
      </c>
      <c r="AL340" s="10" t="s">
        <v>652</v>
      </c>
      <c r="AM340" s="1">
        <v>225380</v>
      </c>
      <c r="AN340" s="1">
        <v>1</v>
      </c>
      <c r="AX340"/>
      <c r="AY340"/>
    </row>
    <row r="341" spans="1:51" x14ac:dyDescent="0.25">
      <c r="A341" t="s">
        <v>379</v>
      </c>
      <c r="B341" t="s">
        <v>149</v>
      </c>
      <c r="C341" t="s">
        <v>456</v>
      </c>
      <c r="D341" t="s">
        <v>414</v>
      </c>
      <c r="E341" s="4">
        <v>46.956521739130437</v>
      </c>
      <c r="F341" s="4">
        <v>157.54891304347828</v>
      </c>
      <c r="G341" s="4">
        <v>114.16847826086956</v>
      </c>
      <c r="H341" s="10">
        <v>0.72465417917140973</v>
      </c>
      <c r="I341" s="4">
        <v>146.15489130434781</v>
      </c>
      <c r="J341" s="4">
        <v>113.72554347826087</v>
      </c>
      <c r="K341" s="10">
        <v>0.77811657525332356</v>
      </c>
      <c r="L341" s="4">
        <v>23.654891304347828</v>
      </c>
      <c r="M341" s="4">
        <v>7.3070652173913038</v>
      </c>
      <c r="N341" s="10">
        <v>0.30890292935094771</v>
      </c>
      <c r="O341" s="4">
        <v>17.475543478260871</v>
      </c>
      <c r="P341" s="4">
        <v>6.9755434782608692</v>
      </c>
      <c r="Q341" s="8">
        <v>0.3991603172134971</v>
      </c>
      <c r="R341" s="4">
        <v>1.0434782608695652</v>
      </c>
      <c r="S341" s="4">
        <v>0.33152173913043476</v>
      </c>
      <c r="T341" s="10">
        <v>0.31770833333333331</v>
      </c>
      <c r="U341" s="4">
        <v>5.1358695652173916</v>
      </c>
      <c r="V341" s="4">
        <v>0</v>
      </c>
      <c r="W341" s="10">
        <v>0</v>
      </c>
      <c r="X341" s="4">
        <v>44.149456521739133</v>
      </c>
      <c r="Y341" s="4">
        <v>36.334239130434781</v>
      </c>
      <c r="Z341" s="10">
        <v>0.82298270449929212</v>
      </c>
      <c r="AA341" s="4">
        <v>5.2146739130434785</v>
      </c>
      <c r="AB341" s="4">
        <v>0.11141304347826086</v>
      </c>
      <c r="AC341" s="10">
        <v>2.1365294424179258E-2</v>
      </c>
      <c r="AD341" s="4">
        <v>84.529891304347828</v>
      </c>
      <c r="AE341" s="4">
        <v>70.415760869565219</v>
      </c>
      <c r="AF341" s="10">
        <v>0.83302793583437806</v>
      </c>
      <c r="AG341" s="4">
        <v>0</v>
      </c>
      <c r="AH341" s="4">
        <v>0</v>
      </c>
      <c r="AI341" s="10" t="s">
        <v>652</v>
      </c>
      <c r="AJ341" s="4">
        <v>0</v>
      </c>
      <c r="AK341" s="4">
        <v>0</v>
      </c>
      <c r="AL341" s="10" t="s">
        <v>652</v>
      </c>
      <c r="AM341" s="1">
        <v>225383</v>
      </c>
      <c r="AN341" s="1">
        <v>1</v>
      </c>
      <c r="AX341"/>
      <c r="AY341"/>
    </row>
    <row r="342" spans="1:51" x14ac:dyDescent="0.25">
      <c r="A342" t="s">
        <v>379</v>
      </c>
      <c r="B342" t="s">
        <v>273</v>
      </c>
      <c r="C342" t="s">
        <v>575</v>
      </c>
      <c r="D342" t="s">
        <v>410</v>
      </c>
      <c r="E342" s="4">
        <v>98.826086956521735</v>
      </c>
      <c r="F342" s="4">
        <v>355.11630434782609</v>
      </c>
      <c r="G342" s="4">
        <v>52.638043478260869</v>
      </c>
      <c r="H342" s="10">
        <v>0.14822761679425295</v>
      </c>
      <c r="I342" s="4">
        <v>337.5836956521739</v>
      </c>
      <c r="J342" s="4">
        <v>52.638043478260869</v>
      </c>
      <c r="K342" s="10">
        <v>0.15592590565302647</v>
      </c>
      <c r="L342" s="4">
        <v>53.323369565217398</v>
      </c>
      <c r="M342" s="4">
        <v>0.34782608695652173</v>
      </c>
      <c r="N342" s="10">
        <v>6.5229577536564222E-3</v>
      </c>
      <c r="O342" s="4">
        <v>39.644021739130437</v>
      </c>
      <c r="P342" s="4">
        <v>0.34782608695652173</v>
      </c>
      <c r="Q342" s="8">
        <v>8.7737336349304265E-3</v>
      </c>
      <c r="R342" s="4">
        <v>9.070652173913043</v>
      </c>
      <c r="S342" s="4">
        <v>0</v>
      </c>
      <c r="T342" s="10">
        <v>0</v>
      </c>
      <c r="U342" s="4">
        <v>4.6086956521739131</v>
      </c>
      <c r="V342" s="4">
        <v>0</v>
      </c>
      <c r="W342" s="10">
        <v>0</v>
      </c>
      <c r="X342" s="4">
        <v>104.66032608695652</v>
      </c>
      <c r="Y342" s="4">
        <v>5.5543478260869561</v>
      </c>
      <c r="Z342" s="10">
        <v>5.3070232376995971E-2</v>
      </c>
      <c r="AA342" s="4">
        <v>3.8532608695652173</v>
      </c>
      <c r="AB342" s="4">
        <v>0</v>
      </c>
      <c r="AC342" s="10">
        <v>0</v>
      </c>
      <c r="AD342" s="4">
        <v>193.27934782608696</v>
      </c>
      <c r="AE342" s="4">
        <v>46.735869565217392</v>
      </c>
      <c r="AF342" s="10">
        <v>0.24180477682111384</v>
      </c>
      <c r="AG342" s="4">
        <v>0</v>
      </c>
      <c r="AH342" s="4">
        <v>0</v>
      </c>
      <c r="AI342" s="10" t="s">
        <v>652</v>
      </c>
      <c r="AJ342" s="4">
        <v>0</v>
      </c>
      <c r="AK342" s="4">
        <v>0</v>
      </c>
      <c r="AL342" s="10" t="s">
        <v>652</v>
      </c>
      <c r="AM342" s="1">
        <v>225586</v>
      </c>
      <c r="AN342" s="1">
        <v>1</v>
      </c>
      <c r="AX342"/>
      <c r="AY342"/>
    </row>
    <row r="343" spans="1:51" x14ac:dyDescent="0.25">
      <c r="A343" t="s">
        <v>379</v>
      </c>
      <c r="B343" t="s">
        <v>355</v>
      </c>
      <c r="C343" t="s">
        <v>602</v>
      </c>
      <c r="D343" t="s">
        <v>415</v>
      </c>
      <c r="E343" s="4">
        <v>20.532608695652176</v>
      </c>
      <c r="F343" s="4">
        <v>125.28717391304347</v>
      </c>
      <c r="G343" s="4">
        <v>18.567934782608692</v>
      </c>
      <c r="H343" s="10">
        <v>0.14820299798202735</v>
      </c>
      <c r="I343" s="4">
        <v>97.923043478260865</v>
      </c>
      <c r="J343" s="4">
        <v>18.567934782608692</v>
      </c>
      <c r="K343" s="10">
        <v>0.18961762342211938</v>
      </c>
      <c r="L343" s="4">
        <v>63.358695652173914</v>
      </c>
      <c r="M343" s="4">
        <v>12.192934782608695</v>
      </c>
      <c r="N343" s="10">
        <v>0.19244295762566477</v>
      </c>
      <c r="O343" s="4">
        <v>46.663043478260867</v>
      </c>
      <c r="P343" s="4">
        <v>12.192934782608695</v>
      </c>
      <c r="Q343" s="8">
        <v>0.26129746098299556</v>
      </c>
      <c r="R343" s="4">
        <v>11.551630434782609</v>
      </c>
      <c r="S343" s="4">
        <v>0</v>
      </c>
      <c r="T343" s="10">
        <v>0</v>
      </c>
      <c r="U343" s="4">
        <v>5.1440217391304346</v>
      </c>
      <c r="V343" s="4">
        <v>0</v>
      </c>
      <c r="W343" s="10">
        <v>0</v>
      </c>
      <c r="X343" s="4">
        <v>16.869565217391305</v>
      </c>
      <c r="Y343" s="4">
        <v>5.4755434782608692</v>
      </c>
      <c r="Z343" s="10">
        <v>0.32458118556701027</v>
      </c>
      <c r="AA343" s="4">
        <v>10.668478260869565</v>
      </c>
      <c r="AB343" s="4">
        <v>0</v>
      </c>
      <c r="AC343" s="10">
        <v>0</v>
      </c>
      <c r="AD343" s="4">
        <v>34.390434782608693</v>
      </c>
      <c r="AE343" s="4">
        <v>0.89945652173913049</v>
      </c>
      <c r="AF343" s="10">
        <v>2.615426433032441E-2</v>
      </c>
      <c r="AG343" s="4">
        <v>0</v>
      </c>
      <c r="AH343" s="4">
        <v>0</v>
      </c>
      <c r="AI343" s="10" t="s">
        <v>652</v>
      </c>
      <c r="AJ343" s="4">
        <v>0</v>
      </c>
      <c r="AK343" s="4">
        <v>0</v>
      </c>
      <c r="AL343" s="10" t="s">
        <v>652</v>
      </c>
      <c r="AM343" s="1">
        <v>225783</v>
      </c>
      <c r="AN343" s="1">
        <v>1</v>
      </c>
      <c r="AX343"/>
      <c r="AY343"/>
    </row>
    <row r="344" spans="1:51" x14ac:dyDescent="0.25">
      <c r="A344" t="s">
        <v>379</v>
      </c>
      <c r="B344" t="s">
        <v>353</v>
      </c>
      <c r="C344" t="s">
        <v>494</v>
      </c>
      <c r="D344" t="s">
        <v>412</v>
      </c>
      <c r="E344" s="4">
        <v>21.478260869565219</v>
      </c>
      <c r="F344" s="4">
        <v>112.98456521739129</v>
      </c>
      <c r="G344" s="4">
        <v>0.42119565217391303</v>
      </c>
      <c r="H344" s="10">
        <v>3.7279043501517138E-3</v>
      </c>
      <c r="I344" s="4">
        <v>92.541630434782604</v>
      </c>
      <c r="J344" s="4">
        <v>0.42119565217391303</v>
      </c>
      <c r="K344" s="10">
        <v>4.5514181044253883E-3</v>
      </c>
      <c r="L344" s="4">
        <v>47.546195652173914</v>
      </c>
      <c r="M344" s="4">
        <v>0</v>
      </c>
      <c r="N344" s="10">
        <v>0</v>
      </c>
      <c r="O344" s="4">
        <v>32.043478260869563</v>
      </c>
      <c r="P344" s="4">
        <v>0</v>
      </c>
      <c r="Q344" s="8">
        <v>0</v>
      </c>
      <c r="R344" s="4">
        <v>10.608695652173912</v>
      </c>
      <c r="S344" s="4">
        <v>0</v>
      </c>
      <c r="T344" s="10">
        <v>0</v>
      </c>
      <c r="U344" s="4">
        <v>4.8940217391304346</v>
      </c>
      <c r="V344" s="4">
        <v>0</v>
      </c>
      <c r="W344" s="10">
        <v>0</v>
      </c>
      <c r="X344" s="4">
        <v>19.029891304347824</v>
      </c>
      <c r="Y344" s="4">
        <v>0.42119565217391303</v>
      </c>
      <c r="Z344" s="10">
        <v>2.2133371412251895E-2</v>
      </c>
      <c r="AA344" s="4">
        <v>4.9402173913043477</v>
      </c>
      <c r="AB344" s="4">
        <v>0</v>
      </c>
      <c r="AC344" s="10">
        <v>0</v>
      </c>
      <c r="AD344" s="4">
        <v>41.468260869565214</v>
      </c>
      <c r="AE344" s="4">
        <v>0</v>
      </c>
      <c r="AF344" s="10">
        <v>0</v>
      </c>
      <c r="AG344" s="4">
        <v>0</v>
      </c>
      <c r="AH344" s="4">
        <v>0</v>
      </c>
      <c r="AI344" s="10" t="s">
        <v>652</v>
      </c>
      <c r="AJ344" s="4">
        <v>0</v>
      </c>
      <c r="AK344" s="4">
        <v>0</v>
      </c>
      <c r="AL344" s="10" t="s">
        <v>652</v>
      </c>
      <c r="AM344" s="1">
        <v>225778</v>
      </c>
      <c r="AN344" s="1">
        <v>1</v>
      </c>
      <c r="AX344"/>
      <c r="AY344"/>
    </row>
    <row r="345" spans="1:51" x14ac:dyDescent="0.25">
      <c r="A345" t="s">
        <v>379</v>
      </c>
      <c r="B345" t="s">
        <v>125</v>
      </c>
      <c r="C345" t="s">
        <v>466</v>
      </c>
      <c r="D345" t="s">
        <v>418</v>
      </c>
      <c r="E345" s="4">
        <v>123.73913043478261</v>
      </c>
      <c r="F345" s="4">
        <v>407.30456521739131</v>
      </c>
      <c r="G345" s="4">
        <v>46.04641304347826</v>
      </c>
      <c r="H345" s="10">
        <v>0.11305155153098231</v>
      </c>
      <c r="I345" s="4">
        <v>376.89967391304344</v>
      </c>
      <c r="J345" s="4">
        <v>46.04641304347826</v>
      </c>
      <c r="K345" s="10">
        <v>0.12217153855670854</v>
      </c>
      <c r="L345" s="4">
        <v>32.798913043478265</v>
      </c>
      <c r="M345" s="4">
        <v>1.2581521739130435</v>
      </c>
      <c r="N345" s="10">
        <v>3.8359569179784586E-2</v>
      </c>
      <c r="O345" s="4">
        <v>17.032608695652176</v>
      </c>
      <c r="P345" s="4">
        <v>1.2581521739130435</v>
      </c>
      <c r="Q345" s="8">
        <v>7.3867262284620289E-2</v>
      </c>
      <c r="R345" s="4">
        <v>10.201086956521738</v>
      </c>
      <c r="S345" s="4">
        <v>0</v>
      </c>
      <c r="T345" s="10">
        <v>0</v>
      </c>
      <c r="U345" s="4">
        <v>5.5652173913043477</v>
      </c>
      <c r="V345" s="4">
        <v>0</v>
      </c>
      <c r="W345" s="10">
        <v>0</v>
      </c>
      <c r="X345" s="4">
        <v>133.38608695652172</v>
      </c>
      <c r="Y345" s="4">
        <v>9.2610869565217389</v>
      </c>
      <c r="Z345" s="10">
        <v>6.9430681773733002E-2</v>
      </c>
      <c r="AA345" s="4">
        <v>14.638586956521738</v>
      </c>
      <c r="AB345" s="4">
        <v>0</v>
      </c>
      <c r="AC345" s="10">
        <v>0</v>
      </c>
      <c r="AD345" s="4">
        <v>195.25271739130434</v>
      </c>
      <c r="AE345" s="4">
        <v>35.527173913043477</v>
      </c>
      <c r="AF345" s="10">
        <v>0.18195482443321781</v>
      </c>
      <c r="AG345" s="4">
        <v>31.228260869565219</v>
      </c>
      <c r="AH345" s="4">
        <v>0</v>
      </c>
      <c r="AI345" s="10">
        <v>0</v>
      </c>
      <c r="AJ345" s="4">
        <v>0</v>
      </c>
      <c r="AK345" s="4">
        <v>0</v>
      </c>
      <c r="AL345" s="10" t="s">
        <v>652</v>
      </c>
      <c r="AM345" s="1">
        <v>225341</v>
      </c>
      <c r="AN345" s="1">
        <v>1</v>
      </c>
      <c r="AX345"/>
      <c r="AY345"/>
    </row>
    <row r="346" spans="1:51" x14ac:dyDescent="0.25">
      <c r="A346" t="s">
        <v>379</v>
      </c>
      <c r="B346" t="s">
        <v>59</v>
      </c>
      <c r="C346" t="s">
        <v>496</v>
      </c>
      <c r="D346" t="s">
        <v>414</v>
      </c>
      <c r="E346" s="4">
        <v>78.195652173913047</v>
      </c>
      <c r="F346" s="4">
        <v>255.2146739130435</v>
      </c>
      <c r="G346" s="4">
        <v>9.241847826086957</v>
      </c>
      <c r="H346" s="10">
        <v>3.6212055068729439E-2</v>
      </c>
      <c r="I346" s="4">
        <v>224.79347826086956</v>
      </c>
      <c r="J346" s="4">
        <v>9.0326086956521756</v>
      </c>
      <c r="K346" s="10">
        <v>4.01818093902616E-2</v>
      </c>
      <c r="L346" s="4">
        <v>40.834239130434781</v>
      </c>
      <c r="M346" s="4">
        <v>0.19565217391304349</v>
      </c>
      <c r="N346" s="10">
        <v>4.7913755240566987E-3</v>
      </c>
      <c r="O346" s="4">
        <v>28.404891304347824</v>
      </c>
      <c r="P346" s="4">
        <v>0.19565217391304349</v>
      </c>
      <c r="Q346" s="8">
        <v>6.8879747440926059E-3</v>
      </c>
      <c r="R346" s="4">
        <v>2.6032608695652173</v>
      </c>
      <c r="S346" s="4">
        <v>0</v>
      </c>
      <c r="T346" s="10">
        <v>0</v>
      </c>
      <c r="U346" s="4">
        <v>9.8260869565217384</v>
      </c>
      <c r="V346" s="4">
        <v>0</v>
      </c>
      <c r="W346" s="10">
        <v>0</v>
      </c>
      <c r="X346" s="4">
        <v>40.067934782608695</v>
      </c>
      <c r="Y346" s="4">
        <v>4.7771739130434785</v>
      </c>
      <c r="Z346" s="10">
        <v>0.11922685656154629</v>
      </c>
      <c r="AA346" s="4">
        <v>17.991847826086957</v>
      </c>
      <c r="AB346" s="4">
        <v>0.20923913043478262</v>
      </c>
      <c r="AC346" s="10">
        <v>1.1629663192871167E-2</v>
      </c>
      <c r="AD346" s="4">
        <v>148.01358695652175</v>
      </c>
      <c r="AE346" s="4">
        <v>4.0597826086956523</v>
      </c>
      <c r="AF346" s="10">
        <v>2.7428445537828857E-2</v>
      </c>
      <c r="AG346" s="4">
        <v>8.3070652173913047</v>
      </c>
      <c r="AH346" s="4">
        <v>0</v>
      </c>
      <c r="AI346" s="10">
        <v>0</v>
      </c>
      <c r="AJ346" s="4">
        <v>0</v>
      </c>
      <c r="AK346" s="4">
        <v>0</v>
      </c>
      <c r="AL346" s="10" t="s">
        <v>652</v>
      </c>
      <c r="AM346" s="1">
        <v>225249</v>
      </c>
      <c r="AN346" s="1">
        <v>1</v>
      </c>
      <c r="AX346"/>
      <c r="AY346"/>
    </row>
    <row r="347" spans="1:51" x14ac:dyDescent="0.25">
      <c r="A347" t="s">
        <v>379</v>
      </c>
      <c r="B347" t="s">
        <v>63</v>
      </c>
      <c r="C347" t="s">
        <v>496</v>
      </c>
      <c r="D347" t="s">
        <v>414</v>
      </c>
      <c r="E347" s="4">
        <v>80.847826086956516</v>
      </c>
      <c r="F347" s="4">
        <v>261.0896739130435</v>
      </c>
      <c r="G347" s="4">
        <v>28.239130434782609</v>
      </c>
      <c r="H347" s="10">
        <v>0.10815874106222874</v>
      </c>
      <c r="I347" s="4">
        <v>239.60054347826085</v>
      </c>
      <c r="J347" s="4">
        <v>27.986413043478258</v>
      </c>
      <c r="K347" s="10">
        <v>0.11680446395154979</v>
      </c>
      <c r="L347" s="4">
        <v>37.823369565217391</v>
      </c>
      <c r="M347" s="4">
        <v>1.3043478260869565</v>
      </c>
      <c r="N347" s="10">
        <v>3.4485236008333933E-2</v>
      </c>
      <c r="O347" s="4">
        <v>24.157608695652176</v>
      </c>
      <c r="P347" s="4">
        <v>1.3043478260869565</v>
      </c>
      <c r="Q347" s="8">
        <v>5.3993250843644543E-2</v>
      </c>
      <c r="R347" s="4">
        <v>4.0461956521739131</v>
      </c>
      <c r="S347" s="4">
        <v>0</v>
      </c>
      <c r="T347" s="10">
        <v>0</v>
      </c>
      <c r="U347" s="4">
        <v>9.6195652173913047</v>
      </c>
      <c r="V347" s="4">
        <v>0</v>
      </c>
      <c r="W347" s="10">
        <v>0</v>
      </c>
      <c r="X347" s="4">
        <v>50.703804347826086</v>
      </c>
      <c r="Y347" s="4">
        <v>12.421195652173912</v>
      </c>
      <c r="Z347" s="10">
        <v>0.24497561498472586</v>
      </c>
      <c r="AA347" s="4">
        <v>7.8233695652173916</v>
      </c>
      <c r="AB347" s="4">
        <v>0.25271739130434784</v>
      </c>
      <c r="AC347" s="10">
        <v>3.2302882945467175E-2</v>
      </c>
      <c r="AD347" s="4">
        <v>157.52445652173913</v>
      </c>
      <c r="AE347" s="4">
        <v>14.260869565217391</v>
      </c>
      <c r="AF347" s="10">
        <v>9.0531145957322021E-2</v>
      </c>
      <c r="AG347" s="4">
        <v>7.2146739130434785</v>
      </c>
      <c r="AH347" s="4">
        <v>0</v>
      </c>
      <c r="AI347" s="10">
        <v>0</v>
      </c>
      <c r="AJ347" s="4">
        <v>0</v>
      </c>
      <c r="AK347" s="4">
        <v>0</v>
      </c>
      <c r="AL347" s="10" t="s">
        <v>652</v>
      </c>
      <c r="AM347" s="1">
        <v>225256</v>
      </c>
      <c r="AN347" s="1">
        <v>1</v>
      </c>
      <c r="AX347"/>
      <c r="AY347"/>
    </row>
    <row r="348" spans="1:51" x14ac:dyDescent="0.25">
      <c r="A348" t="s">
        <v>379</v>
      </c>
      <c r="B348" t="s">
        <v>3</v>
      </c>
      <c r="C348" t="s">
        <v>458</v>
      </c>
      <c r="D348" t="s">
        <v>410</v>
      </c>
      <c r="E348" s="4">
        <v>70.065217391304344</v>
      </c>
      <c r="F348" s="4">
        <v>256.40249999999997</v>
      </c>
      <c r="G348" s="4">
        <v>43.126086956521725</v>
      </c>
      <c r="H348" s="10">
        <v>0.16819682708445405</v>
      </c>
      <c r="I348" s="4">
        <v>239.74076086956518</v>
      </c>
      <c r="J348" s="4">
        <v>43.126086956521725</v>
      </c>
      <c r="K348" s="10">
        <v>0.17988633555720285</v>
      </c>
      <c r="L348" s="4">
        <v>32.377282608695644</v>
      </c>
      <c r="M348" s="4">
        <v>2.8817391304347835</v>
      </c>
      <c r="N348" s="10">
        <v>8.9004971950945255E-2</v>
      </c>
      <c r="O348" s="4">
        <v>23.464239130434777</v>
      </c>
      <c r="P348" s="4">
        <v>2.8817391304347835</v>
      </c>
      <c r="Q348" s="8">
        <v>0.12281408804332224</v>
      </c>
      <c r="R348" s="4">
        <v>3.6086956521739131</v>
      </c>
      <c r="S348" s="4">
        <v>0</v>
      </c>
      <c r="T348" s="10">
        <v>0</v>
      </c>
      <c r="U348" s="4">
        <v>5.3043478260869561</v>
      </c>
      <c r="V348" s="4">
        <v>0</v>
      </c>
      <c r="W348" s="10">
        <v>0</v>
      </c>
      <c r="X348" s="4">
        <v>79.139021739130399</v>
      </c>
      <c r="Y348" s="4">
        <v>38.856195652173902</v>
      </c>
      <c r="Z348" s="10">
        <v>0.49098655503042948</v>
      </c>
      <c r="AA348" s="4">
        <v>7.7486956521739119</v>
      </c>
      <c r="AB348" s="4">
        <v>0</v>
      </c>
      <c r="AC348" s="10">
        <v>0</v>
      </c>
      <c r="AD348" s="4">
        <v>131.66532608695653</v>
      </c>
      <c r="AE348" s="4">
        <v>1.3881521739130434</v>
      </c>
      <c r="AF348" s="10">
        <v>1.0543035248295042E-2</v>
      </c>
      <c r="AG348" s="4">
        <v>5.4721739130434797</v>
      </c>
      <c r="AH348" s="4">
        <v>0</v>
      </c>
      <c r="AI348" s="10">
        <v>0</v>
      </c>
      <c r="AJ348" s="4">
        <v>0</v>
      </c>
      <c r="AK348" s="4">
        <v>0</v>
      </c>
      <c r="AL348" s="10" t="s">
        <v>652</v>
      </c>
      <c r="AM348" s="1">
        <v>225511</v>
      </c>
      <c r="AN348" s="1">
        <v>1</v>
      </c>
      <c r="AX348"/>
      <c r="AY348"/>
    </row>
    <row r="349" spans="1:51" x14ac:dyDescent="0.25">
      <c r="A349" t="s">
        <v>379</v>
      </c>
      <c r="B349" t="s">
        <v>267</v>
      </c>
      <c r="C349" t="s">
        <v>440</v>
      </c>
      <c r="D349" t="s">
        <v>410</v>
      </c>
      <c r="E349" s="4">
        <v>96.652173913043484</v>
      </c>
      <c r="F349" s="4">
        <v>297.96956521739128</v>
      </c>
      <c r="G349" s="4">
        <v>24.138043478260869</v>
      </c>
      <c r="H349" s="10">
        <v>8.10084193016503E-2</v>
      </c>
      <c r="I349" s="4">
        <v>280.23043478260871</v>
      </c>
      <c r="J349" s="4">
        <v>24.138043478260869</v>
      </c>
      <c r="K349" s="10">
        <v>8.613640947667292E-2</v>
      </c>
      <c r="L349" s="4">
        <v>48.948478260869557</v>
      </c>
      <c r="M349" s="4">
        <v>6.5517391304347834</v>
      </c>
      <c r="N349" s="10">
        <v>0.1338496999951147</v>
      </c>
      <c r="O349" s="4">
        <v>40.861521739130431</v>
      </c>
      <c r="P349" s="4">
        <v>6.5517391304347834</v>
      </c>
      <c r="Q349" s="8">
        <v>0.16034006692806566</v>
      </c>
      <c r="R349" s="4">
        <v>5.0434782608695654</v>
      </c>
      <c r="S349" s="4">
        <v>0</v>
      </c>
      <c r="T349" s="10">
        <v>0</v>
      </c>
      <c r="U349" s="4">
        <v>3.0434782608695654</v>
      </c>
      <c r="V349" s="4">
        <v>0</v>
      </c>
      <c r="W349" s="10">
        <v>0</v>
      </c>
      <c r="X349" s="4">
        <v>91.753913043478263</v>
      </c>
      <c r="Y349" s="4">
        <v>8.7077173913043477</v>
      </c>
      <c r="Z349" s="10">
        <v>9.4902954026365421E-2</v>
      </c>
      <c r="AA349" s="4">
        <v>9.6521739130434785</v>
      </c>
      <c r="AB349" s="4">
        <v>0</v>
      </c>
      <c r="AC349" s="10">
        <v>0</v>
      </c>
      <c r="AD349" s="4">
        <v>147.61500000000001</v>
      </c>
      <c r="AE349" s="4">
        <v>8.8785869565217386</v>
      </c>
      <c r="AF349" s="10">
        <v>6.014691566928658E-2</v>
      </c>
      <c r="AG349" s="4">
        <v>0</v>
      </c>
      <c r="AH349" s="4">
        <v>0</v>
      </c>
      <c r="AI349" s="10" t="s">
        <v>652</v>
      </c>
      <c r="AJ349" s="4">
        <v>0</v>
      </c>
      <c r="AK349" s="4">
        <v>0</v>
      </c>
      <c r="AL349" s="10" t="s">
        <v>652</v>
      </c>
      <c r="AM349" s="1">
        <v>225568</v>
      </c>
      <c r="AN349" s="1">
        <v>1</v>
      </c>
      <c r="AX349"/>
      <c r="AY349"/>
    </row>
    <row r="350" spans="1:51" x14ac:dyDescent="0.25">
      <c r="A350" t="s">
        <v>379</v>
      </c>
      <c r="B350" t="s">
        <v>134</v>
      </c>
      <c r="C350" t="s">
        <v>453</v>
      </c>
      <c r="D350" t="s">
        <v>410</v>
      </c>
      <c r="E350" s="4">
        <v>112</v>
      </c>
      <c r="F350" s="4">
        <v>435.13586956521721</v>
      </c>
      <c r="G350" s="4">
        <v>0</v>
      </c>
      <c r="H350" s="10">
        <v>0</v>
      </c>
      <c r="I350" s="4">
        <v>414.36423913043461</v>
      </c>
      <c r="J350" s="4">
        <v>0</v>
      </c>
      <c r="K350" s="10">
        <v>0</v>
      </c>
      <c r="L350" s="4">
        <v>110.60543478260867</v>
      </c>
      <c r="M350" s="4">
        <v>0</v>
      </c>
      <c r="N350" s="10">
        <v>0</v>
      </c>
      <c r="O350" s="4">
        <v>95.523913043478231</v>
      </c>
      <c r="P350" s="4">
        <v>0</v>
      </c>
      <c r="Q350" s="8">
        <v>0</v>
      </c>
      <c r="R350" s="4">
        <v>9.9130434782608692</v>
      </c>
      <c r="S350" s="4">
        <v>0</v>
      </c>
      <c r="T350" s="10">
        <v>0</v>
      </c>
      <c r="U350" s="4">
        <v>5.1684782608695654</v>
      </c>
      <c r="V350" s="4">
        <v>0</v>
      </c>
      <c r="W350" s="10">
        <v>0</v>
      </c>
      <c r="X350" s="4">
        <v>73.139130434782601</v>
      </c>
      <c r="Y350" s="4">
        <v>0</v>
      </c>
      <c r="Z350" s="10">
        <v>0</v>
      </c>
      <c r="AA350" s="4">
        <v>5.6901086956521736</v>
      </c>
      <c r="AB350" s="4">
        <v>0</v>
      </c>
      <c r="AC350" s="10">
        <v>0</v>
      </c>
      <c r="AD350" s="4">
        <v>245.70119565217377</v>
      </c>
      <c r="AE350" s="4">
        <v>0</v>
      </c>
      <c r="AF350" s="10">
        <v>0</v>
      </c>
      <c r="AG350" s="4">
        <v>0</v>
      </c>
      <c r="AH350" s="4">
        <v>0</v>
      </c>
      <c r="AI350" s="10" t="s">
        <v>652</v>
      </c>
      <c r="AJ350" s="4">
        <v>0</v>
      </c>
      <c r="AK350" s="4">
        <v>0</v>
      </c>
      <c r="AL350" s="10" t="s">
        <v>652</v>
      </c>
      <c r="AM350" s="1">
        <v>225357</v>
      </c>
      <c r="AN350" s="1">
        <v>1</v>
      </c>
      <c r="AX350"/>
      <c r="AY350"/>
    </row>
    <row r="351" spans="1:51" x14ac:dyDescent="0.25">
      <c r="A351" t="s">
        <v>379</v>
      </c>
      <c r="B351" t="s">
        <v>285</v>
      </c>
      <c r="C351" t="s">
        <v>580</v>
      </c>
      <c r="D351" t="s">
        <v>421</v>
      </c>
      <c r="E351" s="4">
        <v>31.445652173913043</v>
      </c>
      <c r="F351" s="4">
        <v>140.03347826086951</v>
      </c>
      <c r="G351" s="4">
        <v>77.585869565217379</v>
      </c>
      <c r="H351" s="10">
        <v>0.554052291843255</v>
      </c>
      <c r="I351" s="4">
        <v>125.73456521739126</v>
      </c>
      <c r="J351" s="4">
        <v>77.585869565217379</v>
      </c>
      <c r="K351" s="10">
        <v>0.61706078540195974</v>
      </c>
      <c r="L351" s="4">
        <v>31.989130434782602</v>
      </c>
      <c r="M351" s="4">
        <v>8.6249999999999964</v>
      </c>
      <c r="N351" s="10">
        <v>0.26962283384301727</v>
      </c>
      <c r="O351" s="4">
        <v>17.690217391304341</v>
      </c>
      <c r="P351" s="4">
        <v>8.6249999999999964</v>
      </c>
      <c r="Q351" s="8">
        <v>0.48755760368663592</v>
      </c>
      <c r="R351" s="4">
        <v>9.1684782608695645</v>
      </c>
      <c r="S351" s="4">
        <v>0</v>
      </c>
      <c r="T351" s="10">
        <v>0</v>
      </c>
      <c r="U351" s="4">
        <v>5.1304347826086953</v>
      </c>
      <c r="V351" s="4">
        <v>0</v>
      </c>
      <c r="W351" s="10">
        <v>0</v>
      </c>
      <c r="X351" s="4">
        <v>21.291304347826078</v>
      </c>
      <c r="Y351" s="4">
        <v>16.598913043478252</v>
      </c>
      <c r="Z351" s="10">
        <v>0.77960996528486826</v>
      </c>
      <c r="AA351" s="4">
        <v>0</v>
      </c>
      <c r="AB351" s="4">
        <v>0</v>
      </c>
      <c r="AC351" s="10" t="s">
        <v>652</v>
      </c>
      <c r="AD351" s="4">
        <v>86.753043478260849</v>
      </c>
      <c r="AE351" s="4">
        <v>52.361956521739131</v>
      </c>
      <c r="AF351" s="10">
        <v>0.60357486518453196</v>
      </c>
      <c r="AG351" s="4">
        <v>0</v>
      </c>
      <c r="AH351" s="4">
        <v>0</v>
      </c>
      <c r="AI351" s="10" t="s">
        <v>652</v>
      </c>
      <c r="AJ351" s="4">
        <v>0</v>
      </c>
      <c r="AK351" s="4">
        <v>0</v>
      </c>
      <c r="AL351" s="10" t="s">
        <v>652</v>
      </c>
      <c r="AM351" s="1">
        <v>225630</v>
      </c>
      <c r="AN351" s="1">
        <v>1</v>
      </c>
      <c r="AX351"/>
      <c r="AY351"/>
    </row>
    <row r="352" spans="1:51" x14ac:dyDescent="0.25">
      <c r="A352" t="s">
        <v>379</v>
      </c>
      <c r="B352" t="s">
        <v>130</v>
      </c>
      <c r="C352" t="s">
        <v>528</v>
      </c>
      <c r="D352" t="s">
        <v>420</v>
      </c>
      <c r="E352" s="4">
        <v>87.956521739130437</v>
      </c>
      <c r="F352" s="4">
        <v>332.57010869565221</v>
      </c>
      <c r="G352" s="4">
        <v>76.100543478260875</v>
      </c>
      <c r="H352" s="10">
        <v>0.22882556636472531</v>
      </c>
      <c r="I352" s="4">
        <v>297.26304347826084</v>
      </c>
      <c r="J352" s="4">
        <v>76.100543478260875</v>
      </c>
      <c r="K352" s="10">
        <v>0.25600405145494043</v>
      </c>
      <c r="L352" s="4">
        <v>47.792500000000004</v>
      </c>
      <c r="M352" s="4">
        <v>6.5896739130434785</v>
      </c>
      <c r="N352" s="10">
        <v>0.13788092091946388</v>
      </c>
      <c r="O352" s="4">
        <v>26.865869565217391</v>
      </c>
      <c r="P352" s="4">
        <v>6.5896739130434785</v>
      </c>
      <c r="Q352" s="8">
        <v>0.2452804997451106</v>
      </c>
      <c r="R352" s="4">
        <v>15.970108695652174</v>
      </c>
      <c r="S352" s="4">
        <v>0</v>
      </c>
      <c r="T352" s="10">
        <v>0</v>
      </c>
      <c r="U352" s="4">
        <v>4.9565217391304346</v>
      </c>
      <c r="V352" s="4">
        <v>0</v>
      </c>
      <c r="W352" s="10">
        <v>0</v>
      </c>
      <c r="X352" s="4">
        <v>81.592826086956507</v>
      </c>
      <c r="Y352" s="4">
        <v>19.130434782608695</v>
      </c>
      <c r="Z352" s="10">
        <v>0.23446221561465072</v>
      </c>
      <c r="AA352" s="4">
        <v>14.380434782608695</v>
      </c>
      <c r="AB352" s="4">
        <v>0</v>
      </c>
      <c r="AC352" s="10">
        <v>0</v>
      </c>
      <c r="AD352" s="4">
        <v>187.9483695652174</v>
      </c>
      <c r="AE352" s="4">
        <v>50.380434782608695</v>
      </c>
      <c r="AF352" s="10">
        <v>0.26805465191932332</v>
      </c>
      <c r="AG352" s="4">
        <v>0.85597826086956519</v>
      </c>
      <c r="AH352" s="4">
        <v>0</v>
      </c>
      <c r="AI352" s="10">
        <v>0</v>
      </c>
      <c r="AJ352" s="4">
        <v>0</v>
      </c>
      <c r="AK352" s="4">
        <v>0</v>
      </c>
      <c r="AL352" s="10" t="s">
        <v>652</v>
      </c>
      <c r="AM352" s="1">
        <v>225349</v>
      </c>
      <c r="AN352" s="1">
        <v>1</v>
      </c>
      <c r="AX352"/>
      <c r="AY352"/>
    </row>
    <row r="353" spans="1:51" x14ac:dyDescent="0.25">
      <c r="A353" t="s">
        <v>379</v>
      </c>
      <c r="B353" t="s">
        <v>164</v>
      </c>
      <c r="C353" t="s">
        <v>487</v>
      </c>
      <c r="D353" t="s">
        <v>415</v>
      </c>
      <c r="E353" s="4">
        <v>82.326086956521735</v>
      </c>
      <c r="F353" s="4">
        <v>243.64130434782604</v>
      </c>
      <c r="G353" s="4">
        <v>48.544891304347843</v>
      </c>
      <c r="H353" s="10">
        <v>0.19924737898728542</v>
      </c>
      <c r="I353" s="4">
        <v>213.29076086956519</v>
      </c>
      <c r="J353" s="4">
        <v>48.544891304347843</v>
      </c>
      <c r="K353" s="10">
        <v>0.22759959740607213</v>
      </c>
      <c r="L353" s="4">
        <v>18.611630434782608</v>
      </c>
      <c r="M353" s="4">
        <v>3.5926086956521739</v>
      </c>
      <c r="N353" s="10">
        <v>0.19303030480006075</v>
      </c>
      <c r="O353" s="4">
        <v>7.9132608695652173</v>
      </c>
      <c r="P353" s="4">
        <v>3.5926086956521739</v>
      </c>
      <c r="Q353" s="8">
        <v>0.45399851652427131</v>
      </c>
      <c r="R353" s="4">
        <v>5.7418478260869561</v>
      </c>
      <c r="S353" s="4">
        <v>0</v>
      </c>
      <c r="T353" s="10">
        <v>0</v>
      </c>
      <c r="U353" s="4">
        <v>4.9565217391304346</v>
      </c>
      <c r="V353" s="4">
        <v>0</v>
      </c>
      <c r="W353" s="10">
        <v>0</v>
      </c>
      <c r="X353" s="4">
        <v>75.870434782608683</v>
      </c>
      <c r="Y353" s="4">
        <v>8.8365217391304345</v>
      </c>
      <c r="Z353" s="10">
        <v>0.1164685791566859</v>
      </c>
      <c r="AA353" s="4">
        <v>19.652173913043477</v>
      </c>
      <c r="AB353" s="4">
        <v>0</v>
      </c>
      <c r="AC353" s="10">
        <v>0</v>
      </c>
      <c r="AD353" s="4">
        <v>129.50706521739127</v>
      </c>
      <c r="AE353" s="4">
        <v>36.115760869565236</v>
      </c>
      <c r="AF353" s="10">
        <v>0.27887096977250719</v>
      </c>
      <c r="AG353" s="4">
        <v>0</v>
      </c>
      <c r="AH353" s="4">
        <v>0</v>
      </c>
      <c r="AI353" s="10" t="s">
        <v>652</v>
      </c>
      <c r="AJ353" s="4">
        <v>0</v>
      </c>
      <c r="AK353" s="4">
        <v>0</v>
      </c>
      <c r="AL353" s="10" t="s">
        <v>652</v>
      </c>
      <c r="AM353" s="1">
        <v>225404</v>
      </c>
      <c r="AN353" s="1">
        <v>1</v>
      </c>
      <c r="AX353"/>
      <c r="AY353"/>
    </row>
    <row r="354" spans="1:51" x14ac:dyDescent="0.25">
      <c r="A354" t="s">
        <v>379</v>
      </c>
      <c r="B354" t="s">
        <v>316</v>
      </c>
      <c r="C354" t="s">
        <v>549</v>
      </c>
      <c r="D354" t="s">
        <v>416</v>
      </c>
      <c r="E354" s="4">
        <v>108.72826086956522</v>
      </c>
      <c r="F354" s="4">
        <v>319.2782608695652</v>
      </c>
      <c r="G354" s="4">
        <v>11.588695652173913</v>
      </c>
      <c r="H354" s="10">
        <v>3.6296538388212542E-2</v>
      </c>
      <c r="I354" s="4">
        <v>270.85163043478263</v>
      </c>
      <c r="J354" s="4">
        <v>11.588695652173913</v>
      </c>
      <c r="K354" s="10">
        <v>4.2786139531710558E-2</v>
      </c>
      <c r="L354" s="4">
        <v>54.061304347826095</v>
      </c>
      <c r="M354" s="4">
        <v>2.7569565217391307</v>
      </c>
      <c r="N354" s="10">
        <v>5.0996855421783643E-2</v>
      </c>
      <c r="O354" s="4">
        <v>28.686304347826091</v>
      </c>
      <c r="P354" s="4">
        <v>2.7569565217391307</v>
      </c>
      <c r="Q354" s="8">
        <v>9.6107065180323886E-2</v>
      </c>
      <c r="R354" s="4">
        <v>20.646739130434781</v>
      </c>
      <c r="S354" s="4">
        <v>0</v>
      </c>
      <c r="T354" s="10">
        <v>0</v>
      </c>
      <c r="U354" s="4">
        <v>4.7282608695652177</v>
      </c>
      <c r="V354" s="4">
        <v>0</v>
      </c>
      <c r="W354" s="10">
        <v>0</v>
      </c>
      <c r="X354" s="4">
        <v>69.271413043478248</v>
      </c>
      <c r="Y354" s="4">
        <v>8.5110869565217389</v>
      </c>
      <c r="Z354" s="10">
        <v>0.12286579098913068</v>
      </c>
      <c r="AA354" s="4">
        <v>23.051630434782609</v>
      </c>
      <c r="AB354" s="4">
        <v>0</v>
      </c>
      <c r="AC354" s="10">
        <v>0</v>
      </c>
      <c r="AD354" s="4">
        <v>172.89391304347828</v>
      </c>
      <c r="AE354" s="4">
        <v>0.32065217391304346</v>
      </c>
      <c r="AF354" s="10">
        <v>1.8546180618423962E-3</v>
      </c>
      <c r="AG354" s="4">
        <v>0</v>
      </c>
      <c r="AH354" s="4">
        <v>0</v>
      </c>
      <c r="AI354" s="10" t="s">
        <v>652</v>
      </c>
      <c r="AJ354" s="4">
        <v>0</v>
      </c>
      <c r="AK354" s="4">
        <v>0</v>
      </c>
      <c r="AL354" s="10" t="s">
        <v>652</v>
      </c>
      <c r="AM354" s="1">
        <v>225695</v>
      </c>
      <c r="AN354" s="1">
        <v>1</v>
      </c>
      <c r="AX354"/>
      <c r="AY354"/>
    </row>
    <row r="355" spans="1:51" x14ac:dyDescent="0.25">
      <c r="A355" t="s">
        <v>379</v>
      </c>
      <c r="B355" t="s">
        <v>255</v>
      </c>
      <c r="C355" t="s">
        <v>571</v>
      </c>
      <c r="D355" t="s">
        <v>411</v>
      </c>
      <c r="E355" s="4">
        <v>134.40217391304347</v>
      </c>
      <c r="F355" s="4">
        <v>428.10652173913041</v>
      </c>
      <c r="G355" s="4">
        <v>115.26630434782608</v>
      </c>
      <c r="H355" s="10">
        <v>0.26924678437406374</v>
      </c>
      <c r="I355" s="4">
        <v>387.12554347826085</v>
      </c>
      <c r="J355" s="4">
        <v>115.26630434782608</v>
      </c>
      <c r="K355" s="10">
        <v>0.29774915732032775</v>
      </c>
      <c r="L355" s="4">
        <v>115.12771739130436</v>
      </c>
      <c r="M355" s="4">
        <v>49.214673913043477</v>
      </c>
      <c r="N355" s="10">
        <v>0.4274789340760497</v>
      </c>
      <c r="O355" s="4">
        <v>97.258152173913047</v>
      </c>
      <c r="P355" s="4">
        <v>49.214673913043477</v>
      </c>
      <c r="Q355" s="8">
        <v>0.5060210667486239</v>
      </c>
      <c r="R355" s="4">
        <v>12.652173913043478</v>
      </c>
      <c r="S355" s="4">
        <v>0</v>
      </c>
      <c r="T355" s="10">
        <v>0</v>
      </c>
      <c r="U355" s="4">
        <v>5.2173913043478262</v>
      </c>
      <c r="V355" s="4">
        <v>0</v>
      </c>
      <c r="W355" s="10">
        <v>0</v>
      </c>
      <c r="X355" s="4">
        <v>73.400217391304338</v>
      </c>
      <c r="Y355" s="4">
        <v>21.883152173913043</v>
      </c>
      <c r="Z355" s="10">
        <v>0.29813470520464047</v>
      </c>
      <c r="AA355" s="4">
        <v>23.111413043478262</v>
      </c>
      <c r="AB355" s="4">
        <v>0</v>
      </c>
      <c r="AC355" s="10">
        <v>0</v>
      </c>
      <c r="AD355" s="4">
        <v>216.46717391304347</v>
      </c>
      <c r="AE355" s="4">
        <v>44.168478260869563</v>
      </c>
      <c r="AF355" s="10">
        <v>0.20404238417512846</v>
      </c>
      <c r="AG355" s="4">
        <v>0</v>
      </c>
      <c r="AH355" s="4">
        <v>0</v>
      </c>
      <c r="AI355" s="10" t="s">
        <v>652</v>
      </c>
      <c r="AJ355" s="4">
        <v>0</v>
      </c>
      <c r="AK355" s="4">
        <v>0</v>
      </c>
      <c r="AL355" s="10" t="s">
        <v>652</v>
      </c>
      <c r="AM355" s="1">
        <v>225544</v>
      </c>
      <c r="AN355" s="1">
        <v>1</v>
      </c>
      <c r="AX355"/>
      <c r="AY355"/>
    </row>
    <row r="356" spans="1:51" x14ac:dyDescent="0.25">
      <c r="A356" t="s">
        <v>379</v>
      </c>
      <c r="B356" t="s">
        <v>157</v>
      </c>
      <c r="C356" t="s">
        <v>537</v>
      </c>
      <c r="D356" t="s">
        <v>410</v>
      </c>
      <c r="E356" s="4">
        <v>95.152173913043484</v>
      </c>
      <c r="F356" s="4">
        <v>444.58097826086959</v>
      </c>
      <c r="G356" s="4">
        <v>0</v>
      </c>
      <c r="H356" s="10">
        <v>0</v>
      </c>
      <c r="I356" s="4">
        <v>416.31739130434789</v>
      </c>
      <c r="J356" s="4">
        <v>0</v>
      </c>
      <c r="K356" s="10">
        <v>0</v>
      </c>
      <c r="L356" s="4">
        <v>79.434130434782602</v>
      </c>
      <c r="M356" s="4">
        <v>0</v>
      </c>
      <c r="N356" s="10">
        <v>0</v>
      </c>
      <c r="O356" s="4">
        <v>62.260217391304344</v>
      </c>
      <c r="P356" s="4">
        <v>0</v>
      </c>
      <c r="Q356" s="8">
        <v>0</v>
      </c>
      <c r="R356" s="4">
        <v>11.565217391304348</v>
      </c>
      <c r="S356" s="4">
        <v>0</v>
      </c>
      <c r="T356" s="10">
        <v>0</v>
      </c>
      <c r="U356" s="4">
        <v>5.6086956521739131</v>
      </c>
      <c r="V356" s="4">
        <v>0</v>
      </c>
      <c r="W356" s="10">
        <v>0</v>
      </c>
      <c r="X356" s="4">
        <v>96.834673913043488</v>
      </c>
      <c r="Y356" s="4">
        <v>0</v>
      </c>
      <c r="Z356" s="10">
        <v>0</v>
      </c>
      <c r="AA356" s="4">
        <v>11.089673913043475</v>
      </c>
      <c r="AB356" s="4">
        <v>0</v>
      </c>
      <c r="AC356" s="10">
        <v>0</v>
      </c>
      <c r="AD356" s="4">
        <v>257.22250000000003</v>
      </c>
      <c r="AE356" s="4">
        <v>0</v>
      </c>
      <c r="AF356" s="10">
        <v>0</v>
      </c>
      <c r="AG356" s="4">
        <v>0</v>
      </c>
      <c r="AH356" s="4">
        <v>0</v>
      </c>
      <c r="AI356" s="10" t="s">
        <v>652</v>
      </c>
      <c r="AJ356" s="4">
        <v>0</v>
      </c>
      <c r="AK356" s="4">
        <v>0</v>
      </c>
      <c r="AL356" s="10" t="s">
        <v>652</v>
      </c>
      <c r="AM356" s="1">
        <v>225394</v>
      </c>
      <c r="AN356" s="1">
        <v>1</v>
      </c>
      <c r="AX356"/>
      <c r="AY356"/>
    </row>
    <row r="357" spans="1:51" x14ac:dyDescent="0.25">
      <c r="A357" t="s">
        <v>379</v>
      </c>
      <c r="B357" t="s">
        <v>36</v>
      </c>
      <c r="C357" t="s">
        <v>468</v>
      </c>
      <c r="D357" t="s">
        <v>412</v>
      </c>
      <c r="E357" s="4">
        <v>122.44565217391305</v>
      </c>
      <c r="F357" s="4">
        <v>396.30163043478262</v>
      </c>
      <c r="G357" s="4">
        <v>23.394021739130434</v>
      </c>
      <c r="H357" s="10">
        <v>5.9030849087006898E-2</v>
      </c>
      <c r="I357" s="4">
        <v>343.42663043478262</v>
      </c>
      <c r="J357" s="4">
        <v>23.394021739130434</v>
      </c>
      <c r="K357" s="10">
        <v>6.8119416684469969E-2</v>
      </c>
      <c r="L357" s="4">
        <v>51.41434782608696</v>
      </c>
      <c r="M357" s="4">
        <v>0.80021739130434788</v>
      </c>
      <c r="N357" s="10">
        <v>1.5564087169035882E-2</v>
      </c>
      <c r="O357" s="4">
        <v>17.745869565217394</v>
      </c>
      <c r="P357" s="4">
        <v>0.80021739130434788</v>
      </c>
      <c r="Q357" s="8">
        <v>4.509316313655351E-2</v>
      </c>
      <c r="R357" s="4">
        <v>30.282608695652176</v>
      </c>
      <c r="S357" s="4">
        <v>0</v>
      </c>
      <c r="T357" s="10">
        <v>0</v>
      </c>
      <c r="U357" s="4">
        <v>3.3858695652173911</v>
      </c>
      <c r="V357" s="4">
        <v>0</v>
      </c>
      <c r="W357" s="10">
        <v>0</v>
      </c>
      <c r="X357" s="4">
        <v>125.77717391304348</v>
      </c>
      <c r="Y357" s="4">
        <v>3.6358695652173911</v>
      </c>
      <c r="Z357" s="10">
        <v>2.890722896772242E-2</v>
      </c>
      <c r="AA357" s="4">
        <v>19.206521739130434</v>
      </c>
      <c r="AB357" s="4">
        <v>0</v>
      </c>
      <c r="AC357" s="10">
        <v>0</v>
      </c>
      <c r="AD357" s="4">
        <v>199.90358695652171</v>
      </c>
      <c r="AE357" s="4">
        <v>18.957934782608696</v>
      </c>
      <c r="AF357" s="10">
        <v>9.4835390756304816E-2</v>
      </c>
      <c r="AG357" s="4">
        <v>0</v>
      </c>
      <c r="AH357" s="4">
        <v>0</v>
      </c>
      <c r="AI357" s="10" t="s">
        <v>652</v>
      </c>
      <c r="AJ357" s="4">
        <v>0</v>
      </c>
      <c r="AK357" s="4">
        <v>0</v>
      </c>
      <c r="AL357" s="10" t="s">
        <v>652</v>
      </c>
      <c r="AM357" s="1">
        <v>225199</v>
      </c>
      <c r="AN357" s="1">
        <v>1</v>
      </c>
      <c r="AX357"/>
      <c r="AY357"/>
    </row>
    <row r="358" spans="1:51" x14ac:dyDescent="0.25">
      <c r="AY358"/>
    </row>
    <row r="359" spans="1:51" x14ac:dyDescent="0.25">
      <c r="AY359"/>
    </row>
    <row r="360" spans="1:51" x14ac:dyDescent="0.25">
      <c r="F360" s="4"/>
      <c r="G360" s="4"/>
      <c r="AY360"/>
    </row>
    <row r="361" spans="1:51" x14ac:dyDescent="0.25">
      <c r="AY361"/>
    </row>
    <row r="362" spans="1:51" x14ac:dyDescent="0.25">
      <c r="AY362"/>
    </row>
    <row r="363" spans="1:51" x14ac:dyDescent="0.25">
      <c r="AY363"/>
    </row>
    <row r="364" spans="1:51" x14ac:dyDescent="0.25">
      <c r="AY364"/>
    </row>
    <row r="365" spans="1:51" x14ac:dyDescent="0.25">
      <c r="AY365"/>
    </row>
    <row r="366" spans="1:51" x14ac:dyDescent="0.25">
      <c r="AY366"/>
    </row>
    <row r="367" spans="1:51" x14ac:dyDescent="0.25">
      <c r="AY367"/>
    </row>
    <row r="368" spans="1:51" x14ac:dyDescent="0.25">
      <c r="AY368"/>
    </row>
    <row r="369" spans="51:51" x14ac:dyDescent="0.25">
      <c r="AY369"/>
    </row>
    <row r="370" spans="51:51" x14ac:dyDescent="0.25">
      <c r="AY370"/>
    </row>
    <row r="371" spans="51:51" x14ac:dyDescent="0.25">
      <c r="AY371"/>
    </row>
    <row r="372" spans="51:51" x14ac:dyDescent="0.25">
      <c r="AY372"/>
    </row>
    <row r="373" spans="51:51" x14ac:dyDescent="0.25">
      <c r="AY373"/>
    </row>
    <row r="374" spans="51:51" x14ac:dyDescent="0.25">
      <c r="AY374"/>
    </row>
    <row r="375" spans="51:51" x14ac:dyDescent="0.25">
      <c r="AY375"/>
    </row>
    <row r="376" spans="51:51" x14ac:dyDescent="0.25">
      <c r="AY376"/>
    </row>
    <row r="377" spans="51:51" x14ac:dyDescent="0.25">
      <c r="AY377"/>
    </row>
    <row r="378" spans="51:51" x14ac:dyDescent="0.25">
      <c r="AY378"/>
    </row>
    <row r="379" spans="51:51" x14ac:dyDescent="0.25">
      <c r="AY379"/>
    </row>
    <row r="380" spans="51:51" x14ac:dyDescent="0.25">
      <c r="AY380"/>
    </row>
    <row r="381" spans="51:51" x14ac:dyDescent="0.25">
      <c r="AY381"/>
    </row>
    <row r="382" spans="51:51" x14ac:dyDescent="0.25">
      <c r="AY382"/>
    </row>
    <row r="383" spans="51:51" x14ac:dyDescent="0.25">
      <c r="AY383"/>
    </row>
    <row r="384" spans="51:51" x14ac:dyDescent="0.25">
      <c r="AY384"/>
    </row>
    <row r="385" spans="51:51" x14ac:dyDescent="0.25">
      <c r="AY385"/>
    </row>
    <row r="386" spans="51:51" x14ac:dyDescent="0.25">
      <c r="AY386"/>
    </row>
    <row r="387" spans="51:51" x14ac:dyDescent="0.25">
      <c r="AY387"/>
    </row>
    <row r="388" spans="51:51" x14ac:dyDescent="0.25">
      <c r="AY388"/>
    </row>
    <row r="389" spans="51:51" x14ac:dyDescent="0.25">
      <c r="AY389"/>
    </row>
    <row r="390" spans="51:51" x14ac:dyDescent="0.25">
      <c r="AY390"/>
    </row>
    <row r="391" spans="51:51" x14ac:dyDescent="0.25">
      <c r="AY391"/>
    </row>
    <row r="392" spans="51:51" x14ac:dyDescent="0.25">
      <c r="AY392"/>
    </row>
    <row r="393" spans="51:51" x14ac:dyDescent="0.25">
      <c r="AY393"/>
    </row>
    <row r="394" spans="51:51" x14ac:dyDescent="0.25">
      <c r="AY394"/>
    </row>
    <row r="395" spans="51:51" x14ac:dyDescent="0.25">
      <c r="AY395"/>
    </row>
    <row r="396" spans="51:51" x14ac:dyDescent="0.25">
      <c r="AY396"/>
    </row>
    <row r="397" spans="51:51" x14ac:dyDescent="0.25">
      <c r="AY397"/>
    </row>
    <row r="398" spans="51:51" x14ac:dyDescent="0.25">
      <c r="AY398"/>
    </row>
    <row r="399" spans="51:51" x14ac:dyDescent="0.25">
      <c r="AY399"/>
    </row>
    <row r="400" spans="51:51" x14ac:dyDescent="0.25">
      <c r="AY400"/>
    </row>
    <row r="401" spans="51:51" x14ac:dyDescent="0.25">
      <c r="AY401"/>
    </row>
    <row r="402" spans="51:51" x14ac:dyDescent="0.25">
      <c r="AY402"/>
    </row>
    <row r="403" spans="51:51" x14ac:dyDescent="0.25">
      <c r="AY403"/>
    </row>
    <row r="404" spans="51:51" x14ac:dyDescent="0.25">
      <c r="AY404"/>
    </row>
    <row r="405" spans="51:51" x14ac:dyDescent="0.25">
      <c r="AY405"/>
    </row>
    <row r="406" spans="51:51" x14ac:dyDescent="0.25">
      <c r="AY406"/>
    </row>
    <row r="407" spans="51:51" x14ac:dyDescent="0.25">
      <c r="AY407"/>
    </row>
    <row r="408" spans="51:51" x14ac:dyDescent="0.25">
      <c r="AY408"/>
    </row>
    <row r="409" spans="51:51" x14ac:dyDescent="0.25">
      <c r="AY409"/>
    </row>
    <row r="410" spans="51:51" x14ac:dyDescent="0.25">
      <c r="AY410"/>
    </row>
    <row r="411" spans="51:51" x14ac:dyDescent="0.25">
      <c r="AY411"/>
    </row>
    <row r="412" spans="51:51" x14ac:dyDescent="0.25">
      <c r="AY412"/>
    </row>
    <row r="413" spans="51:51" x14ac:dyDescent="0.25">
      <c r="AY413"/>
    </row>
    <row r="414" spans="51:51" x14ac:dyDescent="0.25">
      <c r="AY414"/>
    </row>
    <row r="415" spans="51:51" x14ac:dyDescent="0.25">
      <c r="AY415"/>
    </row>
    <row r="416" spans="51:51" x14ac:dyDescent="0.25">
      <c r="AY416"/>
    </row>
    <row r="417" spans="51:51" x14ac:dyDescent="0.25">
      <c r="AY417"/>
    </row>
    <row r="418" spans="51:51" x14ac:dyDescent="0.25">
      <c r="AY418"/>
    </row>
    <row r="419" spans="51:51" x14ac:dyDescent="0.25">
      <c r="AY419"/>
    </row>
    <row r="420" spans="51:51" x14ac:dyDescent="0.25">
      <c r="AY420"/>
    </row>
    <row r="421" spans="51:51" x14ac:dyDescent="0.25">
      <c r="AY421"/>
    </row>
    <row r="422" spans="51:51" x14ac:dyDescent="0.25">
      <c r="AY422"/>
    </row>
    <row r="423" spans="51:51" x14ac:dyDescent="0.25">
      <c r="AY423"/>
    </row>
    <row r="424" spans="51:51" x14ac:dyDescent="0.25">
      <c r="AY424"/>
    </row>
    <row r="425" spans="51:51" x14ac:dyDescent="0.25">
      <c r="AY425"/>
    </row>
    <row r="426" spans="51:51" x14ac:dyDescent="0.25">
      <c r="AY426"/>
    </row>
    <row r="427" spans="51:51" x14ac:dyDescent="0.25">
      <c r="AY427"/>
    </row>
    <row r="428" spans="51:51" x14ac:dyDescent="0.25">
      <c r="AY428"/>
    </row>
    <row r="429" spans="51:51" x14ac:dyDescent="0.25">
      <c r="AY429"/>
    </row>
    <row r="430" spans="51:51" x14ac:dyDescent="0.25">
      <c r="AY430"/>
    </row>
    <row r="431" spans="51:51" x14ac:dyDescent="0.25">
      <c r="AY431"/>
    </row>
    <row r="432" spans="51:51" x14ac:dyDescent="0.25">
      <c r="AY432"/>
    </row>
    <row r="433" spans="51:51" x14ac:dyDescent="0.25">
      <c r="AY433"/>
    </row>
    <row r="434" spans="51:51" x14ac:dyDescent="0.25">
      <c r="AY434"/>
    </row>
    <row r="435" spans="51:51" x14ac:dyDescent="0.25">
      <c r="AY435"/>
    </row>
    <row r="436" spans="51:51" x14ac:dyDescent="0.25">
      <c r="AY436"/>
    </row>
    <row r="437" spans="51:51" x14ac:dyDescent="0.25">
      <c r="AY437"/>
    </row>
    <row r="438" spans="51:51" x14ac:dyDescent="0.25">
      <c r="AY438"/>
    </row>
    <row r="439" spans="51:51" x14ac:dyDescent="0.25">
      <c r="AY439"/>
    </row>
    <row r="440" spans="51:51" x14ac:dyDescent="0.25">
      <c r="AY440"/>
    </row>
    <row r="441" spans="51:51" x14ac:dyDescent="0.25">
      <c r="AY441"/>
    </row>
    <row r="442" spans="51:51" x14ac:dyDescent="0.25">
      <c r="AY442"/>
    </row>
    <row r="443" spans="51:51" x14ac:dyDescent="0.25">
      <c r="AY443"/>
    </row>
    <row r="444" spans="51:51" x14ac:dyDescent="0.25">
      <c r="AY444"/>
    </row>
    <row r="445" spans="51:51" x14ac:dyDescent="0.25">
      <c r="AY445"/>
    </row>
    <row r="446" spans="51:51" x14ac:dyDescent="0.25">
      <c r="AY446"/>
    </row>
    <row r="447" spans="51:51" x14ac:dyDescent="0.25">
      <c r="AY447"/>
    </row>
    <row r="448" spans="51:51" x14ac:dyDescent="0.25">
      <c r="AY448"/>
    </row>
    <row r="449" spans="51:51" x14ac:dyDescent="0.25">
      <c r="AY449"/>
    </row>
    <row r="450" spans="51:51" x14ac:dyDescent="0.25">
      <c r="AY450"/>
    </row>
    <row r="451" spans="51:51" x14ac:dyDescent="0.25">
      <c r="AY451"/>
    </row>
    <row r="452" spans="51:51" x14ac:dyDescent="0.25">
      <c r="AY452"/>
    </row>
    <row r="453" spans="51:51" x14ac:dyDescent="0.25">
      <c r="AY453"/>
    </row>
    <row r="454" spans="51:51" x14ac:dyDescent="0.25">
      <c r="AY454"/>
    </row>
    <row r="455" spans="51:51" x14ac:dyDescent="0.25">
      <c r="AY455"/>
    </row>
    <row r="456" spans="51:51" x14ac:dyDescent="0.25">
      <c r="AY456"/>
    </row>
    <row r="457" spans="51:51" x14ac:dyDescent="0.25">
      <c r="AY457"/>
    </row>
    <row r="458" spans="51:51" x14ac:dyDescent="0.25">
      <c r="AY458"/>
    </row>
    <row r="459" spans="51:51" x14ac:dyDescent="0.25">
      <c r="AY459"/>
    </row>
    <row r="460" spans="51:51" x14ac:dyDescent="0.25">
      <c r="AY460"/>
    </row>
    <row r="461" spans="51:51" x14ac:dyDescent="0.25">
      <c r="AY461"/>
    </row>
    <row r="462" spans="51:51" x14ac:dyDescent="0.25">
      <c r="AY462"/>
    </row>
    <row r="463" spans="51:51" x14ac:dyDescent="0.25">
      <c r="AY463"/>
    </row>
    <row r="464" spans="51:51" x14ac:dyDescent="0.25">
      <c r="AY464"/>
    </row>
    <row r="465" spans="51:51" x14ac:dyDescent="0.25">
      <c r="AY465"/>
    </row>
    <row r="466" spans="51:51" x14ac:dyDescent="0.25">
      <c r="AY466"/>
    </row>
    <row r="467" spans="51:51" x14ac:dyDescent="0.25">
      <c r="AY467"/>
    </row>
    <row r="468" spans="51:51" x14ac:dyDescent="0.25">
      <c r="AY468"/>
    </row>
    <row r="469" spans="51:51" x14ac:dyDescent="0.25">
      <c r="AY469"/>
    </row>
    <row r="470" spans="51:51" x14ac:dyDescent="0.25">
      <c r="AY470"/>
    </row>
    <row r="471" spans="51:51" x14ac:dyDescent="0.25">
      <c r="AY471"/>
    </row>
    <row r="472" spans="51:51" x14ac:dyDescent="0.25">
      <c r="AY472"/>
    </row>
    <row r="473" spans="51:51" x14ac:dyDescent="0.25">
      <c r="AY473"/>
    </row>
    <row r="474" spans="51:51" x14ac:dyDescent="0.25">
      <c r="AY474"/>
    </row>
    <row r="475" spans="51:51" x14ac:dyDescent="0.25">
      <c r="AY475"/>
    </row>
    <row r="476" spans="51:51" x14ac:dyDescent="0.25">
      <c r="AY476"/>
    </row>
    <row r="477" spans="51:51" x14ac:dyDescent="0.25">
      <c r="AY477"/>
    </row>
    <row r="478" spans="51:51" x14ac:dyDescent="0.25">
      <c r="AY478"/>
    </row>
    <row r="479" spans="51:51" x14ac:dyDescent="0.25">
      <c r="AY479"/>
    </row>
    <row r="480" spans="51:51" x14ac:dyDescent="0.25">
      <c r="AY480"/>
    </row>
    <row r="481" spans="51:51" x14ac:dyDescent="0.25">
      <c r="AY481"/>
    </row>
    <row r="482" spans="51:51" x14ac:dyDescent="0.25">
      <c r="AY482"/>
    </row>
    <row r="483" spans="51:51" x14ac:dyDescent="0.25">
      <c r="AY483"/>
    </row>
    <row r="484" spans="51:51" x14ac:dyDescent="0.25">
      <c r="AY484"/>
    </row>
    <row r="485" spans="51:51" x14ac:dyDescent="0.25">
      <c r="AY485"/>
    </row>
    <row r="486" spans="51:51" x14ac:dyDescent="0.25">
      <c r="AY486"/>
    </row>
    <row r="487" spans="51:51" x14ac:dyDescent="0.25">
      <c r="AY487"/>
    </row>
    <row r="488" spans="51:51" x14ac:dyDescent="0.25">
      <c r="AY488"/>
    </row>
    <row r="489" spans="51:51" x14ac:dyDescent="0.25">
      <c r="AY489"/>
    </row>
    <row r="490" spans="51:51" x14ac:dyDescent="0.25">
      <c r="AY490"/>
    </row>
    <row r="491" spans="51:51" x14ac:dyDescent="0.25">
      <c r="AY491"/>
    </row>
    <row r="492" spans="51:51" x14ac:dyDescent="0.25">
      <c r="AY492"/>
    </row>
    <row r="493" spans="51:51" x14ac:dyDescent="0.25">
      <c r="AY493"/>
    </row>
    <row r="494" spans="51:51" x14ac:dyDescent="0.25">
      <c r="AY494"/>
    </row>
    <row r="495" spans="51:51" x14ac:dyDescent="0.25">
      <c r="AY495"/>
    </row>
    <row r="496" spans="51:51" x14ac:dyDescent="0.25">
      <c r="AY496"/>
    </row>
    <row r="497" spans="51:51" x14ac:dyDescent="0.25">
      <c r="AY497"/>
    </row>
    <row r="498" spans="51:51" x14ac:dyDescent="0.25">
      <c r="AY498"/>
    </row>
    <row r="499" spans="51:51" x14ac:dyDescent="0.25">
      <c r="AY499"/>
    </row>
    <row r="500" spans="51:51" x14ac:dyDescent="0.25">
      <c r="AY500"/>
    </row>
    <row r="501" spans="51:51" x14ac:dyDescent="0.25">
      <c r="AY501"/>
    </row>
    <row r="502" spans="51:51" x14ac:dyDescent="0.25">
      <c r="AY502"/>
    </row>
    <row r="503" spans="51:51" x14ac:dyDescent="0.25">
      <c r="AY503"/>
    </row>
    <row r="504" spans="51:51" x14ac:dyDescent="0.25">
      <c r="AY504"/>
    </row>
    <row r="505" spans="51:51" x14ac:dyDescent="0.25">
      <c r="AY505"/>
    </row>
    <row r="506" spans="51:51" x14ac:dyDescent="0.25">
      <c r="AY506"/>
    </row>
    <row r="507" spans="51:51" x14ac:dyDescent="0.25">
      <c r="AY507"/>
    </row>
    <row r="508" spans="51:51" x14ac:dyDescent="0.25">
      <c r="AY508"/>
    </row>
    <row r="509" spans="51:51" x14ac:dyDescent="0.25">
      <c r="AY509"/>
    </row>
    <row r="510" spans="51:51" x14ac:dyDescent="0.25">
      <c r="AY510"/>
    </row>
    <row r="511" spans="51:51" x14ac:dyDescent="0.25">
      <c r="AY511"/>
    </row>
    <row r="512" spans="51:51" x14ac:dyDescent="0.25">
      <c r="AY512"/>
    </row>
    <row r="513" spans="51:51" x14ac:dyDescent="0.25">
      <c r="AY513"/>
    </row>
    <row r="514" spans="51:51" x14ac:dyDescent="0.25">
      <c r="AY514"/>
    </row>
    <row r="515" spans="51:51" x14ac:dyDescent="0.25">
      <c r="AY515"/>
    </row>
    <row r="516" spans="51:51" x14ac:dyDescent="0.25">
      <c r="AY516"/>
    </row>
    <row r="517" spans="51:51" x14ac:dyDescent="0.25">
      <c r="AY517"/>
    </row>
    <row r="518" spans="51:51" x14ac:dyDescent="0.25">
      <c r="AY518"/>
    </row>
    <row r="519" spans="51:51" x14ac:dyDescent="0.25">
      <c r="AY519"/>
    </row>
    <row r="520" spans="51:51" x14ac:dyDescent="0.25">
      <c r="AY520"/>
    </row>
    <row r="521" spans="51:51" x14ac:dyDescent="0.25">
      <c r="AY521"/>
    </row>
    <row r="522" spans="51:51" x14ac:dyDescent="0.25">
      <c r="AY522"/>
    </row>
    <row r="523" spans="51:51" x14ac:dyDescent="0.25">
      <c r="AY523"/>
    </row>
    <row r="524" spans="51:51" x14ac:dyDescent="0.25">
      <c r="AY524"/>
    </row>
    <row r="525" spans="51:51" x14ac:dyDescent="0.25">
      <c r="AY525"/>
    </row>
    <row r="526" spans="51:51" x14ac:dyDescent="0.25">
      <c r="AY526"/>
    </row>
    <row r="527" spans="51:51" x14ac:dyDescent="0.25">
      <c r="AY527"/>
    </row>
    <row r="528" spans="51:51" x14ac:dyDescent="0.25">
      <c r="AY528"/>
    </row>
    <row r="529" spans="51:51" x14ac:dyDescent="0.25">
      <c r="AY529"/>
    </row>
    <row r="530" spans="51:51" x14ac:dyDescent="0.25">
      <c r="AY530"/>
    </row>
    <row r="531" spans="51:51" x14ac:dyDescent="0.25">
      <c r="AY531"/>
    </row>
    <row r="532" spans="51:51" x14ac:dyDescent="0.25">
      <c r="AY532"/>
    </row>
    <row r="533" spans="51:51" x14ac:dyDescent="0.25">
      <c r="AY533"/>
    </row>
    <row r="534" spans="51:51" x14ac:dyDescent="0.25">
      <c r="AY534"/>
    </row>
    <row r="535" spans="51:51" x14ac:dyDescent="0.25">
      <c r="AY535"/>
    </row>
    <row r="536" spans="51:51" x14ac:dyDescent="0.25">
      <c r="AY536"/>
    </row>
    <row r="537" spans="51:51" x14ac:dyDescent="0.25">
      <c r="AY537"/>
    </row>
    <row r="538" spans="51:51" x14ac:dyDescent="0.25">
      <c r="AY538"/>
    </row>
    <row r="539" spans="51:51" x14ac:dyDescent="0.25">
      <c r="AY539"/>
    </row>
    <row r="540" spans="51:51" x14ac:dyDescent="0.25">
      <c r="AY540"/>
    </row>
    <row r="541" spans="51:51" x14ac:dyDescent="0.25">
      <c r="AY541"/>
    </row>
    <row r="548" spans="51:51" x14ac:dyDescent="0.25">
      <c r="AY548"/>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CB7CF-E878-480C-A671-38BC819BE854}">
  <dimension ref="A1:AI357"/>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3" width="8.7109375" hidden="1" customWidth="1" outlineLevel="1"/>
    <col min="24" max="24" width="11.28515625" hidden="1" customWidth="1" outlineLevel="1"/>
    <col min="25" max="25" width="11.42578125" hidden="1" customWidth="1" outlineLevel="1"/>
    <col min="26" max="26" width="12.5703125" customWidth="1" collapsed="1"/>
    <col min="27" max="34" width="12.5703125" customWidth="1"/>
    <col min="35" max="35" width="12.5703125" style="6" customWidth="1"/>
    <col min="36" max="36" width="11.85546875" customWidth="1"/>
    <col min="38" max="38" width="12.5703125" customWidth="1"/>
    <col min="40" max="48" width="12.5703125" customWidth="1"/>
    <col min="49" max="49" width="18.5703125" customWidth="1"/>
    <col min="51" max="51" width="22.140625" customWidth="1"/>
  </cols>
  <sheetData>
    <row r="1" spans="1:35" s="2" customFormat="1" ht="189.95" customHeight="1" x14ac:dyDescent="0.25">
      <c r="A1" s="2" t="s">
        <v>604</v>
      </c>
      <c r="B1" s="2" t="s">
        <v>606</v>
      </c>
      <c r="C1" s="2" t="s">
        <v>607</v>
      </c>
      <c r="D1" s="2" t="s">
        <v>608</v>
      </c>
      <c r="E1" s="2" t="s">
        <v>609</v>
      </c>
      <c r="F1" s="2" t="s">
        <v>694</v>
      </c>
      <c r="G1" s="2" t="s">
        <v>695</v>
      </c>
      <c r="H1" s="2" t="s">
        <v>696</v>
      </c>
      <c r="I1" s="2" t="s">
        <v>697</v>
      </c>
      <c r="J1" s="2" t="s">
        <v>698</v>
      </c>
      <c r="K1" s="2" t="s">
        <v>699</v>
      </c>
      <c r="L1" s="2" t="s">
        <v>700</v>
      </c>
      <c r="M1" s="2" t="s">
        <v>701</v>
      </c>
      <c r="N1" s="2" t="s">
        <v>702</v>
      </c>
      <c r="O1" s="2" t="s">
        <v>703</v>
      </c>
      <c r="P1" s="2" t="s">
        <v>704</v>
      </c>
      <c r="Q1" s="2" t="s">
        <v>705</v>
      </c>
      <c r="R1" s="2" t="s">
        <v>706</v>
      </c>
      <c r="S1" s="2" t="s">
        <v>707</v>
      </c>
      <c r="T1" s="2" t="s">
        <v>708</v>
      </c>
      <c r="U1" s="2" t="s">
        <v>709</v>
      </c>
      <c r="V1" s="2" t="s">
        <v>710</v>
      </c>
      <c r="W1" s="2" t="s">
        <v>711</v>
      </c>
      <c r="X1" s="2" t="s">
        <v>712</v>
      </c>
      <c r="Y1" s="2" t="s">
        <v>713</v>
      </c>
      <c r="Z1" s="2" t="s">
        <v>714</v>
      </c>
      <c r="AA1" s="2" t="s">
        <v>715</v>
      </c>
      <c r="AB1" s="2" t="s">
        <v>716</v>
      </c>
      <c r="AC1" s="2" t="s">
        <v>717</v>
      </c>
      <c r="AD1" s="2" t="s">
        <v>718</v>
      </c>
      <c r="AE1" s="2" t="s">
        <v>719</v>
      </c>
      <c r="AF1" s="2" t="s">
        <v>720</v>
      </c>
      <c r="AG1" s="2" t="s">
        <v>721</v>
      </c>
      <c r="AH1" s="2" t="s">
        <v>636</v>
      </c>
      <c r="AI1" s="3" t="s">
        <v>722</v>
      </c>
    </row>
    <row r="2" spans="1:35" x14ac:dyDescent="0.25">
      <c r="A2" t="s">
        <v>379</v>
      </c>
      <c r="B2" t="s">
        <v>183</v>
      </c>
      <c r="C2" t="s">
        <v>453</v>
      </c>
      <c r="D2" t="s">
        <v>410</v>
      </c>
      <c r="E2" s="6">
        <v>117.8804347826087</v>
      </c>
      <c r="F2" s="6">
        <v>6.2282608695652177</v>
      </c>
      <c r="G2" s="6">
        <v>0.14130434782608695</v>
      </c>
      <c r="H2" s="6">
        <v>0.45652173913043476</v>
      </c>
      <c r="I2" s="6">
        <v>3.1304347826086958</v>
      </c>
      <c r="J2" s="6">
        <v>0</v>
      </c>
      <c r="K2" s="6">
        <v>0</v>
      </c>
      <c r="L2" s="6">
        <v>6.0164130434782619</v>
      </c>
      <c r="M2" s="6">
        <v>14.190217391304348</v>
      </c>
      <c r="N2" s="6">
        <v>0</v>
      </c>
      <c r="O2" s="6">
        <f>SUM(NonNurse[[#This Row],[Qualified Social Work Staff Hours]],NonNurse[[#This Row],[Other Social Work Staff Hours]])/NonNurse[[#This Row],[MDS Census]]</f>
        <v>0.12037805440295066</v>
      </c>
      <c r="P2" s="6">
        <v>5.6956521739130439</v>
      </c>
      <c r="Q2" s="6">
        <v>6.2365217391304348</v>
      </c>
      <c r="R2" s="6">
        <f>SUM(NonNurse[[#This Row],[Qualified Activities Professional Hours]],NonNurse[[#This Row],[Other Activities Professional Hours]])/NonNurse[[#This Row],[MDS Census]]</f>
        <v>0.10122268326417704</v>
      </c>
      <c r="S2" s="6">
        <v>14.895978260869565</v>
      </c>
      <c r="T2" s="6">
        <v>19.085543478260874</v>
      </c>
      <c r="U2" s="6">
        <v>0</v>
      </c>
      <c r="V2" s="6">
        <f>SUM(NonNurse[[#This Row],[Occupational Therapist Hours]],NonNurse[[#This Row],[OT Assistant Hours]],NonNurse[[#This Row],[OT Aide Hours]])/NonNurse[[#This Row],[MDS Census]]</f>
        <v>0.28827109266943296</v>
      </c>
      <c r="W2" s="6">
        <v>16.62076086956522</v>
      </c>
      <c r="X2" s="6">
        <v>16.935108695652168</v>
      </c>
      <c r="Y2" s="6">
        <v>0</v>
      </c>
      <c r="Z2" s="6">
        <f>SUM(NonNurse[[#This Row],[Physical Therapist (PT) Hours]],NonNurse[[#This Row],[PT Assistant Hours]],NonNurse[[#This Row],[PT Aide Hours]])/NonNurse[[#This Row],[MDS Census]]</f>
        <v>0.2846602120792992</v>
      </c>
      <c r="AA2" s="6">
        <v>0</v>
      </c>
      <c r="AB2" s="6">
        <v>0</v>
      </c>
      <c r="AC2" s="6">
        <v>0</v>
      </c>
      <c r="AD2" s="6">
        <v>0</v>
      </c>
      <c r="AE2" s="6">
        <v>0</v>
      </c>
      <c r="AF2" s="6">
        <v>0</v>
      </c>
      <c r="AG2" s="6">
        <v>0</v>
      </c>
      <c r="AH2" s="1">
        <v>225433</v>
      </c>
      <c r="AI2">
        <v>1</v>
      </c>
    </row>
    <row r="3" spans="1:35" x14ac:dyDescent="0.25">
      <c r="A3" t="s">
        <v>379</v>
      </c>
      <c r="B3" t="s">
        <v>90</v>
      </c>
      <c r="C3" t="s">
        <v>461</v>
      </c>
      <c r="D3" t="s">
        <v>415</v>
      </c>
      <c r="E3" s="6">
        <v>113.09782608695652</v>
      </c>
      <c r="F3" s="6">
        <v>5.3043478260869561</v>
      </c>
      <c r="G3" s="6">
        <v>0.73913043478260865</v>
      </c>
      <c r="H3" s="6">
        <v>0.581195652173913</v>
      </c>
      <c r="I3" s="6">
        <v>2.7608695652173911</v>
      </c>
      <c r="J3" s="6">
        <v>0</v>
      </c>
      <c r="K3" s="6">
        <v>0</v>
      </c>
      <c r="L3" s="6">
        <v>9.7807608695652171</v>
      </c>
      <c r="M3" s="6">
        <v>14.864130434782606</v>
      </c>
      <c r="N3" s="6">
        <v>0</v>
      </c>
      <c r="O3" s="6">
        <f>SUM(NonNurse[[#This Row],[Qualified Social Work Staff Hours]],NonNurse[[#This Row],[Other Social Work Staff Hours]])/NonNurse[[#This Row],[MDS Census]]</f>
        <v>0.13142719846227774</v>
      </c>
      <c r="P3" s="6">
        <v>0.2608695652173913</v>
      </c>
      <c r="Q3" s="6">
        <v>7.4710869565217397</v>
      </c>
      <c r="R3" s="6">
        <f>SUM(NonNurse[[#This Row],[Qualified Activities Professional Hours]],NonNurse[[#This Row],[Other Activities Professional Hours]])/NonNurse[[#This Row],[MDS Census]]</f>
        <v>6.8365209034118218E-2</v>
      </c>
      <c r="S3" s="6">
        <v>5.2546739130434785</v>
      </c>
      <c r="T3" s="6">
        <v>2.0592391304347823</v>
      </c>
      <c r="U3" s="6">
        <v>0</v>
      </c>
      <c r="V3" s="6">
        <f>SUM(NonNurse[[#This Row],[Occupational Therapist Hours]],NonNurse[[#This Row],[OT Assistant Hours]],NonNurse[[#This Row],[OT Aide Hours]])/NonNurse[[#This Row],[MDS Census]]</f>
        <v>6.4668909178279679E-2</v>
      </c>
      <c r="W3" s="6">
        <v>6.5626086956521723</v>
      </c>
      <c r="X3" s="6">
        <v>4.6164130434782615</v>
      </c>
      <c r="Y3" s="6">
        <v>0</v>
      </c>
      <c r="Z3" s="6">
        <f>SUM(NonNurse[[#This Row],[Physical Therapist (PT) Hours]],NonNurse[[#This Row],[PT Assistant Hours]],NonNurse[[#This Row],[PT Aide Hours]])/NonNurse[[#This Row],[MDS Census]]</f>
        <v>9.8843825084094186E-2</v>
      </c>
      <c r="AA3" s="6">
        <v>0</v>
      </c>
      <c r="AB3" s="6">
        <v>1.3804347826086956</v>
      </c>
      <c r="AC3" s="6">
        <v>0</v>
      </c>
      <c r="AD3" s="6">
        <v>0</v>
      </c>
      <c r="AE3" s="6">
        <v>1.5108695652173914</v>
      </c>
      <c r="AF3" s="6">
        <v>0</v>
      </c>
      <c r="AG3" s="6">
        <v>0</v>
      </c>
      <c r="AH3" s="1">
        <v>225294</v>
      </c>
      <c r="AI3">
        <v>1</v>
      </c>
    </row>
    <row r="4" spans="1:35" x14ac:dyDescent="0.25">
      <c r="A4" t="s">
        <v>379</v>
      </c>
      <c r="B4" t="s">
        <v>287</v>
      </c>
      <c r="C4" t="s">
        <v>581</v>
      </c>
      <c r="D4" t="s">
        <v>420</v>
      </c>
      <c r="E4" s="6">
        <v>39.065217391304351</v>
      </c>
      <c r="F4" s="6">
        <v>3.4782608695652173</v>
      </c>
      <c r="G4" s="6">
        <v>2.2717391304347827</v>
      </c>
      <c r="H4" s="6">
        <v>0.13043478260869565</v>
      </c>
      <c r="I4" s="6">
        <v>1.1521739130434783</v>
      </c>
      <c r="J4" s="6">
        <v>0</v>
      </c>
      <c r="K4" s="6">
        <v>1.2173913043478262</v>
      </c>
      <c r="L4" s="6">
        <v>1.4417391304347824</v>
      </c>
      <c r="M4" s="6">
        <v>3.7826086956521738</v>
      </c>
      <c r="N4" s="6">
        <v>0</v>
      </c>
      <c r="O4" s="6">
        <f>SUM(NonNurse[[#This Row],[Qualified Social Work Staff Hours]],NonNurse[[#This Row],[Other Social Work Staff Hours]])/NonNurse[[#This Row],[MDS Census]]</f>
        <v>9.6828046744574278E-2</v>
      </c>
      <c r="P4" s="6">
        <v>10.864130434782609</v>
      </c>
      <c r="Q4" s="6">
        <v>0</v>
      </c>
      <c r="R4" s="6">
        <f>SUM(NonNurse[[#This Row],[Qualified Activities Professional Hours]],NonNurse[[#This Row],[Other Activities Professional Hours]])/NonNurse[[#This Row],[MDS Census]]</f>
        <v>0.27810239287701727</v>
      </c>
      <c r="S4" s="6">
        <v>2.5688043478260876</v>
      </c>
      <c r="T4" s="6">
        <v>4.7443478260869574</v>
      </c>
      <c r="U4" s="6">
        <v>0</v>
      </c>
      <c r="V4" s="6">
        <f>SUM(NonNurse[[#This Row],[Occupational Therapist Hours]],NonNurse[[#This Row],[OT Assistant Hours]],NonNurse[[#This Row],[OT Aide Hours]])/NonNurse[[#This Row],[MDS Census]]</f>
        <v>0.18720367278797997</v>
      </c>
      <c r="W4" s="6">
        <v>2.8125000000000004</v>
      </c>
      <c r="X4" s="6">
        <v>3.2345652173913049</v>
      </c>
      <c r="Y4" s="6">
        <v>0.83695652173913049</v>
      </c>
      <c r="Z4" s="6">
        <f>SUM(NonNurse[[#This Row],[Physical Therapist (PT) Hours]],NonNurse[[#This Row],[PT Assistant Hours]],NonNurse[[#This Row],[PT Aide Hours]])/NonNurse[[#This Row],[MDS Census]]</f>
        <v>0.17621869782971619</v>
      </c>
      <c r="AA4" s="6">
        <v>0</v>
      </c>
      <c r="AB4" s="6">
        <v>0</v>
      </c>
      <c r="AC4" s="6">
        <v>0</v>
      </c>
      <c r="AD4" s="6">
        <v>0</v>
      </c>
      <c r="AE4" s="6">
        <v>0</v>
      </c>
      <c r="AF4" s="6">
        <v>0</v>
      </c>
      <c r="AG4" s="6">
        <v>0</v>
      </c>
      <c r="AH4" s="1">
        <v>225637</v>
      </c>
      <c r="AI4">
        <v>1</v>
      </c>
    </row>
    <row r="5" spans="1:35" x14ac:dyDescent="0.25">
      <c r="A5" t="s">
        <v>379</v>
      </c>
      <c r="B5" t="s">
        <v>58</v>
      </c>
      <c r="C5" t="s">
        <v>495</v>
      </c>
      <c r="D5" t="s">
        <v>412</v>
      </c>
      <c r="E5" s="6">
        <v>113.6304347826087</v>
      </c>
      <c r="F5" s="6">
        <v>43.364130434782609</v>
      </c>
      <c r="G5" s="6">
        <v>1.0434782608695652</v>
      </c>
      <c r="H5" s="6">
        <v>4.3478260869565216E-2</v>
      </c>
      <c r="I5" s="6">
        <v>2.0869565217391304</v>
      </c>
      <c r="J5" s="6">
        <v>0</v>
      </c>
      <c r="K5" s="6">
        <v>0</v>
      </c>
      <c r="L5" s="6">
        <v>2.2113043478260868</v>
      </c>
      <c r="M5" s="6">
        <v>7.2173913043478262</v>
      </c>
      <c r="N5" s="6">
        <v>0</v>
      </c>
      <c r="O5" s="6">
        <f>SUM(NonNurse[[#This Row],[Qualified Social Work Staff Hours]],NonNurse[[#This Row],[Other Social Work Staff Hours]])/NonNurse[[#This Row],[MDS Census]]</f>
        <v>6.3516357375167393E-2</v>
      </c>
      <c r="P5" s="6">
        <v>33.923913043478258</v>
      </c>
      <c r="Q5" s="6">
        <v>0</v>
      </c>
      <c r="R5" s="6">
        <f>SUM(NonNurse[[#This Row],[Qualified Activities Professional Hours]],NonNurse[[#This Row],[Other Activities Professional Hours]])/NonNurse[[#This Row],[MDS Census]]</f>
        <v>0.29854601109623108</v>
      </c>
      <c r="S5" s="6">
        <v>6.0794565217391296</v>
      </c>
      <c r="T5" s="6">
        <v>3.431413043478261</v>
      </c>
      <c r="U5" s="6">
        <v>0</v>
      </c>
      <c r="V5" s="6">
        <f>SUM(NonNurse[[#This Row],[Occupational Therapist Hours]],NonNurse[[#This Row],[OT Assistant Hours]],NonNurse[[#This Row],[OT Aide Hours]])/NonNurse[[#This Row],[MDS Census]]</f>
        <v>8.3700019131432934E-2</v>
      </c>
      <c r="W5" s="6">
        <v>2.0761956521739129</v>
      </c>
      <c r="X5" s="6">
        <v>3.6082608695652185</v>
      </c>
      <c r="Y5" s="6">
        <v>0.33695652173913043</v>
      </c>
      <c r="Z5" s="6">
        <f>SUM(NonNurse[[#This Row],[Physical Therapist (PT) Hours]],NonNurse[[#This Row],[PT Assistant Hours]],NonNurse[[#This Row],[PT Aide Hours]])/NonNurse[[#This Row],[MDS Census]]</f>
        <v>5.2991199540845614E-2</v>
      </c>
      <c r="AA5" s="6">
        <v>0</v>
      </c>
      <c r="AB5" s="6">
        <v>0</v>
      </c>
      <c r="AC5" s="6">
        <v>0</v>
      </c>
      <c r="AD5" s="6">
        <v>0</v>
      </c>
      <c r="AE5" s="6">
        <v>0</v>
      </c>
      <c r="AF5" s="6">
        <v>0</v>
      </c>
      <c r="AG5" s="6">
        <v>0</v>
      </c>
      <c r="AH5" s="1">
        <v>225248</v>
      </c>
      <c r="AI5">
        <v>1</v>
      </c>
    </row>
    <row r="6" spans="1:35" x14ac:dyDescent="0.25">
      <c r="A6" t="s">
        <v>379</v>
      </c>
      <c r="B6" t="s">
        <v>169</v>
      </c>
      <c r="C6" t="s">
        <v>542</v>
      </c>
      <c r="D6" t="s">
        <v>413</v>
      </c>
      <c r="E6" s="6">
        <v>123.01086956521739</v>
      </c>
      <c r="F6" s="6">
        <v>5.3913043478260869</v>
      </c>
      <c r="G6" s="6">
        <v>0</v>
      </c>
      <c r="H6" s="6">
        <v>0</v>
      </c>
      <c r="I6" s="6">
        <v>4.5108695652173916</v>
      </c>
      <c r="J6" s="6">
        <v>0</v>
      </c>
      <c r="K6" s="6">
        <v>0</v>
      </c>
      <c r="L6" s="6">
        <v>6.1766304347826084</v>
      </c>
      <c r="M6" s="6">
        <v>12.676630434782609</v>
      </c>
      <c r="N6" s="6">
        <v>0</v>
      </c>
      <c r="O6" s="6">
        <f>SUM(NonNurse[[#This Row],[Qualified Social Work Staff Hours]],NonNurse[[#This Row],[Other Social Work Staff Hours]])/NonNurse[[#This Row],[MDS Census]]</f>
        <v>0.10305292922152515</v>
      </c>
      <c r="P6" s="6">
        <v>5.9130434782608692</v>
      </c>
      <c r="Q6" s="6">
        <v>9.7065217391304355</v>
      </c>
      <c r="R6" s="6">
        <f>SUM(NonNurse[[#This Row],[Qualified Activities Professional Hours]],NonNurse[[#This Row],[Other Activities Professional Hours]])/NonNurse[[#This Row],[MDS Census]]</f>
        <v>0.1269771140761686</v>
      </c>
      <c r="S6" s="6">
        <v>11.543478260869565</v>
      </c>
      <c r="T6" s="6">
        <v>10.915760869565217</v>
      </c>
      <c r="U6" s="6">
        <v>9.7826086956521743E-2</v>
      </c>
      <c r="V6" s="6">
        <f>SUM(NonNurse[[#This Row],[Occupational Therapist Hours]],NonNurse[[#This Row],[OT Assistant Hours]],NonNurse[[#This Row],[OT Aide Hours]])/NonNurse[[#This Row],[MDS Census]]</f>
        <v>0.18337456923212866</v>
      </c>
      <c r="W6" s="6">
        <v>13.393478260869566</v>
      </c>
      <c r="X6" s="6">
        <v>17.091304347826089</v>
      </c>
      <c r="Y6" s="6">
        <v>0</v>
      </c>
      <c r="Z6" s="6">
        <f>SUM(NonNurse[[#This Row],[Physical Therapist (PT) Hours]],NonNurse[[#This Row],[PT Assistant Hours]],NonNurse[[#This Row],[PT Aide Hours]])/NonNurse[[#This Row],[MDS Census]]</f>
        <v>0.24782186091720421</v>
      </c>
      <c r="AA6" s="6">
        <v>0</v>
      </c>
      <c r="AB6" s="6">
        <v>0</v>
      </c>
      <c r="AC6" s="6">
        <v>0</v>
      </c>
      <c r="AD6" s="6">
        <v>66.369565217391298</v>
      </c>
      <c r="AE6" s="6">
        <v>0</v>
      </c>
      <c r="AF6" s="6">
        <v>0</v>
      </c>
      <c r="AG6" s="6">
        <v>0</v>
      </c>
      <c r="AH6" s="1">
        <v>225413</v>
      </c>
      <c r="AI6">
        <v>1</v>
      </c>
    </row>
    <row r="7" spans="1:35" x14ac:dyDescent="0.25">
      <c r="A7" t="s">
        <v>379</v>
      </c>
      <c r="B7" t="s">
        <v>152</v>
      </c>
      <c r="C7" t="s">
        <v>6</v>
      </c>
      <c r="D7" t="s">
        <v>417</v>
      </c>
      <c r="E7" s="6">
        <v>123.64130434782609</v>
      </c>
      <c r="F7" s="6">
        <v>4.5217391304347823</v>
      </c>
      <c r="G7" s="6">
        <v>1.7391304347826086</v>
      </c>
      <c r="H7" s="6">
        <v>0.54347826086956519</v>
      </c>
      <c r="I7" s="6">
        <v>3.5434782608695654</v>
      </c>
      <c r="J7" s="6">
        <v>0</v>
      </c>
      <c r="K7" s="6">
        <v>0</v>
      </c>
      <c r="L7" s="6">
        <v>2.5767391304347824</v>
      </c>
      <c r="M7" s="6">
        <v>10.853260869565217</v>
      </c>
      <c r="N7" s="6">
        <v>0</v>
      </c>
      <c r="O7" s="6">
        <f>SUM(NonNurse[[#This Row],[Qualified Social Work Staff Hours]],NonNurse[[#This Row],[Other Social Work Staff Hours]])/NonNurse[[#This Row],[MDS Census]]</f>
        <v>8.778021978021977E-2</v>
      </c>
      <c r="P7" s="6">
        <v>4.0869565217391308</v>
      </c>
      <c r="Q7" s="6">
        <v>13.138586956521738</v>
      </c>
      <c r="R7" s="6">
        <f>SUM(NonNurse[[#This Row],[Qualified Activities Professional Hours]],NonNurse[[#This Row],[Other Activities Professional Hours]])/NonNurse[[#This Row],[MDS Census]]</f>
        <v>0.1393186813186813</v>
      </c>
      <c r="S7" s="6">
        <v>4.7327173913043472</v>
      </c>
      <c r="T7" s="6">
        <v>13.871521739130435</v>
      </c>
      <c r="U7" s="6">
        <v>0</v>
      </c>
      <c r="V7" s="6">
        <f>SUM(NonNurse[[#This Row],[Occupational Therapist Hours]],NonNurse[[#This Row],[OT Assistant Hours]],NonNurse[[#This Row],[OT Aide Hours]])/NonNurse[[#This Row],[MDS Census]]</f>
        <v>0.15046945054945052</v>
      </c>
      <c r="W7" s="6">
        <v>10.221521739130434</v>
      </c>
      <c r="X7" s="6">
        <v>12.303586956521738</v>
      </c>
      <c r="Y7" s="6">
        <v>1.0326086956521738</v>
      </c>
      <c r="Z7" s="6">
        <f>SUM(NonNurse[[#This Row],[Physical Therapist (PT) Hours]],NonNurse[[#This Row],[PT Assistant Hours]],NonNurse[[#This Row],[PT Aide Hours]])/NonNurse[[#This Row],[MDS Census]]</f>
        <v>0.19053274725274721</v>
      </c>
      <c r="AA7" s="6">
        <v>0</v>
      </c>
      <c r="AB7" s="6">
        <v>0</v>
      </c>
      <c r="AC7" s="6">
        <v>0</v>
      </c>
      <c r="AD7" s="6">
        <v>0</v>
      </c>
      <c r="AE7" s="6">
        <v>0</v>
      </c>
      <c r="AF7" s="6">
        <v>0</v>
      </c>
      <c r="AG7" s="6">
        <v>0</v>
      </c>
      <c r="AH7" s="1">
        <v>225387</v>
      </c>
      <c r="AI7">
        <v>1</v>
      </c>
    </row>
    <row r="8" spans="1:35" x14ac:dyDescent="0.25">
      <c r="A8" t="s">
        <v>379</v>
      </c>
      <c r="B8" t="s">
        <v>128</v>
      </c>
      <c r="C8" t="s">
        <v>526</v>
      </c>
      <c r="D8" t="s">
        <v>415</v>
      </c>
      <c r="E8" s="6">
        <v>35.119565217391305</v>
      </c>
      <c r="F8" s="6">
        <v>5.3043478260869561</v>
      </c>
      <c r="G8" s="6">
        <v>1</v>
      </c>
      <c r="H8" s="6">
        <v>0.11956521739130435</v>
      </c>
      <c r="I8" s="6">
        <v>0.43478260869565216</v>
      </c>
      <c r="J8" s="6">
        <v>0</v>
      </c>
      <c r="K8" s="6">
        <v>0</v>
      </c>
      <c r="L8" s="6">
        <v>3.972826086956522</v>
      </c>
      <c r="M8" s="6">
        <v>5.3478260869565215</v>
      </c>
      <c r="N8" s="6">
        <v>0.54684782608695648</v>
      </c>
      <c r="O8" s="6">
        <f>SUM(NonNurse[[#This Row],[Qualified Social Work Staff Hours]],NonNurse[[#This Row],[Other Social Work Staff Hours]])/NonNurse[[#This Row],[MDS Census]]</f>
        <v>0.16784586815227484</v>
      </c>
      <c r="P8" s="6">
        <v>5.2173913043478262</v>
      </c>
      <c r="Q8" s="6">
        <v>0</v>
      </c>
      <c r="R8" s="6">
        <f>SUM(NonNurse[[#This Row],[Qualified Activities Professional Hours]],NonNurse[[#This Row],[Other Activities Professional Hours]])/NonNurse[[#This Row],[MDS Census]]</f>
        <v>0.14856081708449398</v>
      </c>
      <c r="S8" s="6">
        <v>0.69130434782608685</v>
      </c>
      <c r="T8" s="6">
        <v>3.866413043478262</v>
      </c>
      <c r="U8" s="6">
        <v>0</v>
      </c>
      <c r="V8" s="6">
        <f>SUM(NonNurse[[#This Row],[Occupational Therapist Hours]],NonNurse[[#This Row],[OT Assistant Hours]],NonNurse[[#This Row],[OT Aide Hours]])/NonNurse[[#This Row],[MDS Census]]</f>
        <v>0.12977715877437329</v>
      </c>
      <c r="W8" s="6">
        <v>4.6739130434782625</v>
      </c>
      <c r="X8" s="6">
        <v>3.8570652173913045</v>
      </c>
      <c r="Y8" s="6">
        <v>0</v>
      </c>
      <c r="Z8" s="6">
        <f>SUM(NonNurse[[#This Row],[Physical Therapist (PT) Hours]],NonNurse[[#This Row],[PT Assistant Hours]],NonNurse[[#This Row],[PT Aide Hours]])/NonNurse[[#This Row],[MDS Census]]</f>
        <v>0.24291241101826064</v>
      </c>
      <c r="AA8" s="6">
        <v>0</v>
      </c>
      <c r="AB8" s="6">
        <v>0</v>
      </c>
      <c r="AC8" s="6">
        <v>0</v>
      </c>
      <c r="AD8" s="6">
        <v>0</v>
      </c>
      <c r="AE8" s="6">
        <v>0.44565217391304346</v>
      </c>
      <c r="AF8" s="6">
        <v>0</v>
      </c>
      <c r="AG8" s="6">
        <v>0</v>
      </c>
      <c r="AH8" s="1">
        <v>225344</v>
      </c>
      <c r="AI8">
        <v>1</v>
      </c>
    </row>
    <row r="9" spans="1:35" x14ac:dyDescent="0.25">
      <c r="A9" t="s">
        <v>379</v>
      </c>
      <c r="B9" t="s">
        <v>153</v>
      </c>
      <c r="C9" t="s">
        <v>536</v>
      </c>
      <c r="D9" t="s">
        <v>412</v>
      </c>
      <c r="E9" s="6">
        <v>71.934782608695656</v>
      </c>
      <c r="F9" s="6">
        <v>4.8695652173913047</v>
      </c>
      <c r="G9" s="6">
        <v>1.3695652173913044</v>
      </c>
      <c r="H9" s="6">
        <v>0.39130434782608697</v>
      </c>
      <c r="I9" s="6">
        <v>2.1304347826086958</v>
      </c>
      <c r="J9" s="6">
        <v>0</v>
      </c>
      <c r="K9" s="6">
        <v>0</v>
      </c>
      <c r="L9" s="6">
        <v>2.676739130434783</v>
      </c>
      <c r="M9" s="6">
        <v>3.6051086956521741</v>
      </c>
      <c r="N9" s="6">
        <v>0</v>
      </c>
      <c r="O9" s="6">
        <f>SUM(NonNurse[[#This Row],[Qualified Social Work Staff Hours]],NonNurse[[#This Row],[Other Social Work Staff Hours]])/NonNurse[[#This Row],[MDS Census]]</f>
        <v>5.0116349350256877E-2</v>
      </c>
      <c r="P9" s="6">
        <v>4.8695652173913047</v>
      </c>
      <c r="Q9" s="6">
        <v>12.846195652173915</v>
      </c>
      <c r="R9" s="6">
        <f>SUM(NonNurse[[#This Row],[Qualified Activities Professional Hours]],NonNurse[[#This Row],[Other Activities Professional Hours]])/NonNurse[[#This Row],[MDS Census]]</f>
        <v>0.24627530976125719</v>
      </c>
      <c r="S9" s="6">
        <v>7.230760869565219</v>
      </c>
      <c r="T9" s="6">
        <v>4.0652173913043468</v>
      </c>
      <c r="U9" s="6">
        <v>0</v>
      </c>
      <c r="V9" s="6">
        <f>SUM(NonNurse[[#This Row],[Occupational Therapist Hours]],NonNurse[[#This Row],[OT Assistant Hours]],NonNurse[[#This Row],[OT Aide Hours]])/NonNurse[[#This Row],[MDS Census]]</f>
        <v>0.15703082502266547</v>
      </c>
      <c r="W9" s="6">
        <v>3.8956521739130432</v>
      </c>
      <c r="X9" s="6">
        <v>6.3408695652173943</v>
      </c>
      <c r="Y9" s="6">
        <v>0</v>
      </c>
      <c r="Z9" s="6">
        <f>SUM(NonNurse[[#This Row],[Physical Therapist (PT) Hours]],NonNurse[[#This Row],[PT Assistant Hours]],NonNurse[[#This Row],[PT Aide Hours]])/NonNurse[[#This Row],[MDS Census]]</f>
        <v>0.14230281051677249</v>
      </c>
      <c r="AA9" s="6">
        <v>0</v>
      </c>
      <c r="AB9" s="6">
        <v>0</v>
      </c>
      <c r="AC9" s="6">
        <v>0</v>
      </c>
      <c r="AD9" s="6">
        <v>0</v>
      </c>
      <c r="AE9" s="6">
        <v>0.10869565217391304</v>
      </c>
      <c r="AF9" s="6">
        <v>0</v>
      </c>
      <c r="AG9" s="6">
        <v>0</v>
      </c>
      <c r="AH9" s="1">
        <v>225388</v>
      </c>
      <c r="AI9">
        <v>1</v>
      </c>
    </row>
    <row r="10" spans="1:35" x14ac:dyDescent="0.25">
      <c r="A10" t="s">
        <v>379</v>
      </c>
      <c r="B10" t="s">
        <v>347</v>
      </c>
      <c r="C10" t="s">
        <v>472</v>
      </c>
      <c r="D10" t="s">
        <v>416</v>
      </c>
      <c r="E10" s="6">
        <v>85.423913043478265</v>
      </c>
      <c r="F10" s="6">
        <v>10.627065217391305</v>
      </c>
      <c r="G10" s="6">
        <v>1.7826086956521738</v>
      </c>
      <c r="H10" s="6">
        <v>0.2608695652173913</v>
      </c>
      <c r="I10" s="6">
        <v>1.9456521739130435</v>
      </c>
      <c r="J10" s="6">
        <v>0</v>
      </c>
      <c r="K10" s="6">
        <v>0</v>
      </c>
      <c r="L10" s="6">
        <v>4.9903260869565198</v>
      </c>
      <c r="M10" s="6">
        <v>9.8260869565217384</v>
      </c>
      <c r="N10" s="6">
        <v>0</v>
      </c>
      <c r="O10" s="6">
        <f>SUM(NonNurse[[#This Row],[Qualified Social Work Staff Hours]],NonNurse[[#This Row],[Other Social Work Staff Hours]])/NonNurse[[#This Row],[MDS Census]]</f>
        <v>0.11502735717012341</v>
      </c>
      <c r="P10" s="6">
        <v>5.1304347826086953</v>
      </c>
      <c r="Q10" s="6">
        <v>9.9348913043478255</v>
      </c>
      <c r="R10" s="6">
        <f>SUM(NonNurse[[#This Row],[Qualified Activities Professional Hours]],NonNurse[[#This Row],[Other Activities Professional Hours]])/NonNurse[[#This Row],[MDS Census]]</f>
        <v>0.17635958773380836</v>
      </c>
      <c r="S10" s="6">
        <v>20.048260869565212</v>
      </c>
      <c r="T10" s="6">
        <v>2.6415217391304351</v>
      </c>
      <c r="U10" s="6">
        <v>0</v>
      </c>
      <c r="V10" s="6">
        <f>SUM(NonNurse[[#This Row],[Occupational Therapist Hours]],NonNurse[[#This Row],[OT Assistant Hours]],NonNurse[[#This Row],[OT Aide Hours]])/NonNurse[[#This Row],[MDS Census]]</f>
        <v>0.26561394579463027</v>
      </c>
      <c r="W10" s="6">
        <v>16.669347826086963</v>
      </c>
      <c r="X10" s="6">
        <v>4.2611956521739121</v>
      </c>
      <c r="Y10" s="6">
        <v>0</v>
      </c>
      <c r="Z10" s="6">
        <f>SUM(NonNurse[[#This Row],[Physical Therapist (PT) Hours]],NonNurse[[#This Row],[PT Assistant Hours]],NonNurse[[#This Row],[PT Aide Hours]])/NonNurse[[#This Row],[MDS Census]]</f>
        <v>0.24501972261101923</v>
      </c>
      <c r="AA10" s="6">
        <v>0</v>
      </c>
      <c r="AB10" s="6">
        <v>0</v>
      </c>
      <c r="AC10" s="6">
        <v>0</v>
      </c>
      <c r="AD10" s="6">
        <v>0</v>
      </c>
      <c r="AE10" s="6">
        <v>0</v>
      </c>
      <c r="AF10" s="6">
        <v>0</v>
      </c>
      <c r="AG10" s="6">
        <v>0</v>
      </c>
      <c r="AH10" s="1">
        <v>225769</v>
      </c>
      <c r="AI10">
        <v>1</v>
      </c>
    </row>
    <row r="11" spans="1:35" x14ac:dyDescent="0.25">
      <c r="A11" t="s">
        <v>379</v>
      </c>
      <c r="B11" t="s">
        <v>159</v>
      </c>
      <c r="C11" t="s">
        <v>538</v>
      </c>
      <c r="D11" t="s">
        <v>415</v>
      </c>
      <c r="E11" s="6">
        <v>51.445652173913047</v>
      </c>
      <c r="F11" s="6">
        <v>5.2173913043478262</v>
      </c>
      <c r="G11" s="6">
        <v>0.35869565217391303</v>
      </c>
      <c r="H11" s="6">
        <v>0.13043478260869565</v>
      </c>
      <c r="I11" s="6">
        <v>0</v>
      </c>
      <c r="J11" s="6">
        <v>0</v>
      </c>
      <c r="K11" s="6">
        <v>0</v>
      </c>
      <c r="L11" s="6">
        <v>0.10260869565217391</v>
      </c>
      <c r="M11" s="6">
        <v>1.9347826086956521</v>
      </c>
      <c r="N11" s="6">
        <v>0</v>
      </c>
      <c r="O11" s="6">
        <f>SUM(NonNurse[[#This Row],[Qualified Social Work Staff Hours]],NonNurse[[#This Row],[Other Social Work Staff Hours]])/NonNurse[[#This Row],[MDS Census]]</f>
        <v>3.7608282273399532E-2</v>
      </c>
      <c r="P11" s="6">
        <v>4.2531521739130449</v>
      </c>
      <c r="Q11" s="6">
        <v>6.1360869565217397</v>
      </c>
      <c r="R11" s="6">
        <f>SUM(NonNurse[[#This Row],[Qualified Activities Professional Hours]],NonNurse[[#This Row],[Other Activities Professional Hours]])/NonNurse[[#This Row],[MDS Census]]</f>
        <v>0.20194591168392143</v>
      </c>
      <c r="S11" s="6">
        <v>2.6714130434782604</v>
      </c>
      <c r="T11" s="6">
        <v>0</v>
      </c>
      <c r="U11" s="6">
        <v>0</v>
      </c>
      <c r="V11" s="6">
        <f>SUM(NonNurse[[#This Row],[Occupational Therapist Hours]],NonNurse[[#This Row],[OT Assistant Hours]],NonNurse[[#This Row],[OT Aide Hours]])/NonNurse[[#This Row],[MDS Census]]</f>
        <v>5.1926896260300011E-2</v>
      </c>
      <c r="W11" s="6">
        <v>7.5807608695652169</v>
      </c>
      <c r="X11" s="6">
        <v>2.1772826086956529</v>
      </c>
      <c r="Y11" s="6">
        <v>0</v>
      </c>
      <c r="Z11" s="6">
        <f>SUM(NonNurse[[#This Row],[Physical Therapist (PT) Hours]],NonNurse[[#This Row],[PT Assistant Hours]],NonNurse[[#This Row],[PT Aide Hours]])/NonNurse[[#This Row],[MDS Census]]</f>
        <v>0.1896767377984365</v>
      </c>
      <c r="AA11" s="6">
        <v>0</v>
      </c>
      <c r="AB11" s="6">
        <v>0</v>
      </c>
      <c r="AC11" s="6">
        <v>0</v>
      </c>
      <c r="AD11" s="6">
        <v>0</v>
      </c>
      <c r="AE11" s="6">
        <v>0.38043478260869568</v>
      </c>
      <c r="AF11" s="6">
        <v>0</v>
      </c>
      <c r="AG11" s="6">
        <v>0</v>
      </c>
      <c r="AH11" s="1">
        <v>225398</v>
      </c>
      <c r="AI11">
        <v>1</v>
      </c>
    </row>
    <row r="12" spans="1:35" x14ac:dyDescent="0.25">
      <c r="A12" t="s">
        <v>379</v>
      </c>
      <c r="B12" t="s">
        <v>283</v>
      </c>
      <c r="C12" t="s">
        <v>439</v>
      </c>
      <c r="D12" t="s">
        <v>410</v>
      </c>
      <c r="E12" s="6">
        <v>31.695652173913043</v>
      </c>
      <c r="F12" s="6">
        <v>5.3043478260869561</v>
      </c>
      <c r="G12" s="6">
        <v>0</v>
      </c>
      <c r="H12" s="6">
        <v>0</v>
      </c>
      <c r="I12" s="6">
        <v>0</v>
      </c>
      <c r="J12" s="6">
        <v>0</v>
      </c>
      <c r="K12" s="6">
        <v>0</v>
      </c>
      <c r="L12" s="6">
        <v>8.4239130434782608E-2</v>
      </c>
      <c r="M12" s="6">
        <v>2.4277173913043479</v>
      </c>
      <c r="N12" s="6">
        <v>0</v>
      </c>
      <c r="O12" s="6">
        <f>SUM(NonNurse[[#This Row],[Qualified Social Work Staff Hours]],NonNurse[[#This Row],[Other Social Work Staff Hours]])/NonNurse[[#This Row],[MDS Census]]</f>
        <v>7.6594650205761325E-2</v>
      </c>
      <c r="P12" s="6">
        <v>5.4782608695652177</v>
      </c>
      <c r="Q12" s="6">
        <v>3.8082608695652169</v>
      </c>
      <c r="R12" s="6">
        <f>SUM(NonNurse[[#This Row],[Qualified Activities Professional Hours]],NonNurse[[#This Row],[Other Activities Professional Hours]])/NonNurse[[#This Row],[MDS Census]]</f>
        <v>0.29299039780521263</v>
      </c>
      <c r="S12" s="6">
        <v>4.8206521739130439</v>
      </c>
      <c r="T12" s="6">
        <v>0.31630434782608696</v>
      </c>
      <c r="U12" s="6">
        <v>0</v>
      </c>
      <c r="V12" s="6">
        <f>SUM(NonNurse[[#This Row],[Occupational Therapist Hours]],NonNurse[[#This Row],[OT Assistant Hours]],NonNurse[[#This Row],[OT Aide Hours]])/NonNurse[[#This Row],[MDS Census]]</f>
        <v>0.16207133058984913</v>
      </c>
      <c r="W12" s="6">
        <v>2.3970652173913045</v>
      </c>
      <c r="X12" s="6">
        <v>0.14228260869565218</v>
      </c>
      <c r="Y12" s="6">
        <v>0</v>
      </c>
      <c r="Z12" s="6">
        <f>SUM(NonNurse[[#This Row],[Physical Therapist (PT) Hours]],NonNurse[[#This Row],[PT Assistant Hours]],NonNurse[[#This Row],[PT Aide Hours]])/NonNurse[[#This Row],[MDS Census]]</f>
        <v>8.0116598079561049E-2</v>
      </c>
      <c r="AA12" s="6">
        <v>0</v>
      </c>
      <c r="AB12" s="6">
        <v>0</v>
      </c>
      <c r="AC12" s="6">
        <v>0</v>
      </c>
      <c r="AD12" s="6">
        <v>0</v>
      </c>
      <c r="AE12" s="6">
        <v>0</v>
      </c>
      <c r="AF12" s="6">
        <v>0</v>
      </c>
      <c r="AG12" s="6">
        <v>0</v>
      </c>
      <c r="AH12" s="1">
        <v>225619</v>
      </c>
      <c r="AI12">
        <v>1</v>
      </c>
    </row>
    <row r="13" spans="1:35" x14ac:dyDescent="0.25">
      <c r="A13" t="s">
        <v>379</v>
      </c>
      <c r="B13" t="s">
        <v>307</v>
      </c>
      <c r="C13" t="s">
        <v>442</v>
      </c>
      <c r="D13" t="s">
        <v>416</v>
      </c>
      <c r="E13" s="6">
        <v>135.2608695652174</v>
      </c>
      <c r="F13" s="6">
        <v>4.8695652173913047</v>
      </c>
      <c r="G13" s="6">
        <v>3.3913043478260869</v>
      </c>
      <c r="H13" s="6">
        <v>0.52173913043478259</v>
      </c>
      <c r="I13" s="6">
        <v>4.1739130434782608</v>
      </c>
      <c r="J13" s="6">
        <v>0</v>
      </c>
      <c r="K13" s="6">
        <v>0</v>
      </c>
      <c r="L13" s="6">
        <v>6.6005434782608683</v>
      </c>
      <c r="M13" s="6">
        <v>9.3586956521739122</v>
      </c>
      <c r="N13" s="6">
        <v>1.2418478260869565</v>
      </c>
      <c r="O13" s="6">
        <f>SUM(NonNurse[[#This Row],[Qualified Social Work Staff Hours]],NonNurse[[#This Row],[Other Social Work Staff Hours]])/NonNurse[[#This Row],[MDS Census]]</f>
        <v>7.8371102539376389E-2</v>
      </c>
      <c r="P13" s="6">
        <v>5.1304347826086953</v>
      </c>
      <c r="Q13" s="6">
        <v>22.811630434782604</v>
      </c>
      <c r="R13" s="6">
        <f>SUM(NonNurse[[#This Row],[Qualified Activities Professional Hours]],NonNurse[[#This Row],[Other Activities Professional Hours]])/NonNurse[[#This Row],[MDS Census]]</f>
        <v>0.20657907425265182</v>
      </c>
      <c r="S13" s="6">
        <v>21.659347826086957</v>
      </c>
      <c r="T13" s="6">
        <v>4.9976086956521755</v>
      </c>
      <c r="U13" s="6">
        <v>0</v>
      </c>
      <c r="V13" s="6">
        <f>SUM(NonNurse[[#This Row],[Occupational Therapist Hours]],NonNurse[[#This Row],[OT Assistant Hours]],NonNurse[[#This Row],[OT Aide Hours]])/NonNurse[[#This Row],[MDS Census]]</f>
        <v>0.19707810993249758</v>
      </c>
      <c r="W13" s="6">
        <v>18.000434782608703</v>
      </c>
      <c r="X13" s="6">
        <v>12.321521739130434</v>
      </c>
      <c r="Y13" s="6">
        <v>0</v>
      </c>
      <c r="Z13" s="6">
        <f>SUM(NonNurse[[#This Row],[Physical Therapist (PT) Hours]],NonNurse[[#This Row],[PT Assistant Hours]],NonNurse[[#This Row],[PT Aide Hours]])/NonNurse[[#This Row],[MDS Census]]</f>
        <v>0.2241738990678239</v>
      </c>
      <c r="AA13" s="6">
        <v>0</v>
      </c>
      <c r="AB13" s="6">
        <v>0</v>
      </c>
      <c r="AC13" s="6">
        <v>0</v>
      </c>
      <c r="AD13" s="6">
        <v>0</v>
      </c>
      <c r="AE13" s="6">
        <v>0.54347826086956519</v>
      </c>
      <c r="AF13" s="6">
        <v>0</v>
      </c>
      <c r="AG13" s="6">
        <v>0</v>
      </c>
      <c r="AH13" s="1">
        <v>225680</v>
      </c>
      <c r="AI13">
        <v>1</v>
      </c>
    </row>
    <row r="14" spans="1:35" x14ac:dyDescent="0.25">
      <c r="A14" t="s">
        <v>379</v>
      </c>
      <c r="B14" t="s">
        <v>293</v>
      </c>
      <c r="C14" t="s">
        <v>463</v>
      </c>
      <c r="D14" t="s">
        <v>415</v>
      </c>
      <c r="E14" s="6">
        <v>110.48913043478261</v>
      </c>
      <c r="F14" s="6">
        <v>5.3913043478260869</v>
      </c>
      <c r="G14" s="6">
        <v>0.56521739130434778</v>
      </c>
      <c r="H14" s="6">
        <v>0.31521739130434784</v>
      </c>
      <c r="I14" s="6">
        <v>5.3913043478260869</v>
      </c>
      <c r="J14" s="6">
        <v>0</v>
      </c>
      <c r="K14" s="6">
        <v>0</v>
      </c>
      <c r="L14" s="6">
        <v>5.5018478260869541</v>
      </c>
      <c r="M14" s="6">
        <v>4.6086956521739131</v>
      </c>
      <c r="N14" s="6">
        <v>3.8260869565217392</v>
      </c>
      <c r="O14" s="6">
        <f>SUM(NonNurse[[#This Row],[Qualified Social Work Staff Hours]],NonNurse[[#This Row],[Other Social Work Staff Hours]])/NonNurse[[#This Row],[MDS Census]]</f>
        <v>7.6340383669454004E-2</v>
      </c>
      <c r="P14" s="6">
        <v>0</v>
      </c>
      <c r="Q14" s="6">
        <v>10.907065217391304</v>
      </c>
      <c r="R14" s="6">
        <f>SUM(NonNurse[[#This Row],[Qualified Activities Professional Hours]],NonNurse[[#This Row],[Other Activities Professional Hours]])/NonNurse[[#This Row],[MDS Census]]</f>
        <v>9.8716182980816525E-2</v>
      </c>
      <c r="S14" s="6">
        <v>16.131739130434784</v>
      </c>
      <c r="T14" s="6">
        <v>9.4732608695652214</v>
      </c>
      <c r="U14" s="6">
        <v>0</v>
      </c>
      <c r="V14" s="6">
        <f>SUM(NonNurse[[#This Row],[Occupational Therapist Hours]],NonNurse[[#This Row],[OT Assistant Hours]],NonNurse[[#This Row],[OT Aide Hours]])/NonNurse[[#This Row],[MDS Census]]</f>
        <v>0.23174225282833255</v>
      </c>
      <c r="W14" s="6">
        <v>9.3940217391304319</v>
      </c>
      <c r="X14" s="6">
        <v>14.348586956521739</v>
      </c>
      <c r="Y14" s="6">
        <v>0</v>
      </c>
      <c r="Z14" s="6">
        <f>SUM(NonNurse[[#This Row],[Physical Therapist (PT) Hours]],NonNurse[[#This Row],[PT Assistant Hours]],NonNurse[[#This Row],[PT Aide Hours]])/NonNurse[[#This Row],[MDS Census]]</f>
        <v>0.21488637481554351</v>
      </c>
      <c r="AA14" s="6">
        <v>0</v>
      </c>
      <c r="AB14" s="6">
        <v>0</v>
      </c>
      <c r="AC14" s="6">
        <v>0</v>
      </c>
      <c r="AD14" s="6">
        <v>0</v>
      </c>
      <c r="AE14" s="6">
        <v>0.41304347826086957</v>
      </c>
      <c r="AF14" s="6">
        <v>0</v>
      </c>
      <c r="AG14" s="6">
        <v>0</v>
      </c>
      <c r="AH14" s="1">
        <v>225651</v>
      </c>
      <c r="AI14">
        <v>1</v>
      </c>
    </row>
    <row r="15" spans="1:35" x14ac:dyDescent="0.25">
      <c r="A15" t="s">
        <v>379</v>
      </c>
      <c r="B15" t="s">
        <v>65</v>
      </c>
      <c r="C15" t="s">
        <v>488</v>
      </c>
      <c r="D15" t="s">
        <v>411</v>
      </c>
      <c r="E15" s="6">
        <v>105.72826086956522</v>
      </c>
      <c r="F15" s="6">
        <v>0</v>
      </c>
      <c r="G15" s="6">
        <v>0.2608695652173913</v>
      </c>
      <c r="H15" s="6">
        <v>0.2608695652173913</v>
      </c>
      <c r="I15" s="6">
        <v>3.4347826086956523</v>
      </c>
      <c r="J15" s="6">
        <v>0</v>
      </c>
      <c r="K15" s="6">
        <v>0</v>
      </c>
      <c r="L15" s="6">
        <v>4.8821739130434763</v>
      </c>
      <c r="M15" s="6">
        <v>10.608695652173912</v>
      </c>
      <c r="N15" s="6">
        <v>0</v>
      </c>
      <c r="O15" s="6">
        <f>SUM(NonNurse[[#This Row],[Qualified Social Work Staff Hours]],NonNurse[[#This Row],[Other Social Work Staff Hours]])/NonNurse[[#This Row],[MDS Census]]</f>
        <v>0.10033926184846303</v>
      </c>
      <c r="P15" s="6">
        <v>0</v>
      </c>
      <c r="Q15" s="6">
        <v>6.8123913043478277</v>
      </c>
      <c r="R15" s="6">
        <f>SUM(NonNurse[[#This Row],[Qualified Activities Professional Hours]],NonNurse[[#This Row],[Other Activities Professional Hours]])/NonNurse[[#This Row],[MDS Census]]</f>
        <v>6.4433021486583753E-2</v>
      </c>
      <c r="S15" s="6">
        <v>12.931413043478257</v>
      </c>
      <c r="T15" s="6">
        <v>13.503695652173906</v>
      </c>
      <c r="U15" s="6">
        <v>0</v>
      </c>
      <c r="V15" s="6">
        <f>SUM(NonNurse[[#This Row],[Occupational Therapist Hours]],NonNurse[[#This Row],[OT Assistant Hours]],NonNurse[[#This Row],[OT Aide Hours]])/NonNurse[[#This Row],[MDS Census]]</f>
        <v>0.25002878585380889</v>
      </c>
      <c r="W15" s="6">
        <v>8.8803260869565257</v>
      </c>
      <c r="X15" s="6">
        <v>12.13880434782609</v>
      </c>
      <c r="Y15" s="6">
        <v>0</v>
      </c>
      <c r="Z15" s="6">
        <f>SUM(NonNurse[[#This Row],[Physical Therapist (PT) Hours]],NonNurse[[#This Row],[PT Assistant Hours]],NonNurse[[#This Row],[PT Aide Hours]])/NonNurse[[#This Row],[MDS Census]]</f>
        <v>0.19880333093451227</v>
      </c>
      <c r="AA15" s="6">
        <v>0</v>
      </c>
      <c r="AB15" s="6">
        <v>0</v>
      </c>
      <c r="AC15" s="6">
        <v>0</v>
      </c>
      <c r="AD15" s="6">
        <v>0</v>
      </c>
      <c r="AE15" s="6">
        <v>0.51086956521739135</v>
      </c>
      <c r="AF15" s="6">
        <v>0</v>
      </c>
      <c r="AG15" s="6">
        <v>0</v>
      </c>
      <c r="AH15" s="1">
        <v>225259</v>
      </c>
      <c r="AI15">
        <v>1</v>
      </c>
    </row>
    <row r="16" spans="1:35" x14ac:dyDescent="0.25">
      <c r="A16" t="s">
        <v>379</v>
      </c>
      <c r="B16" t="s">
        <v>176</v>
      </c>
      <c r="C16" t="s">
        <v>544</v>
      </c>
      <c r="D16" t="s">
        <v>410</v>
      </c>
      <c r="E16" s="6">
        <v>105.97826086956522</v>
      </c>
      <c r="F16" s="6">
        <v>7.3043478260869561</v>
      </c>
      <c r="G16" s="6">
        <v>0.68478260869565222</v>
      </c>
      <c r="H16" s="6">
        <v>0.43108695652173923</v>
      </c>
      <c r="I16" s="6">
        <v>3.3804347826086958</v>
      </c>
      <c r="J16" s="6">
        <v>0</v>
      </c>
      <c r="K16" s="6">
        <v>0</v>
      </c>
      <c r="L16" s="6">
        <v>4.5507608695652193</v>
      </c>
      <c r="M16" s="6">
        <v>10.878043478260871</v>
      </c>
      <c r="N16" s="6">
        <v>0</v>
      </c>
      <c r="O16" s="6">
        <f>SUM(NonNurse[[#This Row],[Qualified Social Work Staff Hours]],NonNurse[[#This Row],[Other Social Work Staff Hours]])/NonNurse[[#This Row],[MDS Census]]</f>
        <v>0.10264410256410257</v>
      </c>
      <c r="P16" s="6">
        <v>0</v>
      </c>
      <c r="Q16" s="6">
        <v>13.041521739130431</v>
      </c>
      <c r="R16" s="6">
        <f>SUM(NonNurse[[#This Row],[Qualified Activities Professional Hours]],NonNurse[[#This Row],[Other Activities Professional Hours]])/NonNurse[[#This Row],[MDS Census]]</f>
        <v>0.12305846153846151</v>
      </c>
      <c r="S16" s="6">
        <v>4.6643478260869564</v>
      </c>
      <c r="T16" s="6">
        <v>4.97836956521739</v>
      </c>
      <c r="U16" s="6">
        <v>0</v>
      </c>
      <c r="V16" s="6">
        <f>SUM(NonNurse[[#This Row],[Occupational Therapist Hours]],NonNurse[[#This Row],[OT Assistant Hours]],NonNurse[[#This Row],[OT Aide Hours]])/NonNurse[[#This Row],[MDS Census]]</f>
        <v>9.0987692307692297E-2</v>
      </c>
      <c r="W16" s="6">
        <v>4.6890217391304354</v>
      </c>
      <c r="X16" s="6">
        <v>4.6657608695652151</v>
      </c>
      <c r="Y16" s="6">
        <v>0</v>
      </c>
      <c r="Z16" s="6">
        <f>SUM(NonNurse[[#This Row],[Physical Therapist (PT) Hours]],NonNurse[[#This Row],[PT Assistant Hours]],NonNurse[[#This Row],[PT Aide Hours]])/NonNurse[[#This Row],[MDS Census]]</f>
        <v>8.8270769230769208E-2</v>
      </c>
      <c r="AA16" s="6">
        <v>0</v>
      </c>
      <c r="AB16" s="6">
        <v>4.2608695652173916</v>
      </c>
      <c r="AC16" s="6">
        <v>0</v>
      </c>
      <c r="AD16" s="6">
        <v>0</v>
      </c>
      <c r="AE16" s="6">
        <v>0</v>
      </c>
      <c r="AF16" s="6">
        <v>0</v>
      </c>
      <c r="AG16" s="6">
        <v>0</v>
      </c>
      <c r="AH16" s="1">
        <v>225421</v>
      </c>
      <c r="AI16">
        <v>1</v>
      </c>
    </row>
    <row r="17" spans="1:35" x14ac:dyDescent="0.25">
      <c r="A17" t="s">
        <v>379</v>
      </c>
      <c r="B17" t="s">
        <v>172</v>
      </c>
      <c r="C17" t="s">
        <v>469</v>
      </c>
      <c r="D17" t="s">
        <v>413</v>
      </c>
      <c r="E17" s="6">
        <v>46.836956521739133</v>
      </c>
      <c r="F17" s="6">
        <v>3.5652173913043477</v>
      </c>
      <c r="G17" s="6">
        <v>0.60326086956521741</v>
      </c>
      <c r="H17" s="6">
        <v>0</v>
      </c>
      <c r="I17" s="6">
        <v>0.69565217391304346</v>
      </c>
      <c r="J17" s="6">
        <v>0</v>
      </c>
      <c r="K17" s="6">
        <v>0</v>
      </c>
      <c r="L17" s="6">
        <v>1.7498913043478259</v>
      </c>
      <c r="M17" s="6">
        <v>5.7608695652173916</v>
      </c>
      <c r="N17" s="6">
        <v>0</v>
      </c>
      <c r="O17" s="6">
        <f>SUM(NonNurse[[#This Row],[Qualified Social Work Staff Hours]],NonNurse[[#This Row],[Other Social Work Staff Hours]])/NonNurse[[#This Row],[MDS Census]]</f>
        <v>0.12299837549315386</v>
      </c>
      <c r="P17" s="6">
        <v>5.0458695652173917</v>
      </c>
      <c r="Q17" s="6">
        <v>6.7065217391304346</v>
      </c>
      <c r="R17" s="6">
        <f>SUM(NonNurse[[#This Row],[Qualified Activities Professional Hours]],NonNurse[[#This Row],[Other Activities Professional Hours]])/NonNurse[[#This Row],[MDS Census]]</f>
        <v>0.25092132745416568</v>
      </c>
      <c r="S17" s="6">
        <v>4.3927173913043456</v>
      </c>
      <c r="T17" s="6">
        <v>0.66206521739130431</v>
      </c>
      <c r="U17" s="6">
        <v>0</v>
      </c>
      <c r="V17" s="6">
        <f>SUM(NonNurse[[#This Row],[Occupational Therapist Hours]],NonNurse[[#This Row],[OT Assistant Hours]],NonNurse[[#This Row],[OT Aide Hours]])/NonNurse[[#This Row],[MDS Census]]</f>
        <v>0.10792295196101177</v>
      </c>
      <c r="W17" s="6">
        <v>4.0980434782608697</v>
      </c>
      <c r="X17" s="6">
        <v>2.2216304347826084</v>
      </c>
      <c r="Y17" s="6">
        <v>0</v>
      </c>
      <c r="Z17" s="6">
        <f>SUM(NonNurse[[#This Row],[Physical Therapist (PT) Hours]],NonNurse[[#This Row],[PT Assistant Hours]],NonNurse[[#This Row],[PT Aide Hours]])/NonNurse[[#This Row],[MDS Census]]</f>
        <v>0.13492921791598977</v>
      </c>
      <c r="AA17" s="6">
        <v>0</v>
      </c>
      <c r="AB17" s="6">
        <v>0</v>
      </c>
      <c r="AC17" s="6">
        <v>0</v>
      </c>
      <c r="AD17" s="6">
        <v>0</v>
      </c>
      <c r="AE17" s="6">
        <v>0</v>
      </c>
      <c r="AF17" s="6">
        <v>0</v>
      </c>
      <c r="AG17" s="6">
        <v>0.20108695652173914</v>
      </c>
      <c r="AH17" s="1">
        <v>225417</v>
      </c>
      <c r="AI17">
        <v>1</v>
      </c>
    </row>
    <row r="18" spans="1:35" x14ac:dyDescent="0.25">
      <c r="A18" t="s">
        <v>379</v>
      </c>
      <c r="B18" t="s">
        <v>56</v>
      </c>
      <c r="C18" t="s">
        <v>493</v>
      </c>
      <c r="D18" t="s">
        <v>417</v>
      </c>
      <c r="E18" s="6">
        <v>54.271739130434781</v>
      </c>
      <c r="F18" s="6">
        <v>5.5652173913043477</v>
      </c>
      <c r="G18" s="6">
        <v>0.28260869565217389</v>
      </c>
      <c r="H18" s="6">
        <v>0</v>
      </c>
      <c r="I18" s="6">
        <v>1.576086956521739</v>
      </c>
      <c r="J18" s="6">
        <v>0</v>
      </c>
      <c r="K18" s="6">
        <v>0</v>
      </c>
      <c r="L18" s="6">
        <v>0.48043478260869571</v>
      </c>
      <c r="M18" s="6">
        <v>4.0086956521739134</v>
      </c>
      <c r="N18" s="6">
        <v>0</v>
      </c>
      <c r="O18" s="6">
        <f>SUM(NonNurse[[#This Row],[Qualified Social Work Staff Hours]],NonNurse[[#This Row],[Other Social Work Staff Hours]])/NonNurse[[#This Row],[MDS Census]]</f>
        <v>7.3863408772281203E-2</v>
      </c>
      <c r="P18" s="6">
        <v>4.7597826086956525</v>
      </c>
      <c r="Q18" s="6">
        <v>8.4358695652173949</v>
      </c>
      <c r="R18" s="6">
        <f>SUM(NonNurse[[#This Row],[Qualified Activities Professional Hours]],NonNurse[[#This Row],[Other Activities Professional Hours]])/NonNurse[[#This Row],[MDS Census]]</f>
        <v>0.2431403965551773</v>
      </c>
      <c r="S18" s="6">
        <v>3.6277173913043486</v>
      </c>
      <c r="T18" s="6">
        <v>3.5430434782608704</v>
      </c>
      <c r="U18" s="6">
        <v>0</v>
      </c>
      <c r="V18" s="6">
        <f>SUM(NonNurse[[#This Row],[Occupational Therapist Hours]],NonNurse[[#This Row],[OT Assistant Hours]],NonNurse[[#This Row],[OT Aide Hours]])/NonNurse[[#This Row],[MDS Census]]</f>
        <v>0.13212697776887647</v>
      </c>
      <c r="W18" s="6">
        <v>3.2322826086956518</v>
      </c>
      <c r="X18" s="6">
        <v>9.4184782608695645</v>
      </c>
      <c r="Y18" s="6">
        <v>0</v>
      </c>
      <c r="Z18" s="6">
        <f>SUM(NonNurse[[#This Row],[Physical Therapist (PT) Hours]],NonNurse[[#This Row],[PT Assistant Hours]],NonNurse[[#This Row],[PT Aide Hours]])/NonNurse[[#This Row],[MDS Census]]</f>
        <v>0.23310034047666731</v>
      </c>
      <c r="AA18" s="6">
        <v>0</v>
      </c>
      <c r="AB18" s="6">
        <v>0</v>
      </c>
      <c r="AC18" s="6">
        <v>0</v>
      </c>
      <c r="AD18" s="6">
        <v>0</v>
      </c>
      <c r="AE18" s="6">
        <v>0</v>
      </c>
      <c r="AF18" s="6">
        <v>0</v>
      </c>
      <c r="AG18" s="6">
        <v>0</v>
      </c>
      <c r="AH18" s="1">
        <v>225239</v>
      </c>
      <c r="AI18">
        <v>1</v>
      </c>
    </row>
    <row r="19" spans="1:35" x14ac:dyDescent="0.25">
      <c r="A19" t="s">
        <v>379</v>
      </c>
      <c r="B19" t="s">
        <v>331</v>
      </c>
      <c r="C19" t="s">
        <v>487</v>
      </c>
      <c r="D19" t="s">
        <v>415</v>
      </c>
      <c r="E19" s="6">
        <v>47.271739130434781</v>
      </c>
      <c r="F19" s="6">
        <v>5.0608695652173914</v>
      </c>
      <c r="G19" s="6">
        <v>0</v>
      </c>
      <c r="H19" s="6">
        <v>0.45652173913043476</v>
      </c>
      <c r="I19" s="6">
        <v>0.91304347826086951</v>
      </c>
      <c r="J19" s="6">
        <v>0</v>
      </c>
      <c r="K19" s="6">
        <v>0</v>
      </c>
      <c r="L19" s="6">
        <v>0.42826086956521747</v>
      </c>
      <c r="M19" s="6">
        <v>4.446739130434783</v>
      </c>
      <c r="N19" s="6">
        <v>0</v>
      </c>
      <c r="O19" s="6">
        <f>SUM(NonNurse[[#This Row],[Qualified Social Work Staff Hours]],NonNurse[[#This Row],[Other Social Work Staff Hours]])/NonNurse[[#This Row],[MDS Census]]</f>
        <v>9.4067601747528179E-2</v>
      </c>
      <c r="P19" s="6">
        <v>5.0369565217391319</v>
      </c>
      <c r="Q19" s="6">
        <v>1.1228260869565216</v>
      </c>
      <c r="R19" s="6">
        <f>SUM(NonNurse[[#This Row],[Qualified Activities Professional Hours]],NonNurse[[#This Row],[Other Activities Professional Hours]])/NonNurse[[#This Row],[MDS Census]]</f>
        <v>0.13030581742929412</v>
      </c>
      <c r="S19" s="6">
        <v>1.1217391304347826</v>
      </c>
      <c r="T19" s="6">
        <v>3.7586956521739143</v>
      </c>
      <c r="U19" s="6">
        <v>0</v>
      </c>
      <c r="V19" s="6">
        <f>SUM(NonNurse[[#This Row],[Occupational Therapist Hours]],NonNurse[[#This Row],[OT Assistant Hours]],NonNurse[[#This Row],[OT Aide Hours]])/NonNurse[[#This Row],[MDS Census]]</f>
        <v>0.10324212462635092</v>
      </c>
      <c r="W19" s="6">
        <v>0.62934782608695639</v>
      </c>
      <c r="X19" s="6">
        <v>2.8913043478260883</v>
      </c>
      <c r="Y19" s="6">
        <v>0</v>
      </c>
      <c r="Z19" s="6">
        <f>SUM(NonNurse[[#This Row],[Physical Therapist (PT) Hours]],NonNurse[[#This Row],[PT Assistant Hours]],NonNurse[[#This Row],[PT Aide Hours]])/NonNurse[[#This Row],[MDS Census]]</f>
        <v>7.4476891239365392E-2</v>
      </c>
      <c r="AA19" s="6">
        <v>0</v>
      </c>
      <c r="AB19" s="6">
        <v>0</v>
      </c>
      <c r="AC19" s="6">
        <v>0</v>
      </c>
      <c r="AD19" s="6">
        <v>0</v>
      </c>
      <c r="AE19" s="6">
        <v>0</v>
      </c>
      <c r="AF19" s="6">
        <v>0</v>
      </c>
      <c r="AG19" s="6">
        <v>0</v>
      </c>
      <c r="AH19" s="1">
        <v>225743</v>
      </c>
      <c r="AI19">
        <v>1</v>
      </c>
    </row>
    <row r="20" spans="1:35" x14ac:dyDescent="0.25">
      <c r="A20" t="s">
        <v>379</v>
      </c>
      <c r="B20" t="s">
        <v>81</v>
      </c>
      <c r="C20" t="s">
        <v>506</v>
      </c>
      <c r="D20" t="s">
        <v>411</v>
      </c>
      <c r="E20" s="6">
        <v>102.01086956521739</v>
      </c>
      <c r="F20" s="6">
        <v>5.3043478260869561</v>
      </c>
      <c r="G20" s="6">
        <v>0.21195652173913043</v>
      </c>
      <c r="H20" s="6">
        <v>0.29347826086956524</v>
      </c>
      <c r="I20" s="6">
        <v>4.4565217391304346</v>
      </c>
      <c r="J20" s="6">
        <v>0</v>
      </c>
      <c r="K20" s="6">
        <v>0</v>
      </c>
      <c r="L20" s="6">
        <v>2.8704347826086956</v>
      </c>
      <c r="M20" s="6">
        <v>8.8695652173913047</v>
      </c>
      <c r="N20" s="6">
        <v>0</v>
      </c>
      <c r="O20" s="6">
        <f>SUM(NonNurse[[#This Row],[Qualified Social Work Staff Hours]],NonNurse[[#This Row],[Other Social Work Staff Hours]])/NonNurse[[#This Row],[MDS Census]]</f>
        <v>8.694725625998935E-2</v>
      </c>
      <c r="P20" s="6">
        <v>5.2173913043478262</v>
      </c>
      <c r="Q20" s="6">
        <v>9.5869565217391308</v>
      </c>
      <c r="R20" s="6">
        <f>SUM(NonNurse[[#This Row],[Qualified Activities Professional Hours]],NonNurse[[#This Row],[Other Activities Professional Hours]])/NonNurse[[#This Row],[MDS Census]]</f>
        <v>0.14512519978689398</v>
      </c>
      <c r="S20" s="6">
        <v>5.3603260869565217</v>
      </c>
      <c r="T20" s="6">
        <v>11.550217391304347</v>
      </c>
      <c r="U20" s="6">
        <v>0</v>
      </c>
      <c r="V20" s="6">
        <f>SUM(NonNurse[[#This Row],[Occupational Therapist Hours]],NonNurse[[#This Row],[OT Assistant Hours]],NonNurse[[#This Row],[OT Aide Hours]])/NonNurse[[#This Row],[MDS Census]]</f>
        <v>0.16577197655833778</v>
      </c>
      <c r="W20" s="6">
        <v>6.7550000000000008</v>
      </c>
      <c r="X20" s="6">
        <v>14.13304347826087</v>
      </c>
      <c r="Y20" s="6">
        <v>0</v>
      </c>
      <c r="Z20" s="6">
        <f>SUM(NonNurse[[#This Row],[Physical Therapist (PT) Hours]],NonNurse[[#This Row],[PT Assistant Hours]],NonNurse[[#This Row],[PT Aide Hours]])/NonNurse[[#This Row],[MDS Census]]</f>
        <v>0.20476291955247736</v>
      </c>
      <c r="AA20" s="6">
        <v>0</v>
      </c>
      <c r="AB20" s="6">
        <v>0</v>
      </c>
      <c r="AC20" s="6">
        <v>0</v>
      </c>
      <c r="AD20" s="6">
        <v>0</v>
      </c>
      <c r="AE20" s="6">
        <v>0</v>
      </c>
      <c r="AF20" s="6">
        <v>0</v>
      </c>
      <c r="AG20" s="6">
        <v>0</v>
      </c>
      <c r="AH20" s="1">
        <v>225279</v>
      </c>
      <c r="AI20">
        <v>1</v>
      </c>
    </row>
    <row r="21" spans="1:35" x14ac:dyDescent="0.25">
      <c r="A21" t="s">
        <v>379</v>
      </c>
      <c r="B21" t="s">
        <v>313</v>
      </c>
      <c r="C21" t="s">
        <v>488</v>
      </c>
      <c r="D21" t="s">
        <v>411</v>
      </c>
      <c r="E21" s="6">
        <v>125.80434782608695</v>
      </c>
      <c r="F21" s="6">
        <v>54.160326086956523</v>
      </c>
      <c r="G21" s="6">
        <v>0.67293478260869566</v>
      </c>
      <c r="H21" s="6">
        <v>0.64130434782608692</v>
      </c>
      <c r="I21" s="6">
        <v>3.8152173913043477</v>
      </c>
      <c r="J21" s="6">
        <v>0</v>
      </c>
      <c r="K21" s="6">
        <v>0</v>
      </c>
      <c r="L21" s="6">
        <v>3.5861956521739144</v>
      </c>
      <c r="M21" s="6">
        <v>12.625</v>
      </c>
      <c r="N21" s="6">
        <v>0</v>
      </c>
      <c r="O21" s="6">
        <f>SUM(NonNurse[[#This Row],[Qualified Social Work Staff Hours]],NonNurse[[#This Row],[Other Social Work Staff Hours]])/NonNurse[[#This Row],[MDS Census]]</f>
        <v>0.10035424226715051</v>
      </c>
      <c r="P21" s="6">
        <v>16.404891304347824</v>
      </c>
      <c r="Q21" s="6">
        <v>0</v>
      </c>
      <c r="R21" s="6">
        <f>SUM(NonNurse[[#This Row],[Qualified Activities Professional Hours]],NonNurse[[#This Row],[Other Activities Professional Hours]])/NonNurse[[#This Row],[MDS Census]]</f>
        <v>0.13040003456022117</v>
      </c>
      <c r="S21" s="6">
        <v>6.0654347826086967</v>
      </c>
      <c r="T21" s="6">
        <v>4.37304347826087</v>
      </c>
      <c r="U21" s="6">
        <v>0</v>
      </c>
      <c r="V21" s="6">
        <f>SUM(NonNurse[[#This Row],[Occupational Therapist Hours]],NonNurse[[#This Row],[OT Assistant Hours]],NonNurse[[#This Row],[OT Aide Hours]])/NonNurse[[#This Row],[MDS Census]]</f>
        <v>8.2973907033005015E-2</v>
      </c>
      <c r="W21" s="6">
        <v>4.7676086956521724</v>
      </c>
      <c r="X21" s="6">
        <v>6.2896739130434769</v>
      </c>
      <c r="Y21" s="6">
        <v>0</v>
      </c>
      <c r="Z21" s="6">
        <f>SUM(NonNurse[[#This Row],[Physical Therapist (PT) Hours]],NonNurse[[#This Row],[PT Assistant Hours]],NonNurse[[#This Row],[PT Aide Hours]])/NonNurse[[#This Row],[MDS Census]]</f>
        <v>8.7892690513219268E-2</v>
      </c>
      <c r="AA21" s="6">
        <v>0</v>
      </c>
      <c r="AB21" s="6">
        <v>0</v>
      </c>
      <c r="AC21" s="6">
        <v>0</v>
      </c>
      <c r="AD21" s="6">
        <v>0</v>
      </c>
      <c r="AE21" s="6">
        <v>0</v>
      </c>
      <c r="AF21" s="6">
        <v>0</v>
      </c>
      <c r="AG21" s="6">
        <v>0</v>
      </c>
      <c r="AH21" s="1">
        <v>225690</v>
      </c>
      <c r="AI21">
        <v>1</v>
      </c>
    </row>
    <row r="22" spans="1:35" x14ac:dyDescent="0.25">
      <c r="A22" t="s">
        <v>379</v>
      </c>
      <c r="B22" t="s">
        <v>77</v>
      </c>
      <c r="C22" t="s">
        <v>505</v>
      </c>
      <c r="D22" t="s">
        <v>410</v>
      </c>
      <c r="E22" s="6">
        <v>121.8804347826087</v>
      </c>
      <c r="F22" s="6">
        <v>51.226304347826087</v>
      </c>
      <c r="G22" s="6">
        <v>2.1086956521739131</v>
      </c>
      <c r="H22" s="6">
        <v>0.38043478260869568</v>
      </c>
      <c r="I22" s="6">
        <v>0</v>
      </c>
      <c r="J22" s="6">
        <v>0</v>
      </c>
      <c r="K22" s="6">
        <v>0</v>
      </c>
      <c r="L22" s="6">
        <v>4.4173913043478255</v>
      </c>
      <c r="M22" s="6">
        <v>8.4826086956521713</v>
      </c>
      <c r="N22" s="6">
        <v>0</v>
      </c>
      <c r="O22" s="6">
        <f>SUM(NonNurse[[#This Row],[Qualified Social Work Staff Hours]],NonNurse[[#This Row],[Other Social Work Staff Hours]])/NonNurse[[#This Row],[MDS Census]]</f>
        <v>6.9597788281459003E-2</v>
      </c>
      <c r="P22" s="6">
        <v>0</v>
      </c>
      <c r="Q22" s="6">
        <v>24.836195652173906</v>
      </c>
      <c r="R22" s="6">
        <f>SUM(NonNurse[[#This Row],[Qualified Activities Professional Hours]],NonNurse[[#This Row],[Other Activities Professional Hours]])/NonNurse[[#This Row],[MDS Census]]</f>
        <v>0.20377508249353421</v>
      </c>
      <c r="S22" s="6">
        <v>17.764130434782601</v>
      </c>
      <c r="T22" s="6">
        <v>2.7902173913043482</v>
      </c>
      <c r="U22" s="6">
        <v>0</v>
      </c>
      <c r="V22" s="6">
        <f>SUM(NonNurse[[#This Row],[Occupational Therapist Hours]],NonNurse[[#This Row],[OT Assistant Hours]],NonNurse[[#This Row],[OT Aide Hours]])/NonNurse[[#This Row],[MDS Census]]</f>
        <v>0.16864353874966551</v>
      </c>
      <c r="W22" s="6">
        <v>14.717934782608699</v>
      </c>
      <c r="X22" s="6">
        <v>11.373478260869566</v>
      </c>
      <c r="Y22" s="6">
        <v>0</v>
      </c>
      <c r="Z22" s="6">
        <f>SUM(NonNurse[[#This Row],[Physical Therapist (PT) Hours]],NonNurse[[#This Row],[PT Assistant Hours]],NonNurse[[#This Row],[PT Aide Hours]])/NonNurse[[#This Row],[MDS Census]]</f>
        <v>0.21407384286096498</v>
      </c>
      <c r="AA22" s="6">
        <v>0</v>
      </c>
      <c r="AB22" s="6">
        <v>0</v>
      </c>
      <c r="AC22" s="6">
        <v>0</v>
      </c>
      <c r="AD22" s="6">
        <v>0</v>
      </c>
      <c r="AE22" s="6">
        <v>0</v>
      </c>
      <c r="AF22" s="6">
        <v>0</v>
      </c>
      <c r="AG22" s="6">
        <v>0</v>
      </c>
      <c r="AH22" s="1">
        <v>225272</v>
      </c>
      <c r="AI22">
        <v>1</v>
      </c>
    </row>
    <row r="23" spans="1:35" x14ac:dyDescent="0.25">
      <c r="A23" t="s">
        <v>379</v>
      </c>
      <c r="B23" t="s">
        <v>264</v>
      </c>
      <c r="C23" t="s">
        <v>461</v>
      </c>
      <c r="D23" t="s">
        <v>415</v>
      </c>
      <c r="E23" s="6">
        <v>77.739130434782609</v>
      </c>
      <c r="F23" s="6">
        <v>5.2173913043478262</v>
      </c>
      <c r="G23" s="6">
        <v>2.0869565217391304</v>
      </c>
      <c r="H23" s="6">
        <v>0</v>
      </c>
      <c r="I23" s="6">
        <v>4.2391304347826084</v>
      </c>
      <c r="J23" s="6">
        <v>0</v>
      </c>
      <c r="K23" s="6">
        <v>0</v>
      </c>
      <c r="L23" s="6">
        <v>2.3578260869565217</v>
      </c>
      <c r="M23" s="6">
        <v>7.8016304347826084</v>
      </c>
      <c r="N23" s="6">
        <v>0</v>
      </c>
      <c r="O23" s="6">
        <f>SUM(NonNurse[[#This Row],[Qualified Social Work Staff Hours]],NonNurse[[#This Row],[Other Social Work Staff Hours]])/NonNurse[[#This Row],[MDS Census]]</f>
        <v>0.10035654362416108</v>
      </c>
      <c r="P23" s="6">
        <v>5.1304347826086953</v>
      </c>
      <c r="Q23" s="6">
        <v>6.0706521739130439</v>
      </c>
      <c r="R23" s="6">
        <f>SUM(NonNurse[[#This Row],[Qualified Activities Professional Hours]],NonNurse[[#This Row],[Other Activities Professional Hours]])/NonNurse[[#This Row],[MDS Census]]</f>
        <v>0.14408557046979864</v>
      </c>
      <c r="S23" s="6">
        <v>5.5408695652173909</v>
      </c>
      <c r="T23" s="6">
        <v>4.7956521739130435</v>
      </c>
      <c r="U23" s="6">
        <v>0</v>
      </c>
      <c r="V23" s="6">
        <f>SUM(NonNurse[[#This Row],[Occupational Therapist Hours]],NonNurse[[#This Row],[OT Assistant Hours]],NonNurse[[#This Row],[OT Aide Hours]])/NonNurse[[#This Row],[MDS Census]]</f>
        <v>0.1329642058165548</v>
      </c>
      <c r="W23" s="6">
        <v>9.2327173913043445</v>
      </c>
      <c r="X23" s="6">
        <v>2.5273913043478262</v>
      </c>
      <c r="Y23" s="6">
        <v>3.5217391304347827</v>
      </c>
      <c r="Z23" s="6">
        <f>SUM(NonNurse[[#This Row],[Physical Therapist (PT) Hours]],NonNurse[[#This Row],[PT Assistant Hours]],NonNurse[[#This Row],[PT Aide Hours]])/NonNurse[[#This Row],[MDS Census]]</f>
        <v>0.1965785794183445</v>
      </c>
      <c r="AA23" s="6">
        <v>0</v>
      </c>
      <c r="AB23" s="6">
        <v>0</v>
      </c>
      <c r="AC23" s="6">
        <v>0</v>
      </c>
      <c r="AD23" s="6">
        <v>36.834239130434781</v>
      </c>
      <c r="AE23" s="6">
        <v>0</v>
      </c>
      <c r="AF23" s="6">
        <v>0</v>
      </c>
      <c r="AG23" s="6">
        <v>0</v>
      </c>
      <c r="AH23" s="1">
        <v>225558</v>
      </c>
      <c r="AI23">
        <v>1</v>
      </c>
    </row>
    <row r="24" spans="1:35" x14ac:dyDescent="0.25">
      <c r="A24" t="s">
        <v>379</v>
      </c>
      <c r="B24" t="s">
        <v>181</v>
      </c>
      <c r="C24" t="s">
        <v>546</v>
      </c>
      <c r="D24" t="s">
        <v>410</v>
      </c>
      <c r="E24" s="6">
        <v>86.239130434782609</v>
      </c>
      <c r="F24" s="6">
        <v>4.9565217391304346</v>
      </c>
      <c r="G24" s="6">
        <v>0.13043478260869565</v>
      </c>
      <c r="H24" s="6">
        <v>0</v>
      </c>
      <c r="I24" s="6">
        <v>2.9673913043478262</v>
      </c>
      <c r="J24" s="6">
        <v>0</v>
      </c>
      <c r="K24" s="6">
        <v>0</v>
      </c>
      <c r="L24" s="6">
        <v>3.363695652173913</v>
      </c>
      <c r="M24" s="6">
        <v>3.8260869565217392</v>
      </c>
      <c r="N24" s="6">
        <v>6.0135869565217392</v>
      </c>
      <c r="O24" s="6">
        <f>SUM(NonNurse[[#This Row],[Qualified Social Work Staff Hours]],NonNurse[[#This Row],[Other Social Work Staff Hours]])/NonNurse[[#This Row],[MDS Census]]</f>
        <v>0.11409755482732543</v>
      </c>
      <c r="P24" s="6">
        <v>0</v>
      </c>
      <c r="Q24" s="6">
        <v>15.035326086956522</v>
      </c>
      <c r="R24" s="6">
        <f>SUM(NonNurse[[#This Row],[Qualified Activities Professional Hours]],NonNurse[[#This Row],[Other Activities Professional Hours]])/NonNurse[[#This Row],[MDS Census]]</f>
        <v>0.17434459289135365</v>
      </c>
      <c r="S24" s="6">
        <v>3.0843478260869577</v>
      </c>
      <c r="T24" s="6">
        <v>4.8096739130434782</v>
      </c>
      <c r="U24" s="6">
        <v>0</v>
      </c>
      <c r="V24" s="6">
        <f>SUM(NonNurse[[#This Row],[Occupational Therapist Hours]],NonNurse[[#This Row],[OT Assistant Hours]],NonNurse[[#This Row],[OT Aide Hours]])/NonNurse[[#This Row],[MDS Census]]</f>
        <v>9.1536425510461317E-2</v>
      </c>
      <c r="W24" s="6">
        <v>5.0439130434782626</v>
      </c>
      <c r="X24" s="6">
        <v>0.1708695652173913</v>
      </c>
      <c r="Y24" s="6">
        <v>7.4021739130434785</v>
      </c>
      <c r="Z24" s="6">
        <f>SUM(NonNurse[[#This Row],[Physical Therapist (PT) Hours]],NonNurse[[#This Row],[PT Assistant Hours]],NonNurse[[#This Row],[PT Aide Hours]])/NonNurse[[#This Row],[MDS Census]]</f>
        <v>0.14630199142929171</v>
      </c>
      <c r="AA24" s="6">
        <v>0</v>
      </c>
      <c r="AB24" s="6">
        <v>0</v>
      </c>
      <c r="AC24" s="6">
        <v>0</v>
      </c>
      <c r="AD24" s="6">
        <v>50.872282608695649</v>
      </c>
      <c r="AE24" s="6">
        <v>0</v>
      </c>
      <c r="AF24" s="6">
        <v>0</v>
      </c>
      <c r="AG24" s="6">
        <v>0</v>
      </c>
      <c r="AH24" s="1">
        <v>225431</v>
      </c>
      <c r="AI24">
        <v>1</v>
      </c>
    </row>
    <row r="25" spans="1:35" x14ac:dyDescent="0.25">
      <c r="A25" t="s">
        <v>379</v>
      </c>
      <c r="B25" t="s">
        <v>320</v>
      </c>
      <c r="C25" t="s">
        <v>567</v>
      </c>
      <c r="D25" t="s">
        <v>410</v>
      </c>
      <c r="E25" s="6">
        <v>26.543478260869566</v>
      </c>
      <c r="F25" s="6">
        <v>2.6956521739130435</v>
      </c>
      <c r="G25" s="6">
        <v>0.60326086956521741</v>
      </c>
      <c r="H25" s="6">
        <v>0</v>
      </c>
      <c r="I25" s="6">
        <v>0</v>
      </c>
      <c r="J25" s="6">
        <v>0.76086956521739135</v>
      </c>
      <c r="K25" s="6">
        <v>0</v>
      </c>
      <c r="L25" s="6">
        <v>0</v>
      </c>
      <c r="M25" s="6">
        <v>0</v>
      </c>
      <c r="N25" s="6">
        <v>2.2826086956521738</v>
      </c>
      <c r="O25" s="6">
        <f>SUM(NonNurse[[#This Row],[Qualified Social Work Staff Hours]],NonNurse[[#This Row],[Other Social Work Staff Hours]])/NonNurse[[#This Row],[MDS Census]]</f>
        <v>8.5995085995085985E-2</v>
      </c>
      <c r="P25" s="6">
        <v>0</v>
      </c>
      <c r="Q25" s="6">
        <v>10.152173913043478</v>
      </c>
      <c r="R25" s="6">
        <f>SUM(NonNurse[[#This Row],[Qualified Activities Professional Hours]],NonNurse[[#This Row],[Other Activities Professional Hours]])/NonNurse[[#This Row],[MDS Census]]</f>
        <v>0.38247338247338247</v>
      </c>
      <c r="S25" s="6">
        <v>1.2431521739130431</v>
      </c>
      <c r="T25" s="6">
        <v>0.50315217391304357</v>
      </c>
      <c r="U25" s="6">
        <v>0</v>
      </c>
      <c r="V25" s="6">
        <f>SUM(NonNurse[[#This Row],[Occupational Therapist Hours]],NonNurse[[#This Row],[OT Assistant Hours]],NonNurse[[#This Row],[OT Aide Hours]])/NonNurse[[#This Row],[MDS Census]]</f>
        <v>6.5790335790335774E-2</v>
      </c>
      <c r="W25" s="6">
        <v>1.1731521739130435</v>
      </c>
      <c r="X25" s="6">
        <v>0.85858695652173911</v>
      </c>
      <c r="Y25" s="6">
        <v>0</v>
      </c>
      <c r="Z25" s="6">
        <f>SUM(NonNurse[[#This Row],[Physical Therapist (PT) Hours]],NonNurse[[#This Row],[PT Assistant Hours]],NonNurse[[#This Row],[PT Aide Hours]])/NonNurse[[#This Row],[MDS Census]]</f>
        <v>7.6543816543816534E-2</v>
      </c>
      <c r="AA25" s="6">
        <v>0</v>
      </c>
      <c r="AB25" s="6">
        <v>0</v>
      </c>
      <c r="AC25" s="6">
        <v>0</v>
      </c>
      <c r="AD25" s="6">
        <v>19.904891304347824</v>
      </c>
      <c r="AE25" s="6">
        <v>0</v>
      </c>
      <c r="AF25" s="6">
        <v>0</v>
      </c>
      <c r="AG25" s="6">
        <v>7.6086956521739135E-2</v>
      </c>
      <c r="AH25" s="1">
        <v>225710</v>
      </c>
      <c r="AI25">
        <v>1</v>
      </c>
    </row>
    <row r="26" spans="1:35" x14ac:dyDescent="0.25">
      <c r="A26" t="s">
        <v>379</v>
      </c>
      <c r="B26" t="s">
        <v>67</v>
      </c>
      <c r="C26" t="s">
        <v>500</v>
      </c>
      <c r="D26" t="s">
        <v>414</v>
      </c>
      <c r="E26" s="6">
        <v>103.67391304347827</v>
      </c>
      <c r="F26" s="6">
        <v>4.2608695652173916</v>
      </c>
      <c r="G26" s="6">
        <v>0</v>
      </c>
      <c r="H26" s="6">
        <v>0</v>
      </c>
      <c r="I26" s="6">
        <v>5.1847826086956523</v>
      </c>
      <c r="J26" s="6">
        <v>0</v>
      </c>
      <c r="K26" s="6">
        <v>0</v>
      </c>
      <c r="L26" s="6">
        <v>1.6861956521739132</v>
      </c>
      <c r="M26" s="6">
        <v>5.4673913043478262</v>
      </c>
      <c r="N26" s="6">
        <v>10.086956521739131</v>
      </c>
      <c r="O26" s="6">
        <f>SUM(NonNurse[[#This Row],[Qualified Social Work Staff Hours]],NonNurse[[#This Row],[Other Social Work Staff Hours]])/NonNurse[[#This Row],[MDS Census]]</f>
        <v>0.1500314531348291</v>
      </c>
      <c r="P26" s="6">
        <v>0</v>
      </c>
      <c r="Q26" s="6">
        <v>21.146739130434781</v>
      </c>
      <c r="R26" s="6">
        <f>SUM(NonNurse[[#This Row],[Qualified Activities Professional Hours]],NonNurse[[#This Row],[Other Activities Professional Hours]])/NonNurse[[#This Row],[MDS Census]]</f>
        <v>0.20397357936674354</v>
      </c>
      <c r="S26" s="6">
        <v>7.4871739130434785</v>
      </c>
      <c r="T26" s="6">
        <v>5.9952173913043474</v>
      </c>
      <c r="U26" s="6">
        <v>0</v>
      </c>
      <c r="V26" s="6">
        <f>SUM(NonNurse[[#This Row],[Occupational Therapist Hours]],NonNurse[[#This Row],[OT Assistant Hours]],NonNurse[[#This Row],[OT Aide Hours]])/NonNurse[[#This Row],[MDS Census]]</f>
        <v>0.130046131264416</v>
      </c>
      <c r="W26" s="6">
        <v>5.7272826086956545</v>
      </c>
      <c r="X26" s="6">
        <v>5.9192391304347831</v>
      </c>
      <c r="Y26" s="6">
        <v>0</v>
      </c>
      <c r="Z26" s="6">
        <f>SUM(NonNurse[[#This Row],[Physical Therapist (PT) Hours]],NonNurse[[#This Row],[PT Assistant Hours]],NonNurse[[#This Row],[PT Aide Hours]])/NonNurse[[#This Row],[MDS Census]]</f>
        <v>0.11233801635563015</v>
      </c>
      <c r="AA26" s="6">
        <v>0</v>
      </c>
      <c r="AB26" s="6">
        <v>0</v>
      </c>
      <c r="AC26" s="6">
        <v>0</v>
      </c>
      <c r="AD26" s="6">
        <v>53.510869565217391</v>
      </c>
      <c r="AE26" s="6">
        <v>0</v>
      </c>
      <c r="AF26" s="6">
        <v>0</v>
      </c>
      <c r="AG26" s="6">
        <v>0</v>
      </c>
      <c r="AH26" s="1">
        <v>225262</v>
      </c>
      <c r="AI26">
        <v>1</v>
      </c>
    </row>
    <row r="27" spans="1:35" x14ac:dyDescent="0.25">
      <c r="A27" t="s">
        <v>379</v>
      </c>
      <c r="B27" t="s">
        <v>45</v>
      </c>
      <c r="C27" t="s">
        <v>468</v>
      </c>
      <c r="D27" t="s">
        <v>412</v>
      </c>
      <c r="E27" s="6">
        <v>134.22826086956522</v>
      </c>
      <c r="F27" s="6">
        <v>5.4782608695652177</v>
      </c>
      <c r="G27" s="6">
        <v>9.7826086956521743E-2</v>
      </c>
      <c r="H27" s="6">
        <v>0</v>
      </c>
      <c r="I27" s="6">
        <v>3.8260869565217392</v>
      </c>
      <c r="J27" s="6">
        <v>0</v>
      </c>
      <c r="K27" s="6">
        <v>0</v>
      </c>
      <c r="L27" s="6">
        <v>6.1194565217391279</v>
      </c>
      <c r="M27" s="6">
        <v>5.0434782608695654</v>
      </c>
      <c r="N27" s="6">
        <v>0.78260869565217395</v>
      </c>
      <c r="O27" s="6">
        <f>SUM(NonNurse[[#This Row],[Qualified Social Work Staff Hours]],NonNurse[[#This Row],[Other Social Work Staff Hours]])/NonNurse[[#This Row],[MDS Census]]</f>
        <v>4.3404324236780305E-2</v>
      </c>
      <c r="P27" s="6">
        <v>0</v>
      </c>
      <c r="Q27" s="6">
        <v>10.801630434782609</v>
      </c>
      <c r="R27" s="6">
        <f>SUM(NonNurse[[#This Row],[Qualified Activities Professional Hours]],NonNurse[[#This Row],[Other Activities Professional Hours]])/NonNurse[[#This Row],[MDS Census]]</f>
        <v>8.0472103004291848E-2</v>
      </c>
      <c r="S27" s="6">
        <v>11.483695652173909</v>
      </c>
      <c r="T27" s="6">
        <v>2.8035869565217384</v>
      </c>
      <c r="U27" s="6">
        <v>0</v>
      </c>
      <c r="V27" s="6">
        <f>SUM(NonNurse[[#This Row],[Occupational Therapist Hours]],NonNurse[[#This Row],[OT Assistant Hours]],NonNurse[[#This Row],[OT Aide Hours]])/NonNurse[[#This Row],[MDS Census]]</f>
        <v>0.10644019758684911</v>
      </c>
      <c r="W27" s="6">
        <v>0.7860869565217391</v>
      </c>
      <c r="X27" s="6">
        <v>5.4829347826086954</v>
      </c>
      <c r="Y27" s="6">
        <v>0</v>
      </c>
      <c r="Z27" s="6">
        <f>SUM(NonNurse[[#This Row],[Physical Therapist (PT) Hours]],NonNurse[[#This Row],[PT Assistant Hours]],NonNurse[[#This Row],[PT Aide Hours]])/NonNurse[[#This Row],[MDS Census]]</f>
        <v>4.6704186573811646E-2</v>
      </c>
      <c r="AA27" s="6">
        <v>0</v>
      </c>
      <c r="AB27" s="6">
        <v>0</v>
      </c>
      <c r="AC27" s="6">
        <v>0</v>
      </c>
      <c r="AD27" s="6">
        <v>59.798913043478258</v>
      </c>
      <c r="AE27" s="6">
        <v>23.684782608695652</v>
      </c>
      <c r="AF27" s="6">
        <v>0</v>
      </c>
      <c r="AG27" s="6">
        <v>0</v>
      </c>
      <c r="AH27" s="1">
        <v>225219</v>
      </c>
      <c r="AI27">
        <v>1</v>
      </c>
    </row>
    <row r="28" spans="1:35" x14ac:dyDescent="0.25">
      <c r="A28" t="s">
        <v>379</v>
      </c>
      <c r="B28" t="s">
        <v>326</v>
      </c>
      <c r="C28" t="s">
        <v>565</v>
      </c>
      <c r="D28" t="s">
        <v>410</v>
      </c>
      <c r="E28" s="6">
        <v>48.684782608695649</v>
      </c>
      <c r="F28" s="6">
        <v>5.1304347826086953</v>
      </c>
      <c r="G28" s="6">
        <v>0</v>
      </c>
      <c r="H28" s="6">
        <v>0.32608695652173914</v>
      </c>
      <c r="I28" s="6">
        <v>0</v>
      </c>
      <c r="J28" s="6">
        <v>0</v>
      </c>
      <c r="K28" s="6">
        <v>0</v>
      </c>
      <c r="L28" s="6">
        <v>1.4834782608695654</v>
      </c>
      <c r="M28" s="6">
        <v>5.0434782608695654</v>
      </c>
      <c r="N28" s="6">
        <v>0</v>
      </c>
      <c r="O28" s="6">
        <f>SUM(NonNurse[[#This Row],[Qualified Social Work Staff Hours]],NonNurse[[#This Row],[Other Social Work Staff Hours]])/NonNurse[[#This Row],[MDS Census]]</f>
        <v>0.10359455235543649</v>
      </c>
      <c r="P28" s="6">
        <v>3.9130434782608696</v>
      </c>
      <c r="Q28" s="6">
        <v>18.731847826086955</v>
      </c>
      <c r="R28" s="6">
        <f>SUM(NonNurse[[#This Row],[Qualified Activities Professional Hours]],NonNurse[[#This Row],[Other Activities Professional Hours]])/NonNurse[[#This Row],[MDS Census]]</f>
        <v>0.46513284215226619</v>
      </c>
      <c r="S28" s="6">
        <v>0.74771739130434789</v>
      </c>
      <c r="T28" s="6">
        <v>2.0809782608695646</v>
      </c>
      <c r="U28" s="6">
        <v>0</v>
      </c>
      <c r="V28" s="6">
        <f>SUM(NonNurse[[#This Row],[Occupational Therapist Hours]],NonNurse[[#This Row],[OT Assistant Hours]],NonNurse[[#This Row],[OT Aide Hours]])/NonNurse[[#This Row],[MDS Census]]</f>
        <v>5.8102254967626693E-2</v>
      </c>
      <c r="W28" s="6">
        <v>1.3638043478260868</v>
      </c>
      <c r="X28" s="6">
        <v>2.9045652173913052</v>
      </c>
      <c r="Y28" s="6">
        <v>0</v>
      </c>
      <c r="Z28" s="6">
        <f>SUM(NonNurse[[#This Row],[Physical Therapist (PT) Hours]],NonNurse[[#This Row],[PT Assistant Hours]],NonNurse[[#This Row],[PT Aide Hours]])/NonNurse[[#This Row],[MDS Census]]</f>
        <v>8.7673587854431814E-2</v>
      </c>
      <c r="AA28" s="6">
        <v>0</v>
      </c>
      <c r="AB28" s="6">
        <v>0</v>
      </c>
      <c r="AC28" s="6">
        <v>0</v>
      </c>
      <c r="AD28" s="6">
        <v>0</v>
      </c>
      <c r="AE28" s="6">
        <v>0</v>
      </c>
      <c r="AF28" s="6">
        <v>0</v>
      </c>
      <c r="AG28" s="6">
        <v>0</v>
      </c>
      <c r="AH28" s="1">
        <v>225727</v>
      </c>
      <c r="AI28">
        <v>1</v>
      </c>
    </row>
    <row r="29" spans="1:35" x14ac:dyDescent="0.25">
      <c r="A29" t="s">
        <v>379</v>
      </c>
      <c r="B29" t="s">
        <v>234</v>
      </c>
      <c r="C29" t="s">
        <v>539</v>
      </c>
      <c r="D29" t="s">
        <v>412</v>
      </c>
      <c r="E29" s="6">
        <v>90.021739130434781</v>
      </c>
      <c r="F29" s="6">
        <v>5.1304347826086953</v>
      </c>
      <c r="G29" s="6">
        <v>0</v>
      </c>
      <c r="H29" s="6">
        <v>0.31304347826086953</v>
      </c>
      <c r="I29" s="6">
        <v>0.86956521739130432</v>
      </c>
      <c r="J29" s="6">
        <v>0</v>
      </c>
      <c r="K29" s="6">
        <v>0</v>
      </c>
      <c r="L29" s="6">
        <v>1.7018478260869561</v>
      </c>
      <c r="M29" s="6">
        <v>6.9393478260869577</v>
      </c>
      <c r="N29" s="6">
        <v>0</v>
      </c>
      <c r="O29" s="6">
        <f>SUM(NonNurse[[#This Row],[Qualified Social Work Staff Hours]],NonNurse[[#This Row],[Other Social Work Staff Hours]])/NonNurse[[#This Row],[MDS Census]]</f>
        <v>7.7085245109876854E-2</v>
      </c>
      <c r="P29" s="6">
        <v>4.9565217391304346</v>
      </c>
      <c r="Q29" s="6">
        <v>37.569239130434788</v>
      </c>
      <c r="R29" s="6">
        <f>SUM(NonNurse[[#This Row],[Qualified Activities Professional Hours]],NonNurse[[#This Row],[Other Activities Professional Hours]])/NonNurse[[#This Row],[MDS Census]]</f>
        <v>0.47239434919101675</v>
      </c>
      <c r="S29" s="6">
        <v>5.7246739130434818</v>
      </c>
      <c r="T29" s="6">
        <v>5.3784782608695654</v>
      </c>
      <c r="U29" s="6">
        <v>0</v>
      </c>
      <c r="V29" s="6">
        <f>SUM(NonNurse[[#This Row],[Occupational Therapist Hours]],NonNurse[[#This Row],[OT Assistant Hours]],NonNurse[[#This Row],[OT Aide Hours]])/NonNurse[[#This Row],[MDS Census]]</f>
        <v>0.1233385655638735</v>
      </c>
      <c r="W29" s="6">
        <v>4.2591304347826089</v>
      </c>
      <c r="X29" s="6">
        <v>5.2607608695652184</v>
      </c>
      <c r="Y29" s="6">
        <v>3.2608695652173912E-2</v>
      </c>
      <c r="Z29" s="6">
        <f>SUM(NonNurse[[#This Row],[Physical Therapist (PT) Hours]],NonNurse[[#This Row],[PT Assistant Hours]],NonNurse[[#This Row],[PT Aide Hours]])/NonNurse[[#This Row],[MDS Census]]</f>
        <v>0.10611325766723013</v>
      </c>
      <c r="AA29" s="6">
        <v>0</v>
      </c>
      <c r="AB29" s="6">
        <v>0</v>
      </c>
      <c r="AC29" s="6">
        <v>0</v>
      </c>
      <c r="AD29" s="6">
        <v>0</v>
      </c>
      <c r="AE29" s="6">
        <v>0</v>
      </c>
      <c r="AF29" s="6">
        <v>0</v>
      </c>
      <c r="AG29" s="6">
        <v>0</v>
      </c>
      <c r="AH29" s="1">
        <v>225513</v>
      </c>
      <c r="AI29">
        <v>1</v>
      </c>
    </row>
    <row r="30" spans="1:35" x14ac:dyDescent="0.25">
      <c r="A30" t="s">
        <v>379</v>
      </c>
      <c r="B30" t="s">
        <v>80</v>
      </c>
      <c r="C30" t="s">
        <v>494</v>
      </c>
      <c r="D30" t="s">
        <v>412</v>
      </c>
      <c r="E30" s="6">
        <v>137.79347826086956</v>
      </c>
      <c r="F30" s="6">
        <v>5.3043478260869561</v>
      </c>
      <c r="G30" s="6">
        <v>0</v>
      </c>
      <c r="H30" s="6">
        <v>0.58695652173913049</v>
      </c>
      <c r="I30" s="6">
        <v>4.1739130434782608</v>
      </c>
      <c r="J30" s="6">
        <v>0</v>
      </c>
      <c r="K30" s="6">
        <v>0</v>
      </c>
      <c r="L30" s="6">
        <v>4.6501086956521736</v>
      </c>
      <c r="M30" s="6">
        <v>2.8152173913043477</v>
      </c>
      <c r="N30" s="6">
        <v>0</v>
      </c>
      <c r="O30" s="6">
        <f>SUM(NonNurse[[#This Row],[Qualified Social Work Staff Hours]],NonNurse[[#This Row],[Other Social Work Staff Hours]])/NonNurse[[#This Row],[MDS Census]]</f>
        <v>2.0430701270016564E-2</v>
      </c>
      <c r="P30" s="6">
        <v>5.3043478260869561</v>
      </c>
      <c r="Q30" s="6">
        <v>24.91065217391305</v>
      </c>
      <c r="R30" s="6">
        <f>SUM(NonNurse[[#This Row],[Qualified Activities Professional Hours]],NonNurse[[#This Row],[Other Activities Professional Hours]])/NonNurse[[#This Row],[MDS Census]]</f>
        <v>0.21927743156898324</v>
      </c>
      <c r="S30" s="6">
        <v>7.905869565217392</v>
      </c>
      <c r="T30" s="6">
        <v>7.9341304347826069</v>
      </c>
      <c r="U30" s="6">
        <v>0</v>
      </c>
      <c r="V30" s="6">
        <f>SUM(NonNurse[[#This Row],[Occupational Therapist Hours]],NonNurse[[#This Row],[OT Assistant Hours]],NonNurse[[#This Row],[OT Aide Hours]])/NonNurse[[#This Row],[MDS Census]]</f>
        <v>0.11495464226552024</v>
      </c>
      <c r="W30" s="6">
        <v>11.565869565217396</v>
      </c>
      <c r="X30" s="6">
        <v>9.6898913043478245</v>
      </c>
      <c r="Y30" s="6">
        <v>0</v>
      </c>
      <c r="Z30" s="6">
        <f>SUM(NonNurse[[#This Row],[Physical Therapist (PT) Hours]],NonNurse[[#This Row],[PT Assistant Hours]],NonNurse[[#This Row],[PT Aide Hours]])/NonNurse[[#This Row],[MDS Census]]</f>
        <v>0.15425810522994404</v>
      </c>
      <c r="AA30" s="6">
        <v>0</v>
      </c>
      <c r="AB30" s="6">
        <v>0</v>
      </c>
      <c r="AC30" s="6">
        <v>0</v>
      </c>
      <c r="AD30" s="6">
        <v>0</v>
      </c>
      <c r="AE30" s="6">
        <v>0</v>
      </c>
      <c r="AF30" s="6">
        <v>0</v>
      </c>
      <c r="AG30" s="6">
        <v>0</v>
      </c>
      <c r="AH30" s="1">
        <v>225275</v>
      </c>
      <c r="AI30">
        <v>1</v>
      </c>
    </row>
    <row r="31" spans="1:35" x14ac:dyDescent="0.25">
      <c r="A31" t="s">
        <v>379</v>
      </c>
      <c r="B31" t="s">
        <v>174</v>
      </c>
      <c r="C31" t="s">
        <v>428</v>
      </c>
      <c r="D31" t="s">
        <v>410</v>
      </c>
      <c r="E31" s="6">
        <v>125.94565217391305</v>
      </c>
      <c r="F31" s="6">
        <v>3.7880434782608696</v>
      </c>
      <c r="G31" s="6">
        <v>0</v>
      </c>
      <c r="H31" s="6">
        <v>0</v>
      </c>
      <c r="I31" s="6">
        <v>0</v>
      </c>
      <c r="J31" s="6">
        <v>0</v>
      </c>
      <c r="K31" s="6">
        <v>0</v>
      </c>
      <c r="L31" s="6">
        <v>0</v>
      </c>
      <c r="M31" s="6">
        <v>0</v>
      </c>
      <c r="N31" s="6">
        <v>11.103260869565217</v>
      </c>
      <c r="O31" s="6">
        <f>SUM(NonNurse[[#This Row],[Qualified Social Work Staff Hours]],NonNurse[[#This Row],[Other Social Work Staff Hours]])/NonNurse[[#This Row],[MDS Census]]</f>
        <v>8.8159143868128065E-2</v>
      </c>
      <c r="P31" s="6">
        <v>0.51630434782608692</v>
      </c>
      <c r="Q31" s="6">
        <v>31.288043478260871</v>
      </c>
      <c r="R31" s="6">
        <f>SUM(NonNurse[[#This Row],[Qualified Activities Professional Hours]],NonNurse[[#This Row],[Other Activities Professional Hours]])/NonNurse[[#This Row],[MDS Census]]</f>
        <v>0.25252438077155431</v>
      </c>
      <c r="S31" s="6">
        <v>8.0353260869565215</v>
      </c>
      <c r="T31" s="6">
        <v>1.2146739130434783</v>
      </c>
      <c r="U31" s="6">
        <v>0</v>
      </c>
      <c r="V31" s="6">
        <f>SUM(NonNurse[[#This Row],[Occupational Therapist Hours]],NonNurse[[#This Row],[OT Assistant Hours]],NonNurse[[#This Row],[OT Aide Hours]])/NonNurse[[#This Row],[MDS Census]]</f>
        <v>7.3444377319409684E-2</v>
      </c>
      <c r="W31" s="6">
        <v>2.5217391304347827</v>
      </c>
      <c r="X31" s="6">
        <v>0</v>
      </c>
      <c r="Y31" s="6">
        <v>0</v>
      </c>
      <c r="Z31" s="6">
        <f>SUM(NonNurse[[#This Row],[Physical Therapist (PT) Hours]],NonNurse[[#This Row],[PT Assistant Hours]],NonNurse[[#This Row],[PT Aide Hours]])/NonNurse[[#This Row],[MDS Census]]</f>
        <v>2.0022438940191595E-2</v>
      </c>
      <c r="AA31" s="6">
        <v>0</v>
      </c>
      <c r="AB31" s="6">
        <v>0</v>
      </c>
      <c r="AC31" s="6">
        <v>0</v>
      </c>
      <c r="AD31" s="6">
        <v>15.391304347826088</v>
      </c>
      <c r="AE31" s="6">
        <v>0</v>
      </c>
      <c r="AF31" s="6">
        <v>0</v>
      </c>
      <c r="AG31" s="6">
        <v>0</v>
      </c>
      <c r="AH31" s="1">
        <v>225419</v>
      </c>
      <c r="AI31">
        <v>1</v>
      </c>
    </row>
    <row r="32" spans="1:35" x14ac:dyDescent="0.25">
      <c r="A32" t="s">
        <v>379</v>
      </c>
      <c r="B32" t="s">
        <v>221</v>
      </c>
      <c r="C32" t="s">
        <v>458</v>
      </c>
      <c r="D32" t="s">
        <v>410</v>
      </c>
      <c r="E32" s="6">
        <v>72.858695652173907</v>
      </c>
      <c r="F32" s="6">
        <v>1.826086956521739</v>
      </c>
      <c r="G32" s="6">
        <v>0.14130434782608695</v>
      </c>
      <c r="H32" s="6">
        <v>0</v>
      </c>
      <c r="I32" s="6">
        <v>0</v>
      </c>
      <c r="J32" s="6">
        <v>0</v>
      </c>
      <c r="K32" s="6">
        <v>0</v>
      </c>
      <c r="L32" s="6">
        <v>1.4575000000000002</v>
      </c>
      <c r="M32" s="6">
        <v>0</v>
      </c>
      <c r="N32" s="6">
        <v>4.2391304347826084</v>
      </c>
      <c r="O32" s="6">
        <f>SUM(NonNurse[[#This Row],[Qualified Social Work Staff Hours]],NonNurse[[#This Row],[Other Social Work Staff Hours]])/NonNurse[[#This Row],[MDS Census]]</f>
        <v>5.8182903177681634E-2</v>
      </c>
      <c r="P32" s="6">
        <v>0</v>
      </c>
      <c r="Q32" s="6">
        <v>12.182065217391305</v>
      </c>
      <c r="R32" s="6">
        <f>SUM(NonNurse[[#This Row],[Qualified Activities Professional Hours]],NonNurse[[#This Row],[Other Activities Professional Hours]])/NonNurse[[#This Row],[MDS Census]]</f>
        <v>0.1672012531702223</v>
      </c>
      <c r="S32" s="6">
        <v>10.063043478260866</v>
      </c>
      <c r="T32" s="6">
        <v>1.064782608695652</v>
      </c>
      <c r="U32" s="6">
        <v>0</v>
      </c>
      <c r="V32" s="6">
        <f>SUM(NonNurse[[#This Row],[Occupational Therapist Hours]],NonNurse[[#This Row],[OT Assistant Hours]],NonNurse[[#This Row],[OT Aide Hours]])/NonNurse[[#This Row],[MDS Census]]</f>
        <v>0.15273161271072649</v>
      </c>
      <c r="W32" s="6">
        <v>6.6815217391304342</v>
      </c>
      <c r="X32" s="6">
        <v>4.7144565217391294</v>
      </c>
      <c r="Y32" s="6">
        <v>0</v>
      </c>
      <c r="Z32" s="6">
        <f>SUM(NonNurse[[#This Row],[Physical Therapist (PT) Hours]],NonNurse[[#This Row],[PT Assistant Hours]],NonNurse[[#This Row],[PT Aide Hours]])/NonNurse[[#This Row],[MDS Census]]</f>
        <v>0.15641205430404295</v>
      </c>
      <c r="AA32" s="6">
        <v>0</v>
      </c>
      <c r="AB32" s="6">
        <v>0</v>
      </c>
      <c r="AC32" s="6">
        <v>0</v>
      </c>
      <c r="AD32" s="6">
        <v>40.725543478260867</v>
      </c>
      <c r="AE32" s="6">
        <v>0</v>
      </c>
      <c r="AF32" s="6">
        <v>0</v>
      </c>
      <c r="AG32" s="6">
        <v>0</v>
      </c>
      <c r="AH32" s="1">
        <v>225489</v>
      </c>
      <c r="AI32">
        <v>1</v>
      </c>
    </row>
    <row r="33" spans="1:35" x14ac:dyDescent="0.25">
      <c r="A33" t="s">
        <v>379</v>
      </c>
      <c r="B33" t="s">
        <v>295</v>
      </c>
      <c r="C33" t="s">
        <v>469</v>
      </c>
      <c r="D33" t="s">
        <v>413</v>
      </c>
      <c r="E33" s="6">
        <v>80.032608695652172</v>
      </c>
      <c r="F33" s="6">
        <v>4.7853260869565215</v>
      </c>
      <c r="G33" s="6">
        <v>0</v>
      </c>
      <c r="H33" s="6">
        <v>0.26413043478260867</v>
      </c>
      <c r="I33" s="6">
        <v>4.4673913043478262</v>
      </c>
      <c r="J33" s="6">
        <v>0</v>
      </c>
      <c r="K33" s="6">
        <v>0</v>
      </c>
      <c r="L33" s="6">
        <v>5.9239130434782608</v>
      </c>
      <c r="M33" s="6">
        <v>1.9782608695652173</v>
      </c>
      <c r="N33" s="6">
        <v>0</v>
      </c>
      <c r="O33" s="6">
        <f>SUM(NonNurse[[#This Row],[Qualified Social Work Staff Hours]],NonNurse[[#This Row],[Other Social Work Staff Hours]])/NonNurse[[#This Row],[MDS Census]]</f>
        <v>2.4718185522205623E-2</v>
      </c>
      <c r="P33" s="6">
        <v>4.2608695652173916</v>
      </c>
      <c r="Q33" s="6">
        <v>11.997282608695652</v>
      </c>
      <c r="R33" s="6">
        <f>SUM(NonNurse[[#This Row],[Qualified Activities Professional Hours]],NonNurse[[#This Row],[Other Activities Professional Hours]])/NonNurse[[#This Row],[MDS Census]]</f>
        <v>0.2031440988727421</v>
      </c>
      <c r="S33" s="6">
        <v>3.3777173913043477</v>
      </c>
      <c r="T33" s="6">
        <v>0</v>
      </c>
      <c r="U33" s="6">
        <v>0</v>
      </c>
      <c r="V33" s="6">
        <f>SUM(NonNurse[[#This Row],[Occupational Therapist Hours]],NonNurse[[#This Row],[OT Assistant Hours]],NonNurse[[#This Row],[OT Aide Hours]])/NonNurse[[#This Row],[MDS Census]]</f>
        <v>4.220426456607361E-2</v>
      </c>
      <c r="W33" s="6">
        <v>4.2472826086956523</v>
      </c>
      <c r="X33" s="6">
        <v>0</v>
      </c>
      <c r="Y33" s="6">
        <v>4.0978260869565215</v>
      </c>
      <c r="Z33" s="6">
        <f>SUM(NonNurse[[#This Row],[Physical Therapist (PT) Hours]],NonNurse[[#This Row],[PT Assistant Hours]],NonNurse[[#This Row],[PT Aide Hours]])/NonNurse[[#This Row],[MDS Census]]</f>
        <v>0.10427135678391961</v>
      </c>
      <c r="AA33" s="6">
        <v>0</v>
      </c>
      <c r="AB33" s="6">
        <v>0</v>
      </c>
      <c r="AC33" s="6">
        <v>0</v>
      </c>
      <c r="AD33" s="6">
        <v>0</v>
      </c>
      <c r="AE33" s="6">
        <v>0</v>
      </c>
      <c r="AF33" s="6">
        <v>0</v>
      </c>
      <c r="AG33" s="6">
        <v>0</v>
      </c>
      <c r="AH33" s="1">
        <v>225654</v>
      </c>
      <c r="AI33">
        <v>1</v>
      </c>
    </row>
    <row r="34" spans="1:35" x14ac:dyDescent="0.25">
      <c r="A34" t="s">
        <v>379</v>
      </c>
      <c r="B34" t="s">
        <v>341</v>
      </c>
      <c r="C34" t="s">
        <v>452</v>
      </c>
      <c r="D34" t="s">
        <v>418</v>
      </c>
      <c r="E34" s="6">
        <v>44.445652173913047</v>
      </c>
      <c r="F34" s="6">
        <v>5.1304347826086953</v>
      </c>
      <c r="G34" s="6">
        <v>0.10869565217391304</v>
      </c>
      <c r="H34" s="6">
        <v>0.26510869565217388</v>
      </c>
      <c r="I34" s="6">
        <v>0.57608695652173914</v>
      </c>
      <c r="J34" s="6">
        <v>0</v>
      </c>
      <c r="K34" s="6">
        <v>0</v>
      </c>
      <c r="L34" s="6">
        <v>0.33695652173913043</v>
      </c>
      <c r="M34" s="6">
        <v>1.3315217391304348</v>
      </c>
      <c r="N34" s="6">
        <v>0</v>
      </c>
      <c r="O34" s="6">
        <f>SUM(NonNurse[[#This Row],[Qualified Social Work Staff Hours]],NonNurse[[#This Row],[Other Social Work Staff Hours]])/NonNurse[[#This Row],[MDS Census]]</f>
        <v>2.9958425042797748E-2</v>
      </c>
      <c r="P34" s="6">
        <v>10.375</v>
      </c>
      <c r="Q34" s="6">
        <v>12.288043478260869</v>
      </c>
      <c r="R34" s="6">
        <f>SUM(NonNurse[[#This Row],[Qualified Activities Professional Hours]],NonNurse[[#This Row],[Other Activities Professional Hours]])/NonNurse[[#This Row],[MDS Census]]</f>
        <v>0.50990462215700649</v>
      </c>
      <c r="S34" s="6">
        <v>2.7907608695652173</v>
      </c>
      <c r="T34" s="6">
        <v>3.5923913043478262</v>
      </c>
      <c r="U34" s="6">
        <v>0</v>
      </c>
      <c r="V34" s="6">
        <f>SUM(NonNurse[[#This Row],[Occupational Therapist Hours]],NonNurse[[#This Row],[OT Assistant Hours]],NonNurse[[#This Row],[OT Aide Hours]])/NonNurse[[#This Row],[MDS Census]]</f>
        <v>0.14361702127659573</v>
      </c>
      <c r="W34" s="6">
        <v>4.1632608695652165</v>
      </c>
      <c r="X34" s="6">
        <v>6.1935869565217399</v>
      </c>
      <c r="Y34" s="6">
        <v>0</v>
      </c>
      <c r="Z34" s="6">
        <f>SUM(NonNurse[[#This Row],[Physical Therapist (PT) Hours]],NonNurse[[#This Row],[PT Assistant Hours]],NonNurse[[#This Row],[PT Aide Hours]])/NonNurse[[#This Row],[MDS Census]]</f>
        <v>0.23302274394717531</v>
      </c>
      <c r="AA34" s="6">
        <v>0</v>
      </c>
      <c r="AB34" s="6">
        <v>0</v>
      </c>
      <c r="AC34" s="6">
        <v>0</v>
      </c>
      <c r="AD34" s="6">
        <v>0</v>
      </c>
      <c r="AE34" s="6">
        <v>0</v>
      </c>
      <c r="AF34" s="6">
        <v>0</v>
      </c>
      <c r="AG34" s="6">
        <v>0</v>
      </c>
      <c r="AH34" s="1">
        <v>225762</v>
      </c>
      <c r="AI34">
        <v>1</v>
      </c>
    </row>
    <row r="35" spans="1:35" x14ac:dyDescent="0.25">
      <c r="A35" t="s">
        <v>379</v>
      </c>
      <c r="B35" t="s">
        <v>349</v>
      </c>
      <c r="C35" t="s">
        <v>601</v>
      </c>
      <c r="D35" t="s">
        <v>418</v>
      </c>
      <c r="E35" s="6">
        <v>54.510869565217391</v>
      </c>
      <c r="F35" s="6">
        <v>5.7119565217391308</v>
      </c>
      <c r="G35" s="6">
        <v>2.2282608695652174E-2</v>
      </c>
      <c r="H35" s="6">
        <v>0.2391304347826087</v>
      </c>
      <c r="I35" s="6">
        <v>0.78260869565217395</v>
      </c>
      <c r="J35" s="6">
        <v>0</v>
      </c>
      <c r="K35" s="6">
        <v>0.26630434782608697</v>
      </c>
      <c r="L35" s="6">
        <v>0.97554347826086951</v>
      </c>
      <c r="M35" s="6">
        <v>5.6548913043478262</v>
      </c>
      <c r="N35" s="6">
        <v>0</v>
      </c>
      <c r="O35" s="6">
        <f>SUM(NonNurse[[#This Row],[Qualified Social Work Staff Hours]],NonNurse[[#This Row],[Other Social Work Staff Hours]])/NonNurse[[#This Row],[MDS Census]]</f>
        <v>0.10373878364905284</v>
      </c>
      <c r="P35" s="6">
        <v>4.0271739130434785</v>
      </c>
      <c r="Q35" s="6">
        <v>7.7554347826086953</v>
      </c>
      <c r="R35" s="6">
        <f>SUM(NonNurse[[#This Row],[Qualified Activities Professional Hours]],NonNurse[[#This Row],[Other Activities Professional Hours]])/NonNurse[[#This Row],[MDS Census]]</f>
        <v>0.21615154536390827</v>
      </c>
      <c r="S35" s="6">
        <v>7.3369565217391311E-2</v>
      </c>
      <c r="T35" s="6">
        <v>0</v>
      </c>
      <c r="U35" s="6">
        <v>0</v>
      </c>
      <c r="V35" s="6">
        <f>SUM(NonNurse[[#This Row],[Occupational Therapist Hours]],NonNurse[[#This Row],[OT Assistant Hours]],NonNurse[[#This Row],[OT Aide Hours]])/NonNurse[[#This Row],[MDS Census]]</f>
        <v>1.345962113659023E-3</v>
      </c>
      <c r="W35" s="6">
        <v>5.4646739130434785</v>
      </c>
      <c r="X35" s="6">
        <v>0.3641304347826087</v>
      </c>
      <c r="Y35" s="6">
        <v>0</v>
      </c>
      <c r="Z35" s="6">
        <f>SUM(NonNurse[[#This Row],[Physical Therapist (PT) Hours]],NonNurse[[#This Row],[PT Assistant Hours]],NonNurse[[#This Row],[PT Aide Hours]])/NonNurse[[#This Row],[MDS Census]]</f>
        <v>0.10692921236291127</v>
      </c>
      <c r="AA35" s="6">
        <v>1.6521739130434783</v>
      </c>
      <c r="AB35" s="6">
        <v>0</v>
      </c>
      <c r="AC35" s="6">
        <v>0</v>
      </c>
      <c r="AD35" s="6">
        <v>0</v>
      </c>
      <c r="AE35" s="6">
        <v>0</v>
      </c>
      <c r="AF35" s="6">
        <v>0</v>
      </c>
      <c r="AG35" s="6">
        <v>0</v>
      </c>
      <c r="AH35" s="1">
        <v>225771</v>
      </c>
      <c r="AI35">
        <v>1</v>
      </c>
    </row>
    <row r="36" spans="1:35" x14ac:dyDescent="0.25">
      <c r="A36" t="s">
        <v>379</v>
      </c>
      <c r="B36" t="s">
        <v>248</v>
      </c>
      <c r="C36" t="s">
        <v>480</v>
      </c>
      <c r="D36" t="s">
        <v>410</v>
      </c>
      <c r="E36" s="6">
        <v>87.739130434782609</v>
      </c>
      <c r="F36" s="6">
        <v>5.3913043478260869</v>
      </c>
      <c r="G36" s="6">
        <v>0.32608695652173947</v>
      </c>
      <c r="H36" s="6">
        <v>0.42391304347826086</v>
      </c>
      <c r="I36" s="6">
        <v>2.8586956521739131</v>
      </c>
      <c r="J36" s="6">
        <v>0</v>
      </c>
      <c r="K36" s="6">
        <v>0</v>
      </c>
      <c r="L36" s="6">
        <v>0.85630434782608678</v>
      </c>
      <c r="M36" s="6">
        <v>9.125</v>
      </c>
      <c r="N36" s="6">
        <v>0</v>
      </c>
      <c r="O36" s="6">
        <f>SUM(NonNurse[[#This Row],[Qualified Social Work Staff Hours]],NonNurse[[#This Row],[Other Social Work Staff Hours]])/NonNurse[[#This Row],[MDS Census]]</f>
        <v>0.10400148662041625</v>
      </c>
      <c r="P36" s="6">
        <v>10.217391304347826</v>
      </c>
      <c r="Q36" s="6">
        <v>50.045760869565221</v>
      </c>
      <c r="R36" s="6">
        <f>SUM(NonNurse[[#This Row],[Qualified Activities Professional Hours]],NonNurse[[#This Row],[Other Activities Professional Hours]])/NonNurse[[#This Row],[MDS Census]]</f>
        <v>0.68684464816650159</v>
      </c>
      <c r="S36" s="6">
        <v>0.86304347826086947</v>
      </c>
      <c r="T36" s="6">
        <v>0</v>
      </c>
      <c r="U36" s="6">
        <v>0</v>
      </c>
      <c r="V36" s="6">
        <f>SUM(NonNurse[[#This Row],[Occupational Therapist Hours]],NonNurse[[#This Row],[OT Assistant Hours]],NonNurse[[#This Row],[OT Aide Hours]])/NonNurse[[#This Row],[MDS Census]]</f>
        <v>9.8364717542120898E-3</v>
      </c>
      <c r="W36" s="6">
        <v>2.5954347826086952</v>
      </c>
      <c r="X36" s="6">
        <v>2.358695652173913E-2</v>
      </c>
      <c r="Y36" s="6">
        <v>0</v>
      </c>
      <c r="Z36" s="6">
        <f>SUM(NonNurse[[#This Row],[Physical Therapist (PT) Hours]],NonNurse[[#This Row],[PT Assistant Hours]],NonNurse[[#This Row],[PT Aide Hours]])/NonNurse[[#This Row],[MDS Census]]</f>
        <v>2.9850099108027744E-2</v>
      </c>
      <c r="AA36" s="6">
        <v>0</v>
      </c>
      <c r="AB36" s="6">
        <v>0</v>
      </c>
      <c r="AC36" s="6">
        <v>0</v>
      </c>
      <c r="AD36" s="6">
        <v>0</v>
      </c>
      <c r="AE36" s="6">
        <v>0</v>
      </c>
      <c r="AF36" s="6">
        <v>0</v>
      </c>
      <c r="AG36" s="6">
        <v>0</v>
      </c>
      <c r="AH36" s="1">
        <v>225535</v>
      </c>
      <c r="AI36">
        <v>1</v>
      </c>
    </row>
    <row r="37" spans="1:35" x14ac:dyDescent="0.25">
      <c r="A37" t="s">
        <v>379</v>
      </c>
      <c r="B37" t="s">
        <v>102</v>
      </c>
      <c r="C37" t="s">
        <v>515</v>
      </c>
      <c r="D37" t="s">
        <v>412</v>
      </c>
      <c r="E37" s="6">
        <v>109.26086956521739</v>
      </c>
      <c r="F37" s="6">
        <v>5.5978260869565215</v>
      </c>
      <c r="G37" s="6">
        <v>0</v>
      </c>
      <c r="H37" s="6">
        <v>0</v>
      </c>
      <c r="I37" s="6">
        <v>0</v>
      </c>
      <c r="J37" s="6">
        <v>0</v>
      </c>
      <c r="K37" s="6">
        <v>0</v>
      </c>
      <c r="L37" s="6">
        <v>2.9326086956521733</v>
      </c>
      <c r="M37" s="6">
        <v>10.567934782608695</v>
      </c>
      <c r="N37" s="6">
        <v>0</v>
      </c>
      <c r="O37" s="6">
        <f>SUM(NonNurse[[#This Row],[Qualified Social Work Staff Hours]],NonNurse[[#This Row],[Other Social Work Staff Hours]])/NonNurse[[#This Row],[MDS Census]]</f>
        <v>9.672204536410664E-2</v>
      </c>
      <c r="P37" s="6">
        <v>5.3913043478260869</v>
      </c>
      <c r="Q37" s="6">
        <v>18.144021739130434</v>
      </c>
      <c r="R37" s="6">
        <f>SUM(NonNurse[[#This Row],[Qualified Activities Professional Hours]],NonNurse[[#This Row],[Other Activities Professional Hours]])/NonNurse[[#This Row],[MDS Census]]</f>
        <v>0.21540489454834857</v>
      </c>
      <c r="S37" s="6">
        <v>5.6530434782608676</v>
      </c>
      <c r="T37" s="6">
        <v>9.8959782608695654</v>
      </c>
      <c r="U37" s="6">
        <v>0</v>
      </c>
      <c r="V37" s="6">
        <f>SUM(NonNurse[[#This Row],[Occupational Therapist Hours]],NonNurse[[#This Row],[OT Assistant Hours]],NonNurse[[#This Row],[OT Aide Hours]])/NonNurse[[#This Row],[MDS Census]]</f>
        <v>0.14231098288897731</v>
      </c>
      <c r="W37" s="6">
        <v>4.1303260869565204</v>
      </c>
      <c r="X37" s="6">
        <v>8.5936956521739116</v>
      </c>
      <c r="Y37" s="6">
        <v>0</v>
      </c>
      <c r="Z37" s="6">
        <f>SUM(NonNurse[[#This Row],[Physical Therapist (PT) Hours]],NonNurse[[#This Row],[PT Assistant Hours]],NonNurse[[#This Row],[PT Aide Hours]])/NonNurse[[#This Row],[MDS Census]]</f>
        <v>0.11645543175487463</v>
      </c>
      <c r="AA37" s="6">
        <v>0</v>
      </c>
      <c r="AB37" s="6">
        <v>5.1195652173913047</v>
      </c>
      <c r="AC37" s="6">
        <v>0</v>
      </c>
      <c r="AD37" s="6">
        <v>7.3858695652173916</v>
      </c>
      <c r="AE37" s="6">
        <v>0</v>
      </c>
      <c r="AF37" s="6">
        <v>0</v>
      </c>
      <c r="AG37" s="6">
        <v>0</v>
      </c>
      <c r="AH37" s="1">
        <v>225312</v>
      </c>
      <c r="AI37">
        <v>1</v>
      </c>
    </row>
    <row r="38" spans="1:35" x14ac:dyDescent="0.25">
      <c r="A38" t="s">
        <v>379</v>
      </c>
      <c r="B38" t="s">
        <v>66</v>
      </c>
      <c r="C38" t="s">
        <v>434</v>
      </c>
      <c r="D38" t="s">
        <v>412</v>
      </c>
      <c r="E38" s="6">
        <v>64.619718309859152</v>
      </c>
      <c r="F38" s="6">
        <v>4.845070422535211</v>
      </c>
      <c r="G38" s="6">
        <v>0.38028169014084506</v>
      </c>
      <c r="H38" s="6">
        <v>0.3126760563380282</v>
      </c>
      <c r="I38" s="6">
        <v>0</v>
      </c>
      <c r="J38" s="6">
        <v>0</v>
      </c>
      <c r="K38" s="6">
        <v>0</v>
      </c>
      <c r="L38" s="6">
        <v>1.7139436619718313</v>
      </c>
      <c r="M38" s="6">
        <v>3.232394366197183</v>
      </c>
      <c r="N38" s="6">
        <v>0</v>
      </c>
      <c r="O38" s="6">
        <f>SUM(NonNurse[[#This Row],[Qualified Social Work Staff Hours]],NonNurse[[#This Row],[Other Social Work Staff Hours]])/NonNurse[[#This Row],[MDS Census]]</f>
        <v>5.0021795989537925E-2</v>
      </c>
      <c r="P38" s="6">
        <v>5.464788732394366</v>
      </c>
      <c r="Q38" s="6">
        <v>5.7591549295774636</v>
      </c>
      <c r="R38" s="6">
        <f>SUM(NonNurse[[#This Row],[Qualified Activities Professional Hours]],NonNurse[[#This Row],[Other Activities Professional Hours]])/NonNurse[[#This Row],[MDS Census]]</f>
        <v>0.17369224062772451</v>
      </c>
      <c r="S38" s="6">
        <v>2.492957746478873</v>
      </c>
      <c r="T38" s="6">
        <v>3.7201408450704219</v>
      </c>
      <c r="U38" s="6">
        <v>0</v>
      </c>
      <c r="V38" s="6">
        <f>SUM(NonNurse[[#This Row],[Occupational Therapist Hours]],NonNurse[[#This Row],[OT Assistant Hours]],NonNurse[[#This Row],[OT Aide Hours]])/NonNurse[[#This Row],[MDS Census]]</f>
        <v>9.6148648648648652E-2</v>
      </c>
      <c r="W38" s="6">
        <v>1.8269014084507047</v>
      </c>
      <c r="X38" s="6">
        <v>9.5843661971830976</v>
      </c>
      <c r="Y38" s="6">
        <v>0</v>
      </c>
      <c r="Z38" s="6">
        <f>SUM(NonNurse[[#This Row],[Physical Therapist (PT) Hours]],NonNurse[[#This Row],[PT Assistant Hours]],NonNurse[[#This Row],[PT Aide Hours]])/NonNurse[[#This Row],[MDS Census]]</f>
        <v>0.17659110723626853</v>
      </c>
      <c r="AA38" s="6">
        <v>0</v>
      </c>
      <c r="AB38" s="6">
        <v>0</v>
      </c>
      <c r="AC38" s="6">
        <v>0</v>
      </c>
      <c r="AD38" s="6">
        <v>0</v>
      </c>
      <c r="AE38" s="6">
        <v>0</v>
      </c>
      <c r="AF38" s="6">
        <v>0</v>
      </c>
      <c r="AG38" s="6">
        <v>0</v>
      </c>
      <c r="AH38" s="1">
        <v>225260</v>
      </c>
      <c r="AI38">
        <v>1</v>
      </c>
    </row>
    <row r="39" spans="1:35" x14ac:dyDescent="0.25">
      <c r="A39" t="s">
        <v>379</v>
      </c>
      <c r="B39" t="s">
        <v>259</v>
      </c>
      <c r="C39" t="s">
        <v>573</v>
      </c>
      <c r="D39" t="s">
        <v>410</v>
      </c>
      <c r="E39" s="6">
        <v>101.43661971830986</v>
      </c>
      <c r="F39" s="6">
        <v>5.408450704225352</v>
      </c>
      <c r="G39" s="6">
        <v>0.50704225352112675</v>
      </c>
      <c r="H39" s="6">
        <v>0.60718309859154929</v>
      </c>
      <c r="I39" s="6">
        <v>2.619718309859155</v>
      </c>
      <c r="J39" s="6">
        <v>0</v>
      </c>
      <c r="K39" s="6">
        <v>0</v>
      </c>
      <c r="L39" s="6">
        <v>1.2436619718309858</v>
      </c>
      <c r="M39" s="6">
        <v>5.859154929577465</v>
      </c>
      <c r="N39" s="6">
        <v>0</v>
      </c>
      <c r="O39" s="6">
        <f>SUM(NonNurse[[#This Row],[Qualified Social Work Staff Hours]],NonNurse[[#This Row],[Other Social Work Staff Hours]])/NonNurse[[#This Row],[MDS Census]]</f>
        <v>5.7761732851985562E-2</v>
      </c>
      <c r="P39" s="6">
        <v>10.366197183098592</v>
      </c>
      <c r="Q39" s="6">
        <v>15.866478873239437</v>
      </c>
      <c r="R39" s="6">
        <f>SUM(NonNurse[[#This Row],[Qualified Activities Professional Hours]],NonNurse[[#This Row],[Other Activities Professional Hours]])/NonNurse[[#This Row],[MDS Census]]</f>
        <v>0.25861149680644269</v>
      </c>
      <c r="S39" s="6">
        <v>6.1474647887323952</v>
      </c>
      <c r="T39" s="6">
        <v>4.3371830985915487</v>
      </c>
      <c r="U39" s="6">
        <v>0</v>
      </c>
      <c r="V39" s="6">
        <f>SUM(NonNurse[[#This Row],[Occupational Therapist Hours]],NonNurse[[#This Row],[OT Assistant Hours]],NonNurse[[#This Row],[OT Aide Hours]])/NonNurse[[#This Row],[MDS Census]]</f>
        <v>0.10336156623160235</v>
      </c>
      <c r="W39" s="6">
        <v>6.8033802816901421</v>
      </c>
      <c r="X39" s="6">
        <v>8.5170422535211276</v>
      </c>
      <c r="Y39" s="6">
        <v>0</v>
      </c>
      <c r="Z39" s="6">
        <f>SUM(NonNurse[[#This Row],[Physical Therapist (PT) Hours]],NonNurse[[#This Row],[PT Assistant Hours]],NonNurse[[#This Row],[PT Aide Hours]])/NonNurse[[#This Row],[MDS Census]]</f>
        <v>0.15103443487920024</v>
      </c>
      <c r="AA39" s="6">
        <v>0</v>
      </c>
      <c r="AB39" s="6">
        <v>0</v>
      </c>
      <c r="AC39" s="6">
        <v>0</v>
      </c>
      <c r="AD39" s="6">
        <v>0</v>
      </c>
      <c r="AE39" s="6">
        <v>0</v>
      </c>
      <c r="AF39" s="6">
        <v>0</v>
      </c>
      <c r="AG39" s="6">
        <v>0</v>
      </c>
      <c r="AH39" s="1">
        <v>225548</v>
      </c>
      <c r="AI39">
        <v>1</v>
      </c>
    </row>
    <row r="40" spans="1:35" x14ac:dyDescent="0.25">
      <c r="A40" t="s">
        <v>379</v>
      </c>
      <c r="B40" t="s">
        <v>191</v>
      </c>
      <c r="C40" t="s">
        <v>468</v>
      </c>
      <c r="D40" t="s">
        <v>412</v>
      </c>
      <c r="E40" s="6">
        <v>69.394366197183103</v>
      </c>
      <c r="F40" s="6">
        <v>5.295774647887324</v>
      </c>
      <c r="G40" s="6">
        <v>0.38028169014084506</v>
      </c>
      <c r="H40" s="6">
        <v>0.2738028169014084</v>
      </c>
      <c r="I40" s="6">
        <v>1.352112676056338</v>
      </c>
      <c r="J40" s="6">
        <v>0</v>
      </c>
      <c r="K40" s="6">
        <v>0</v>
      </c>
      <c r="L40" s="6">
        <v>1.7291549295774649</v>
      </c>
      <c r="M40" s="6">
        <v>4.992957746478873</v>
      </c>
      <c r="N40" s="6">
        <v>0</v>
      </c>
      <c r="O40" s="6">
        <f>SUM(NonNurse[[#This Row],[Qualified Social Work Staff Hours]],NonNurse[[#This Row],[Other Social Work Staff Hours]])/NonNurse[[#This Row],[MDS Census]]</f>
        <v>7.1950476963669574E-2</v>
      </c>
      <c r="P40" s="6">
        <v>5.408450704225352</v>
      </c>
      <c r="Q40" s="6">
        <v>15.582676056338027</v>
      </c>
      <c r="R40" s="6">
        <f>SUM(NonNurse[[#This Row],[Qualified Activities Professional Hours]],NonNurse[[#This Row],[Other Activities Professional Hours]])/NonNurse[[#This Row],[MDS Census]]</f>
        <v>0.30249035924497664</v>
      </c>
      <c r="S40" s="6">
        <v>0.90830985915492934</v>
      </c>
      <c r="T40" s="6">
        <v>0</v>
      </c>
      <c r="U40" s="6">
        <v>0</v>
      </c>
      <c r="V40" s="6">
        <f>SUM(NonNurse[[#This Row],[Occupational Therapist Hours]],NonNurse[[#This Row],[OT Assistant Hours]],NonNurse[[#This Row],[OT Aide Hours]])/NonNurse[[#This Row],[MDS Census]]</f>
        <v>1.3089100872742029E-2</v>
      </c>
      <c r="W40" s="6">
        <v>0.81169014084507041</v>
      </c>
      <c r="X40" s="6">
        <v>2.0977464788732392</v>
      </c>
      <c r="Y40" s="6">
        <v>0</v>
      </c>
      <c r="Z40" s="6">
        <f>SUM(NonNurse[[#This Row],[Physical Therapist (PT) Hours]],NonNurse[[#This Row],[PT Assistant Hours]],NonNurse[[#This Row],[PT Aide Hours]])/NonNurse[[#This Row],[MDS Census]]</f>
        <v>4.1926121372031652E-2</v>
      </c>
      <c r="AA40" s="6">
        <v>0</v>
      </c>
      <c r="AB40" s="6">
        <v>0</v>
      </c>
      <c r="AC40" s="6">
        <v>0</v>
      </c>
      <c r="AD40" s="6">
        <v>0</v>
      </c>
      <c r="AE40" s="6">
        <v>0</v>
      </c>
      <c r="AF40" s="6">
        <v>0</v>
      </c>
      <c r="AG40" s="6">
        <v>0</v>
      </c>
      <c r="AH40" s="1">
        <v>225443</v>
      </c>
      <c r="AI40">
        <v>1</v>
      </c>
    </row>
    <row r="41" spans="1:35" x14ac:dyDescent="0.25">
      <c r="A41" t="s">
        <v>379</v>
      </c>
      <c r="B41" t="s">
        <v>192</v>
      </c>
      <c r="C41" t="s">
        <v>550</v>
      </c>
      <c r="D41" t="s">
        <v>416</v>
      </c>
      <c r="E41" s="6">
        <v>83.543478260869563</v>
      </c>
      <c r="F41" s="6">
        <v>4.7826086956521738</v>
      </c>
      <c r="G41" s="6">
        <v>0.32608695652173914</v>
      </c>
      <c r="H41" s="6">
        <v>0</v>
      </c>
      <c r="I41" s="6">
        <v>0</v>
      </c>
      <c r="J41" s="6">
        <v>0</v>
      </c>
      <c r="K41" s="6">
        <v>0</v>
      </c>
      <c r="L41" s="6">
        <v>2.0709782608695657</v>
      </c>
      <c r="M41" s="6">
        <v>4.8695652173913047</v>
      </c>
      <c r="N41" s="6">
        <v>0</v>
      </c>
      <c r="O41" s="6">
        <f>SUM(NonNurse[[#This Row],[Qualified Social Work Staff Hours]],NonNurse[[#This Row],[Other Social Work Staff Hours]])/NonNurse[[#This Row],[MDS Census]]</f>
        <v>5.8287795992714032E-2</v>
      </c>
      <c r="P41" s="6">
        <v>1.6521739130434783</v>
      </c>
      <c r="Q41" s="6">
        <v>12.614130434782609</v>
      </c>
      <c r="R41" s="6">
        <f>SUM(NonNurse[[#This Row],[Qualified Activities Professional Hours]],NonNurse[[#This Row],[Other Activities Professional Hours]])/NonNurse[[#This Row],[MDS Census]]</f>
        <v>0.17076502732240439</v>
      </c>
      <c r="S41" s="6">
        <v>3.8572826086956526</v>
      </c>
      <c r="T41" s="6">
        <v>3.6192391304347824</v>
      </c>
      <c r="U41" s="6">
        <v>0</v>
      </c>
      <c r="V41" s="6">
        <f>SUM(NonNurse[[#This Row],[Occupational Therapist Hours]],NonNurse[[#This Row],[OT Assistant Hours]],NonNurse[[#This Row],[OT Aide Hours]])/NonNurse[[#This Row],[MDS Census]]</f>
        <v>8.9492583918813429E-2</v>
      </c>
      <c r="W41" s="6">
        <v>0.59630434782608699</v>
      </c>
      <c r="X41" s="6">
        <v>7.8451086956521747</v>
      </c>
      <c r="Y41" s="6">
        <v>0</v>
      </c>
      <c r="Z41" s="6">
        <f>SUM(NonNurse[[#This Row],[Physical Therapist (PT) Hours]],NonNurse[[#This Row],[PT Assistant Hours]],NonNurse[[#This Row],[PT Aide Hours]])/NonNurse[[#This Row],[MDS Census]]</f>
        <v>0.10104215456674474</v>
      </c>
      <c r="AA41" s="6">
        <v>0</v>
      </c>
      <c r="AB41" s="6">
        <v>0</v>
      </c>
      <c r="AC41" s="6">
        <v>0</v>
      </c>
      <c r="AD41" s="6">
        <v>36.953804347826086</v>
      </c>
      <c r="AE41" s="6">
        <v>0</v>
      </c>
      <c r="AF41" s="6">
        <v>0</v>
      </c>
      <c r="AG41" s="6">
        <v>0</v>
      </c>
      <c r="AH41" s="1">
        <v>225444</v>
      </c>
      <c r="AI41">
        <v>1</v>
      </c>
    </row>
    <row r="42" spans="1:35" x14ac:dyDescent="0.25">
      <c r="A42" t="s">
        <v>379</v>
      </c>
      <c r="B42" t="s">
        <v>21</v>
      </c>
      <c r="C42" t="s">
        <v>475</v>
      </c>
      <c r="D42" t="s">
        <v>415</v>
      </c>
      <c r="E42" s="6">
        <v>119.3804347826087</v>
      </c>
      <c r="F42" s="6">
        <v>4.0869565217391308</v>
      </c>
      <c r="G42" s="6">
        <v>0</v>
      </c>
      <c r="H42" s="6">
        <v>0</v>
      </c>
      <c r="I42" s="6">
        <v>0</v>
      </c>
      <c r="J42" s="6">
        <v>0</v>
      </c>
      <c r="K42" s="6">
        <v>0</v>
      </c>
      <c r="L42" s="6">
        <v>0.35326086956521741</v>
      </c>
      <c r="M42" s="6">
        <v>7.8260869565217392</v>
      </c>
      <c r="N42" s="6">
        <v>0</v>
      </c>
      <c r="O42" s="6">
        <f>SUM(NonNurse[[#This Row],[Qualified Social Work Staff Hours]],NonNurse[[#This Row],[Other Social Work Staff Hours]])/NonNurse[[#This Row],[MDS Census]]</f>
        <v>6.5555859054903035E-2</v>
      </c>
      <c r="P42" s="6">
        <v>6.5217391304347823</v>
      </c>
      <c r="Q42" s="6">
        <v>13.290760869565217</v>
      </c>
      <c r="R42" s="6">
        <f>SUM(NonNurse[[#This Row],[Qualified Activities Professional Hours]],NonNurse[[#This Row],[Other Activities Professional Hours]])/NonNurse[[#This Row],[MDS Census]]</f>
        <v>0.16596103068378401</v>
      </c>
      <c r="S42" s="6">
        <v>3.3067391304347828</v>
      </c>
      <c r="T42" s="6">
        <v>6.3379347826086958</v>
      </c>
      <c r="U42" s="6">
        <v>0</v>
      </c>
      <c r="V42" s="6">
        <f>SUM(NonNurse[[#This Row],[Occupational Therapist Hours]],NonNurse[[#This Row],[OT Assistant Hours]],NonNurse[[#This Row],[OT Aide Hours]])/NonNurse[[#This Row],[MDS Census]]</f>
        <v>8.0789401802786112E-2</v>
      </c>
      <c r="W42" s="6">
        <v>4.7127173913043476</v>
      </c>
      <c r="X42" s="6">
        <v>11.040108695652174</v>
      </c>
      <c r="Y42" s="6">
        <v>0</v>
      </c>
      <c r="Z42" s="6">
        <f>SUM(NonNurse[[#This Row],[Physical Therapist (PT) Hours]],NonNurse[[#This Row],[PT Assistant Hours]],NonNurse[[#This Row],[PT Aide Hours]])/NonNurse[[#This Row],[MDS Census]]</f>
        <v>0.13195483929709551</v>
      </c>
      <c r="AA42" s="6">
        <v>0</v>
      </c>
      <c r="AB42" s="6">
        <v>0</v>
      </c>
      <c r="AC42" s="6">
        <v>0</v>
      </c>
      <c r="AD42" s="6">
        <v>0</v>
      </c>
      <c r="AE42" s="6">
        <v>5.2391304347826084</v>
      </c>
      <c r="AF42" s="6">
        <v>0</v>
      </c>
      <c r="AG42" s="6">
        <v>0</v>
      </c>
      <c r="AH42" s="1">
        <v>225133</v>
      </c>
      <c r="AI42">
        <v>1</v>
      </c>
    </row>
    <row r="43" spans="1:35" x14ac:dyDescent="0.25">
      <c r="A43" t="s">
        <v>379</v>
      </c>
      <c r="B43" t="s">
        <v>184</v>
      </c>
      <c r="C43" t="s">
        <v>469</v>
      </c>
      <c r="D43" t="s">
        <v>413</v>
      </c>
      <c r="E43" s="6">
        <v>92.445652173913047</v>
      </c>
      <c r="F43" s="6">
        <v>4.9864130434782608</v>
      </c>
      <c r="G43" s="6">
        <v>4.3478260869565216E-2</v>
      </c>
      <c r="H43" s="6">
        <v>0.31304347826086959</v>
      </c>
      <c r="I43" s="6">
        <v>2.5326086956521738</v>
      </c>
      <c r="J43" s="6">
        <v>0</v>
      </c>
      <c r="K43" s="6">
        <v>0</v>
      </c>
      <c r="L43" s="6">
        <v>4.7826086956521738</v>
      </c>
      <c r="M43" s="6">
        <v>0</v>
      </c>
      <c r="N43" s="6">
        <v>0</v>
      </c>
      <c r="O43" s="6">
        <f>SUM(NonNurse[[#This Row],[Qualified Social Work Staff Hours]],NonNurse[[#This Row],[Other Social Work Staff Hours]])/NonNurse[[#This Row],[MDS Census]]</f>
        <v>0</v>
      </c>
      <c r="P43" s="6">
        <v>0</v>
      </c>
      <c r="Q43" s="6">
        <v>15.755760869565222</v>
      </c>
      <c r="R43" s="6">
        <f>SUM(NonNurse[[#This Row],[Qualified Activities Professional Hours]],NonNurse[[#This Row],[Other Activities Professional Hours]])/NonNurse[[#This Row],[MDS Census]]</f>
        <v>0.17043268665490893</v>
      </c>
      <c r="S43" s="6">
        <v>4.3478260869565215</v>
      </c>
      <c r="T43" s="6">
        <v>0</v>
      </c>
      <c r="U43" s="6">
        <v>0</v>
      </c>
      <c r="V43" s="6">
        <f>SUM(NonNurse[[#This Row],[Occupational Therapist Hours]],NonNurse[[#This Row],[OT Assistant Hours]],NonNurse[[#This Row],[OT Aide Hours]])/NonNurse[[#This Row],[MDS Census]]</f>
        <v>4.7031158142269248E-2</v>
      </c>
      <c r="W43" s="6">
        <v>8.3478260869565215</v>
      </c>
      <c r="X43" s="6">
        <v>0</v>
      </c>
      <c r="Y43" s="6">
        <v>0</v>
      </c>
      <c r="Z43" s="6">
        <f>SUM(NonNurse[[#This Row],[Physical Therapist (PT) Hours]],NonNurse[[#This Row],[PT Assistant Hours]],NonNurse[[#This Row],[PT Aide Hours]])/NonNurse[[#This Row],[MDS Census]]</f>
        <v>9.0299823633156959E-2</v>
      </c>
      <c r="AA43" s="6">
        <v>0</v>
      </c>
      <c r="AB43" s="6">
        <v>0</v>
      </c>
      <c r="AC43" s="6">
        <v>0</v>
      </c>
      <c r="AD43" s="6">
        <v>0</v>
      </c>
      <c r="AE43" s="6">
        <v>0</v>
      </c>
      <c r="AF43" s="6">
        <v>0</v>
      </c>
      <c r="AG43" s="6">
        <v>4.3478260869565216E-2</v>
      </c>
      <c r="AH43" s="1">
        <v>225434</v>
      </c>
      <c r="AI43">
        <v>1</v>
      </c>
    </row>
    <row r="44" spans="1:35" x14ac:dyDescent="0.25">
      <c r="A44" t="s">
        <v>379</v>
      </c>
      <c r="B44" t="s">
        <v>186</v>
      </c>
      <c r="C44" t="s">
        <v>548</v>
      </c>
      <c r="D44" t="s">
        <v>413</v>
      </c>
      <c r="E44" s="6">
        <v>95.521739130434781</v>
      </c>
      <c r="F44" s="6">
        <v>5.3043478260869561</v>
      </c>
      <c r="G44" s="6">
        <v>0.14130434782608695</v>
      </c>
      <c r="H44" s="6">
        <v>0.29347826086956524</v>
      </c>
      <c r="I44" s="6">
        <v>2.652173913043478</v>
      </c>
      <c r="J44" s="6">
        <v>0</v>
      </c>
      <c r="K44" s="6">
        <v>0</v>
      </c>
      <c r="L44" s="6">
        <v>3.7897826086956541</v>
      </c>
      <c r="M44" s="6">
        <v>10.086956521739131</v>
      </c>
      <c r="N44" s="6">
        <v>0</v>
      </c>
      <c r="O44" s="6">
        <f>SUM(NonNurse[[#This Row],[Qualified Social Work Staff Hours]],NonNurse[[#This Row],[Other Social Work Staff Hours]])/NonNurse[[#This Row],[MDS Census]]</f>
        <v>0.10559854346836596</v>
      </c>
      <c r="P44" s="6">
        <v>4.8695652173913047</v>
      </c>
      <c r="Q44" s="6">
        <v>11.103260869565217</v>
      </c>
      <c r="R44" s="6">
        <f>SUM(NonNurse[[#This Row],[Qualified Activities Professional Hours]],NonNurse[[#This Row],[Other Activities Professional Hours]])/NonNurse[[#This Row],[MDS Census]]</f>
        <v>0.16721665908056441</v>
      </c>
      <c r="S44" s="6">
        <v>4.571956521739132</v>
      </c>
      <c r="T44" s="6">
        <v>4.975326086956521</v>
      </c>
      <c r="U44" s="6">
        <v>0</v>
      </c>
      <c r="V44" s="6">
        <f>SUM(NonNurse[[#This Row],[Occupational Therapist Hours]],NonNurse[[#This Row],[OT Assistant Hours]],NonNurse[[#This Row],[OT Aide Hours]])/NonNurse[[#This Row],[MDS Census]]</f>
        <v>9.994879380974056E-2</v>
      </c>
      <c r="W44" s="6">
        <v>7.8905434782608719</v>
      </c>
      <c r="X44" s="6">
        <v>6.4982608695652164</v>
      </c>
      <c r="Y44" s="6">
        <v>9.7826086956521743E-2</v>
      </c>
      <c r="Z44" s="6">
        <f>SUM(NonNurse[[#This Row],[Physical Therapist (PT) Hours]],NonNurse[[#This Row],[PT Assistant Hours]],NonNurse[[#This Row],[PT Aide Hours]])/NonNurse[[#This Row],[MDS Census]]</f>
        <v>0.15165794264906693</v>
      </c>
      <c r="AA44" s="6">
        <v>0</v>
      </c>
      <c r="AB44" s="6">
        <v>0</v>
      </c>
      <c r="AC44" s="6">
        <v>0</v>
      </c>
      <c r="AD44" s="6">
        <v>0</v>
      </c>
      <c r="AE44" s="6">
        <v>0</v>
      </c>
      <c r="AF44" s="6">
        <v>0</v>
      </c>
      <c r="AG44" s="6">
        <v>0</v>
      </c>
      <c r="AH44" s="1">
        <v>225436</v>
      </c>
      <c r="AI44">
        <v>1</v>
      </c>
    </row>
    <row r="45" spans="1:35" x14ac:dyDescent="0.25">
      <c r="A45" t="s">
        <v>379</v>
      </c>
      <c r="B45" t="s">
        <v>129</v>
      </c>
      <c r="C45" t="s">
        <v>527</v>
      </c>
      <c r="D45" t="s">
        <v>420</v>
      </c>
      <c r="E45" s="6">
        <v>110.1304347826087</v>
      </c>
      <c r="F45" s="6">
        <v>5.4782608695652177</v>
      </c>
      <c r="G45" s="6">
        <v>0</v>
      </c>
      <c r="H45" s="6">
        <v>0</v>
      </c>
      <c r="I45" s="6">
        <v>8.3260869565217384</v>
      </c>
      <c r="J45" s="6">
        <v>0</v>
      </c>
      <c r="K45" s="6">
        <v>0</v>
      </c>
      <c r="L45" s="6">
        <v>1.297391304347826</v>
      </c>
      <c r="M45" s="6">
        <v>6.8478260869565215</v>
      </c>
      <c r="N45" s="6">
        <v>0</v>
      </c>
      <c r="O45" s="6">
        <f>SUM(NonNurse[[#This Row],[Qualified Social Work Staff Hours]],NonNurse[[#This Row],[Other Social Work Staff Hours]])/NonNurse[[#This Row],[MDS Census]]</f>
        <v>6.2179234109751277E-2</v>
      </c>
      <c r="P45" s="6">
        <v>10.195652173913043</v>
      </c>
      <c r="Q45" s="6">
        <v>0.20923913043478262</v>
      </c>
      <c r="R45" s="6">
        <f>SUM(NonNurse[[#This Row],[Qualified Activities Professional Hours]],NonNurse[[#This Row],[Other Activities Professional Hours]])/NonNurse[[#This Row],[MDS Census]]</f>
        <v>9.4477891827872085E-2</v>
      </c>
      <c r="S45" s="6">
        <v>5.5733695652173916</v>
      </c>
      <c r="T45" s="6">
        <v>8.6</v>
      </c>
      <c r="U45" s="6">
        <v>0</v>
      </c>
      <c r="V45" s="6">
        <f>SUM(NonNurse[[#This Row],[Occupational Therapist Hours]],NonNurse[[#This Row],[OT Assistant Hours]],NonNurse[[#This Row],[OT Aide Hours]])/NonNurse[[#This Row],[MDS Census]]</f>
        <v>0.12869621002763521</v>
      </c>
      <c r="W45" s="6">
        <v>9.1572826086956525</v>
      </c>
      <c r="X45" s="6">
        <v>4.9382608695652177</v>
      </c>
      <c r="Y45" s="6">
        <v>0</v>
      </c>
      <c r="Z45" s="6">
        <f>SUM(NonNurse[[#This Row],[Physical Therapist (PT) Hours]],NonNurse[[#This Row],[PT Assistant Hours]],NonNurse[[#This Row],[PT Aide Hours]])/NonNurse[[#This Row],[MDS Census]]</f>
        <v>0.12798953809711805</v>
      </c>
      <c r="AA45" s="6">
        <v>0</v>
      </c>
      <c r="AB45" s="6">
        <v>0</v>
      </c>
      <c r="AC45" s="6">
        <v>0</v>
      </c>
      <c r="AD45" s="6">
        <v>0</v>
      </c>
      <c r="AE45" s="6">
        <v>0</v>
      </c>
      <c r="AF45" s="6">
        <v>0</v>
      </c>
      <c r="AG45" s="6">
        <v>0.15217391304347827</v>
      </c>
      <c r="AH45" s="1">
        <v>225348</v>
      </c>
      <c r="AI45">
        <v>1</v>
      </c>
    </row>
    <row r="46" spans="1:35" x14ac:dyDescent="0.25">
      <c r="A46" t="s">
        <v>379</v>
      </c>
      <c r="B46" t="s">
        <v>193</v>
      </c>
      <c r="C46" t="s">
        <v>472</v>
      </c>
      <c r="D46" t="s">
        <v>416</v>
      </c>
      <c r="E46" s="6">
        <v>129.55434782608697</v>
      </c>
      <c r="F46" s="6">
        <v>5.1304347826086953</v>
      </c>
      <c r="G46" s="6">
        <v>0.28260869565217389</v>
      </c>
      <c r="H46" s="6">
        <v>0</v>
      </c>
      <c r="I46" s="6">
        <v>3.4239130434782608</v>
      </c>
      <c r="J46" s="6">
        <v>0</v>
      </c>
      <c r="K46" s="6">
        <v>0</v>
      </c>
      <c r="L46" s="6">
        <v>4.8654347826086957</v>
      </c>
      <c r="M46" s="6">
        <v>12.60217391304348</v>
      </c>
      <c r="N46" s="6">
        <v>0</v>
      </c>
      <c r="O46" s="6">
        <f>SUM(NonNurse[[#This Row],[Qualified Social Work Staff Hours]],NonNurse[[#This Row],[Other Social Work Staff Hours]])/NonNurse[[#This Row],[MDS Census]]</f>
        <v>9.7273261179629159E-2</v>
      </c>
      <c r="P46" s="6">
        <v>16.149999999999999</v>
      </c>
      <c r="Q46" s="6">
        <v>210.49565217391302</v>
      </c>
      <c r="R46" s="6">
        <f>SUM(NonNurse[[#This Row],[Qualified Activities Professional Hours]],NonNurse[[#This Row],[Other Activities Professional Hours]])/NonNurse[[#This Row],[MDS Census]]</f>
        <v>1.7494252873563214</v>
      </c>
      <c r="S46" s="6">
        <v>9.2420652173912998</v>
      </c>
      <c r="T46" s="6">
        <v>2.2771739130434785</v>
      </c>
      <c r="U46" s="6">
        <v>0</v>
      </c>
      <c r="V46" s="6">
        <f>SUM(NonNurse[[#This Row],[Occupational Therapist Hours]],NonNurse[[#This Row],[OT Assistant Hours]],NonNurse[[#This Row],[OT Aide Hours]])/NonNurse[[#This Row],[MDS Census]]</f>
        <v>8.8914338451212313E-2</v>
      </c>
      <c r="W46" s="6">
        <v>2.8577173913043477</v>
      </c>
      <c r="X46" s="6">
        <v>4.4469565217391311</v>
      </c>
      <c r="Y46" s="6">
        <v>5.2608695652173916</v>
      </c>
      <c r="Z46" s="6">
        <f>SUM(NonNurse[[#This Row],[Physical Therapist (PT) Hours]],NonNurse[[#This Row],[PT Assistant Hours]],NonNurse[[#This Row],[PT Aide Hours]])/NonNurse[[#This Row],[MDS Census]]</f>
        <v>9.6990519338870707E-2</v>
      </c>
      <c r="AA46" s="6">
        <v>0</v>
      </c>
      <c r="AB46" s="6">
        <v>0</v>
      </c>
      <c r="AC46" s="6">
        <v>0</v>
      </c>
      <c r="AD46" s="6">
        <v>0</v>
      </c>
      <c r="AE46" s="6">
        <v>0</v>
      </c>
      <c r="AF46" s="6">
        <v>0</v>
      </c>
      <c r="AG46" s="6">
        <v>0</v>
      </c>
      <c r="AH46" s="1">
        <v>225445</v>
      </c>
      <c r="AI46">
        <v>1</v>
      </c>
    </row>
    <row r="47" spans="1:35" x14ac:dyDescent="0.25">
      <c r="A47" t="s">
        <v>379</v>
      </c>
      <c r="B47" t="s">
        <v>54</v>
      </c>
      <c r="C47" t="s">
        <v>492</v>
      </c>
      <c r="D47" t="s">
        <v>417</v>
      </c>
      <c r="E47" s="6">
        <v>92.408450704225359</v>
      </c>
      <c r="F47" s="6">
        <v>5.295774647887324</v>
      </c>
      <c r="G47" s="6">
        <v>0.50704225352112675</v>
      </c>
      <c r="H47" s="6">
        <v>0.46718309859154911</v>
      </c>
      <c r="I47" s="6">
        <v>3.352112676056338</v>
      </c>
      <c r="J47" s="6">
        <v>0</v>
      </c>
      <c r="K47" s="6">
        <v>0</v>
      </c>
      <c r="L47" s="6">
        <v>3.4784507042253527</v>
      </c>
      <c r="M47" s="6">
        <v>5.232394366197183</v>
      </c>
      <c r="N47" s="6">
        <v>0</v>
      </c>
      <c r="O47" s="6">
        <f>SUM(NonNurse[[#This Row],[Qualified Social Work Staff Hours]],NonNurse[[#This Row],[Other Social Work Staff Hours]])/NonNurse[[#This Row],[MDS Census]]</f>
        <v>5.662246608748666E-2</v>
      </c>
      <c r="P47" s="6">
        <v>3.267605633802817</v>
      </c>
      <c r="Q47" s="6">
        <v>15.763098591549294</v>
      </c>
      <c r="R47" s="6">
        <f>SUM(NonNurse[[#This Row],[Qualified Activities Professional Hours]],NonNurse[[#This Row],[Other Activities Professional Hours]])/NonNurse[[#This Row],[MDS Census]]</f>
        <v>0.20594116750495348</v>
      </c>
      <c r="S47" s="6">
        <v>3.5116901408450705</v>
      </c>
      <c r="T47" s="6">
        <v>6.7219718309859173</v>
      </c>
      <c r="U47" s="6">
        <v>0</v>
      </c>
      <c r="V47" s="6">
        <f>SUM(NonNurse[[#This Row],[Occupational Therapist Hours]],NonNurse[[#This Row],[OT Assistant Hours]],NonNurse[[#This Row],[OT Aide Hours]])/NonNurse[[#This Row],[MDS Census]]</f>
        <v>0.11074378905654626</v>
      </c>
      <c r="W47" s="6">
        <v>3.3788732394366194</v>
      </c>
      <c r="X47" s="6">
        <v>3.3692957746478878</v>
      </c>
      <c r="Y47" s="6">
        <v>0</v>
      </c>
      <c r="Z47" s="6">
        <f>SUM(NonNurse[[#This Row],[Physical Therapist (PT) Hours]],NonNurse[[#This Row],[PT Assistant Hours]],NonNurse[[#This Row],[PT Aide Hours]])/NonNurse[[#This Row],[MDS Census]]</f>
        <v>7.3025453436976057E-2</v>
      </c>
      <c r="AA47" s="6">
        <v>0</v>
      </c>
      <c r="AB47" s="6">
        <v>0</v>
      </c>
      <c r="AC47" s="6">
        <v>0</v>
      </c>
      <c r="AD47" s="6">
        <v>0</v>
      </c>
      <c r="AE47" s="6">
        <v>0</v>
      </c>
      <c r="AF47" s="6">
        <v>0</v>
      </c>
      <c r="AG47" s="6">
        <v>0</v>
      </c>
      <c r="AH47" s="1">
        <v>225233</v>
      </c>
      <c r="AI47">
        <v>1</v>
      </c>
    </row>
    <row r="48" spans="1:35" x14ac:dyDescent="0.25">
      <c r="A48" t="s">
        <v>379</v>
      </c>
      <c r="B48" t="s">
        <v>69</v>
      </c>
      <c r="C48" t="s">
        <v>501</v>
      </c>
      <c r="D48" t="s">
        <v>417</v>
      </c>
      <c r="E48" s="6">
        <v>102.08450704225352</v>
      </c>
      <c r="F48" s="6">
        <v>5.52112676056338</v>
      </c>
      <c r="G48" s="6">
        <v>0.50704225352112675</v>
      </c>
      <c r="H48" s="6">
        <v>0.3411267605633802</v>
      </c>
      <c r="I48" s="6">
        <v>2.056338028169014</v>
      </c>
      <c r="J48" s="6">
        <v>0</v>
      </c>
      <c r="K48" s="6">
        <v>0</v>
      </c>
      <c r="L48" s="6">
        <v>1.5278873239436621</v>
      </c>
      <c r="M48" s="6">
        <v>4.429577464788732</v>
      </c>
      <c r="N48" s="6">
        <v>0</v>
      </c>
      <c r="O48" s="6">
        <f>SUM(NonNurse[[#This Row],[Qualified Social Work Staff Hours]],NonNurse[[#This Row],[Other Social Work Staff Hours]])/NonNurse[[#This Row],[MDS Census]]</f>
        <v>4.3391280353200883E-2</v>
      </c>
      <c r="P48" s="6">
        <v>5.183098591549296</v>
      </c>
      <c r="Q48" s="6">
        <v>16.979154929577465</v>
      </c>
      <c r="R48" s="6">
        <f>SUM(NonNurse[[#This Row],[Qualified Activities Professional Hours]],NonNurse[[#This Row],[Other Activities Professional Hours]])/NonNurse[[#This Row],[MDS Census]]</f>
        <v>0.21709713024282562</v>
      </c>
      <c r="S48" s="6">
        <v>1.8050704225352112</v>
      </c>
      <c r="T48" s="6">
        <v>3.9233802816901417</v>
      </c>
      <c r="U48" s="6">
        <v>0</v>
      </c>
      <c r="V48" s="6">
        <f>SUM(NonNurse[[#This Row],[Occupational Therapist Hours]],NonNurse[[#This Row],[OT Assistant Hours]],NonNurse[[#This Row],[OT Aide Hours]])/NonNurse[[#This Row],[MDS Census]]</f>
        <v>5.6114790286975726E-2</v>
      </c>
      <c r="W48" s="6">
        <v>2.2669014084507046</v>
      </c>
      <c r="X48" s="6">
        <v>1.5354929577464789</v>
      </c>
      <c r="Y48" s="6">
        <v>0</v>
      </c>
      <c r="Z48" s="6">
        <f>SUM(NonNurse[[#This Row],[Physical Therapist (PT) Hours]],NonNurse[[#This Row],[PT Assistant Hours]],NonNurse[[#This Row],[PT Aide Hours]])/NonNurse[[#This Row],[MDS Census]]</f>
        <v>3.7247516556291396E-2</v>
      </c>
      <c r="AA48" s="6">
        <v>0</v>
      </c>
      <c r="AB48" s="6">
        <v>0</v>
      </c>
      <c r="AC48" s="6">
        <v>0</v>
      </c>
      <c r="AD48" s="6">
        <v>0</v>
      </c>
      <c r="AE48" s="6">
        <v>0</v>
      </c>
      <c r="AF48" s="6">
        <v>0</v>
      </c>
      <c r="AG48" s="6">
        <v>0</v>
      </c>
      <c r="AH48" s="1">
        <v>225264</v>
      </c>
      <c r="AI48">
        <v>1</v>
      </c>
    </row>
    <row r="49" spans="1:35" x14ac:dyDescent="0.25">
      <c r="A49" t="s">
        <v>379</v>
      </c>
      <c r="B49" t="s">
        <v>48</v>
      </c>
      <c r="C49" t="s">
        <v>484</v>
      </c>
      <c r="D49" t="s">
        <v>415</v>
      </c>
      <c r="E49" s="6">
        <v>134.9891304347826</v>
      </c>
      <c r="F49" s="6">
        <v>6.7826086956521738</v>
      </c>
      <c r="G49" s="6">
        <v>0</v>
      </c>
      <c r="H49" s="6">
        <v>0</v>
      </c>
      <c r="I49" s="6">
        <v>0</v>
      </c>
      <c r="J49" s="6">
        <v>0</v>
      </c>
      <c r="K49" s="6">
        <v>0</v>
      </c>
      <c r="L49" s="6">
        <v>4.4158695652173927</v>
      </c>
      <c r="M49" s="6">
        <v>6.2663043478260869</v>
      </c>
      <c r="N49" s="6">
        <v>0</v>
      </c>
      <c r="O49" s="6">
        <f>SUM(NonNurse[[#This Row],[Qualified Social Work Staff Hours]],NonNurse[[#This Row],[Other Social Work Staff Hours]])/NonNurse[[#This Row],[MDS Census]]</f>
        <v>4.6420806828247042E-2</v>
      </c>
      <c r="P49" s="6">
        <v>0</v>
      </c>
      <c r="Q49" s="6">
        <v>23.347826086956523</v>
      </c>
      <c r="R49" s="6">
        <f>SUM(NonNurse[[#This Row],[Qualified Activities Professional Hours]],NonNurse[[#This Row],[Other Activities Professional Hours]])/NonNurse[[#This Row],[MDS Census]]</f>
        <v>0.17296078589258398</v>
      </c>
      <c r="S49" s="6">
        <v>11.85195652173913</v>
      </c>
      <c r="T49" s="6">
        <v>5.3220652173913034</v>
      </c>
      <c r="U49" s="6">
        <v>0</v>
      </c>
      <c r="V49" s="6">
        <f>SUM(NonNurse[[#This Row],[Occupational Therapist Hours]],NonNurse[[#This Row],[OT Assistant Hours]],NonNurse[[#This Row],[OT Aide Hours]])/NonNurse[[#This Row],[MDS Census]]</f>
        <v>0.12722521942185361</v>
      </c>
      <c r="W49" s="6">
        <v>4.00195652173913</v>
      </c>
      <c r="X49" s="6">
        <v>9.8536956521739132</v>
      </c>
      <c r="Y49" s="6">
        <v>0</v>
      </c>
      <c r="Z49" s="6">
        <f>SUM(NonNurse[[#This Row],[Physical Therapist (PT) Hours]],NonNurse[[#This Row],[PT Assistant Hours]],NonNurse[[#This Row],[PT Aide Hours]])/NonNurse[[#This Row],[MDS Census]]</f>
        <v>0.10264272485707385</v>
      </c>
      <c r="AA49" s="6">
        <v>0</v>
      </c>
      <c r="AB49" s="6">
        <v>0</v>
      </c>
      <c r="AC49" s="6">
        <v>0</v>
      </c>
      <c r="AD49" s="6">
        <v>0</v>
      </c>
      <c r="AE49" s="6">
        <v>0</v>
      </c>
      <c r="AF49" s="6">
        <v>0</v>
      </c>
      <c r="AG49" s="6">
        <v>0</v>
      </c>
      <c r="AH49" s="1">
        <v>225223</v>
      </c>
      <c r="AI49">
        <v>1</v>
      </c>
    </row>
    <row r="50" spans="1:35" x14ac:dyDescent="0.25">
      <c r="A50" t="s">
        <v>379</v>
      </c>
      <c r="B50" t="s">
        <v>187</v>
      </c>
      <c r="C50" t="s">
        <v>549</v>
      </c>
      <c r="D50" t="s">
        <v>416</v>
      </c>
      <c r="E50" s="6">
        <v>115.43478260869566</v>
      </c>
      <c r="F50" s="6">
        <v>5.6521739130434785</v>
      </c>
      <c r="G50" s="6">
        <v>0</v>
      </c>
      <c r="H50" s="6">
        <v>0</v>
      </c>
      <c r="I50" s="6">
        <v>4.8913043478260869</v>
      </c>
      <c r="J50" s="6">
        <v>0</v>
      </c>
      <c r="K50" s="6">
        <v>0</v>
      </c>
      <c r="L50" s="6">
        <v>2.6339130434782612</v>
      </c>
      <c r="M50" s="6">
        <v>11.138586956521738</v>
      </c>
      <c r="N50" s="6">
        <v>0</v>
      </c>
      <c r="O50" s="6">
        <f>SUM(NonNurse[[#This Row],[Qualified Social Work Staff Hours]],NonNurse[[#This Row],[Other Social Work Staff Hours]])/NonNurse[[#This Row],[MDS Census]]</f>
        <v>9.6492467043314489E-2</v>
      </c>
      <c r="P50" s="6">
        <v>9.9130434782608692</v>
      </c>
      <c r="Q50" s="6">
        <v>24.641304347826086</v>
      </c>
      <c r="R50" s="6">
        <f>SUM(NonNurse[[#This Row],[Qualified Activities Professional Hours]],NonNurse[[#This Row],[Other Activities Professional Hours]])/NonNurse[[#This Row],[MDS Census]]</f>
        <v>0.29934086629001877</v>
      </c>
      <c r="S50" s="6">
        <v>12.060760869565216</v>
      </c>
      <c r="T50" s="6">
        <v>8.8293478260869502</v>
      </c>
      <c r="U50" s="6">
        <v>0</v>
      </c>
      <c r="V50" s="6">
        <f>SUM(NonNurse[[#This Row],[Occupational Therapist Hours]],NonNurse[[#This Row],[OT Assistant Hours]],NonNurse[[#This Row],[OT Aide Hours]])/NonNurse[[#This Row],[MDS Census]]</f>
        <v>0.18096892655367225</v>
      </c>
      <c r="W50" s="6">
        <v>5.3236956521739129</v>
      </c>
      <c r="X50" s="6">
        <v>8.7603260869565229</v>
      </c>
      <c r="Y50" s="6">
        <v>0</v>
      </c>
      <c r="Z50" s="6">
        <f>SUM(NonNurse[[#This Row],[Physical Therapist (PT) Hours]],NonNurse[[#This Row],[PT Assistant Hours]],NonNurse[[#This Row],[PT Aide Hours]])/NonNurse[[#This Row],[MDS Census]]</f>
        <v>0.12200847457627119</v>
      </c>
      <c r="AA50" s="6">
        <v>0</v>
      </c>
      <c r="AB50" s="6">
        <v>0</v>
      </c>
      <c r="AC50" s="6">
        <v>0</v>
      </c>
      <c r="AD50" s="6">
        <v>0</v>
      </c>
      <c r="AE50" s="6">
        <v>2.9782608695652173</v>
      </c>
      <c r="AF50" s="6">
        <v>0</v>
      </c>
      <c r="AG50" s="6">
        <v>0</v>
      </c>
      <c r="AH50" s="1">
        <v>225437</v>
      </c>
      <c r="AI50">
        <v>1</v>
      </c>
    </row>
    <row r="51" spans="1:35" x14ac:dyDescent="0.25">
      <c r="A51" t="s">
        <v>379</v>
      </c>
      <c r="B51" t="s">
        <v>282</v>
      </c>
      <c r="C51" t="s">
        <v>578</v>
      </c>
      <c r="D51" t="s">
        <v>411</v>
      </c>
      <c r="E51" s="6">
        <v>20.836956521739129</v>
      </c>
      <c r="F51" s="6">
        <v>2.4184782608695654</v>
      </c>
      <c r="G51" s="6">
        <v>0</v>
      </c>
      <c r="H51" s="6">
        <v>0</v>
      </c>
      <c r="I51" s="6">
        <v>7.3152173913043477</v>
      </c>
      <c r="J51" s="6">
        <v>0</v>
      </c>
      <c r="K51" s="6">
        <v>0</v>
      </c>
      <c r="L51" s="6">
        <v>0</v>
      </c>
      <c r="M51" s="6">
        <v>5.1358695652173916</v>
      </c>
      <c r="N51" s="6">
        <v>0</v>
      </c>
      <c r="O51" s="6">
        <f>SUM(NonNurse[[#This Row],[Qualified Social Work Staff Hours]],NonNurse[[#This Row],[Other Social Work Staff Hours]])/NonNurse[[#This Row],[MDS Census]]</f>
        <v>0.24647887323943665</v>
      </c>
      <c r="P51" s="6">
        <v>3.160326086956522</v>
      </c>
      <c r="Q51" s="6">
        <v>2.4429347826086958</v>
      </c>
      <c r="R51" s="6">
        <f>SUM(NonNurse[[#This Row],[Qualified Activities Professional Hours]],NonNurse[[#This Row],[Other Activities Professional Hours]])/NonNurse[[#This Row],[MDS Census]]</f>
        <v>0.26890975482524782</v>
      </c>
      <c r="S51" s="6">
        <v>0</v>
      </c>
      <c r="T51" s="6">
        <v>0</v>
      </c>
      <c r="U51" s="6">
        <v>0</v>
      </c>
      <c r="V51" s="6">
        <f>SUM(NonNurse[[#This Row],[Occupational Therapist Hours]],NonNurse[[#This Row],[OT Assistant Hours]],NonNurse[[#This Row],[OT Aide Hours]])/NonNurse[[#This Row],[MDS Census]]</f>
        <v>0</v>
      </c>
      <c r="W51" s="6">
        <v>7.0652173913043473E-2</v>
      </c>
      <c r="X51" s="6">
        <v>0</v>
      </c>
      <c r="Y51" s="6">
        <v>0</v>
      </c>
      <c r="Z51" s="6">
        <f>SUM(NonNurse[[#This Row],[Physical Therapist (PT) Hours]],NonNurse[[#This Row],[PT Assistant Hours]],NonNurse[[#This Row],[PT Aide Hours]])/NonNurse[[#This Row],[MDS Census]]</f>
        <v>3.3907146583202919E-3</v>
      </c>
      <c r="AA51" s="6">
        <v>0</v>
      </c>
      <c r="AB51" s="6">
        <v>0</v>
      </c>
      <c r="AC51" s="6">
        <v>0</v>
      </c>
      <c r="AD51" s="6">
        <v>0</v>
      </c>
      <c r="AE51" s="6">
        <v>0</v>
      </c>
      <c r="AF51" s="6">
        <v>0</v>
      </c>
      <c r="AG51" s="6">
        <v>0</v>
      </c>
      <c r="AH51" s="1">
        <v>225616</v>
      </c>
      <c r="AI51">
        <v>1</v>
      </c>
    </row>
    <row r="52" spans="1:35" x14ac:dyDescent="0.25">
      <c r="A52" t="s">
        <v>379</v>
      </c>
      <c r="B52" t="s">
        <v>260</v>
      </c>
      <c r="C52" t="s">
        <v>504</v>
      </c>
      <c r="D52" t="s">
        <v>415</v>
      </c>
      <c r="E52" s="6">
        <v>58.086956521739133</v>
      </c>
      <c r="F52" s="6">
        <v>4.6086956521739131</v>
      </c>
      <c r="G52" s="6">
        <v>0.32608695652173914</v>
      </c>
      <c r="H52" s="6">
        <v>0.2608695652173913</v>
      </c>
      <c r="I52" s="6">
        <v>4.4782608695652177</v>
      </c>
      <c r="J52" s="6">
        <v>0</v>
      </c>
      <c r="K52" s="6">
        <v>0</v>
      </c>
      <c r="L52" s="6">
        <v>4.7476086956521746</v>
      </c>
      <c r="M52" s="6">
        <v>5.5244565217391308</v>
      </c>
      <c r="N52" s="6">
        <v>0</v>
      </c>
      <c r="O52" s="6">
        <f>SUM(NonNurse[[#This Row],[Qualified Social Work Staff Hours]],NonNurse[[#This Row],[Other Social Work Staff Hours]])/NonNurse[[#This Row],[MDS Census]]</f>
        <v>9.5106661676646706E-2</v>
      </c>
      <c r="P52" s="6">
        <v>0</v>
      </c>
      <c r="Q52" s="6">
        <v>7.9293478260869561</v>
      </c>
      <c r="R52" s="6">
        <f>SUM(NonNurse[[#This Row],[Qualified Activities Professional Hours]],NonNurse[[#This Row],[Other Activities Professional Hours]])/NonNurse[[#This Row],[MDS Census]]</f>
        <v>0.13650823353293412</v>
      </c>
      <c r="S52" s="6">
        <v>4.4282608695652161</v>
      </c>
      <c r="T52" s="6">
        <v>0.63304347826086971</v>
      </c>
      <c r="U52" s="6">
        <v>0</v>
      </c>
      <c r="V52" s="6">
        <f>SUM(NonNurse[[#This Row],[Occupational Therapist Hours]],NonNurse[[#This Row],[OT Assistant Hours]],NonNurse[[#This Row],[OT Aide Hours]])/NonNurse[[#This Row],[MDS Census]]</f>
        <v>8.7133233532934118E-2</v>
      </c>
      <c r="W52" s="6">
        <v>2.6468478260869559</v>
      </c>
      <c r="X52" s="6">
        <v>4.5346739130434779</v>
      </c>
      <c r="Y52" s="6">
        <v>0</v>
      </c>
      <c r="Z52" s="6">
        <f>SUM(NonNurse[[#This Row],[Physical Therapist (PT) Hours]],NonNurse[[#This Row],[PT Assistant Hours]],NonNurse[[#This Row],[PT Aide Hours]])/NonNurse[[#This Row],[MDS Census]]</f>
        <v>0.12363398203592811</v>
      </c>
      <c r="AA52" s="6">
        <v>0</v>
      </c>
      <c r="AB52" s="6">
        <v>0</v>
      </c>
      <c r="AC52" s="6">
        <v>0</v>
      </c>
      <c r="AD52" s="6">
        <v>24.728260869565219</v>
      </c>
      <c r="AE52" s="6">
        <v>0</v>
      </c>
      <c r="AF52" s="6">
        <v>0</v>
      </c>
      <c r="AG52" s="6">
        <v>0</v>
      </c>
      <c r="AH52" s="1">
        <v>225549</v>
      </c>
      <c r="AI52">
        <v>1</v>
      </c>
    </row>
    <row r="53" spans="1:35" x14ac:dyDescent="0.25">
      <c r="A53" t="s">
        <v>379</v>
      </c>
      <c r="B53" t="s">
        <v>348</v>
      </c>
      <c r="C53" t="s">
        <v>431</v>
      </c>
      <c r="D53" t="s">
        <v>413</v>
      </c>
      <c r="E53" s="6">
        <v>64.510869565217391</v>
      </c>
      <c r="F53" s="6">
        <v>5.4782608695652177</v>
      </c>
      <c r="G53" s="6">
        <v>0.95380434782608692</v>
      </c>
      <c r="H53" s="6">
        <v>0.21195652173913043</v>
      </c>
      <c r="I53" s="6">
        <v>0.65217391304347827</v>
      </c>
      <c r="J53" s="6">
        <v>0</v>
      </c>
      <c r="K53" s="6">
        <v>0</v>
      </c>
      <c r="L53" s="6">
        <v>6.9244565217391321</v>
      </c>
      <c r="M53" s="6">
        <v>5.4782608695652177</v>
      </c>
      <c r="N53" s="6">
        <v>0</v>
      </c>
      <c r="O53" s="6">
        <f>SUM(NonNurse[[#This Row],[Qualified Social Work Staff Hours]],NonNurse[[#This Row],[Other Social Work Staff Hours]])/NonNurse[[#This Row],[MDS Census]]</f>
        <v>8.4919966301600674E-2</v>
      </c>
      <c r="P53" s="6">
        <v>5.2038043478260869</v>
      </c>
      <c r="Q53" s="6">
        <v>7.1684782608695654</v>
      </c>
      <c r="R53" s="6">
        <f>SUM(NonNurse[[#This Row],[Qualified Activities Professional Hours]],NonNurse[[#This Row],[Other Activities Professional Hours]])/NonNurse[[#This Row],[MDS Census]]</f>
        <v>0.19178601516427971</v>
      </c>
      <c r="S53" s="6">
        <v>4.8108695652173923</v>
      </c>
      <c r="T53" s="6">
        <v>4.5927173913043484</v>
      </c>
      <c r="U53" s="6">
        <v>0</v>
      </c>
      <c r="V53" s="6">
        <f>SUM(NonNurse[[#This Row],[Occupational Therapist Hours]],NonNurse[[#This Row],[OT Assistant Hours]],NonNurse[[#This Row],[OT Aide Hours]])/NonNurse[[#This Row],[MDS Census]]</f>
        <v>0.1457674810446504</v>
      </c>
      <c r="W53" s="6">
        <v>3.2841304347826092</v>
      </c>
      <c r="X53" s="6">
        <v>5.0528260869565216</v>
      </c>
      <c r="Y53" s="6">
        <v>0</v>
      </c>
      <c r="Z53" s="6">
        <f>SUM(NonNurse[[#This Row],[Physical Therapist (PT) Hours]],NonNurse[[#This Row],[PT Assistant Hours]],NonNurse[[#This Row],[PT Aide Hours]])/NonNurse[[#This Row],[MDS Census]]</f>
        <v>0.12923336141533279</v>
      </c>
      <c r="AA53" s="6">
        <v>0</v>
      </c>
      <c r="AB53" s="6">
        <v>0</v>
      </c>
      <c r="AC53" s="6">
        <v>0</v>
      </c>
      <c r="AD53" s="6">
        <v>0</v>
      </c>
      <c r="AE53" s="6">
        <v>0</v>
      </c>
      <c r="AF53" s="6">
        <v>0</v>
      </c>
      <c r="AG53" s="6">
        <v>0</v>
      </c>
      <c r="AH53" s="1">
        <v>225770</v>
      </c>
      <c r="AI53">
        <v>1</v>
      </c>
    </row>
    <row r="54" spans="1:35" x14ac:dyDescent="0.25">
      <c r="A54" t="s">
        <v>379</v>
      </c>
      <c r="B54" t="s">
        <v>139</v>
      </c>
      <c r="C54" t="s">
        <v>464</v>
      </c>
      <c r="D54" t="s">
        <v>410</v>
      </c>
      <c r="E54" s="6">
        <v>9.4673913043478262</v>
      </c>
      <c r="F54" s="6">
        <v>4.2608695652173916</v>
      </c>
      <c r="G54" s="6">
        <v>0.41086956521739126</v>
      </c>
      <c r="H54" s="6">
        <v>9.7934782608695647E-2</v>
      </c>
      <c r="I54" s="6">
        <v>1</v>
      </c>
      <c r="J54" s="6">
        <v>0</v>
      </c>
      <c r="K54" s="6">
        <v>0</v>
      </c>
      <c r="L54" s="6">
        <v>0.11684782608695653</v>
      </c>
      <c r="M54" s="6">
        <v>2.3250000000000002</v>
      </c>
      <c r="N54" s="6">
        <v>0</v>
      </c>
      <c r="O54" s="6">
        <f>SUM(NonNurse[[#This Row],[Qualified Social Work Staff Hours]],NonNurse[[#This Row],[Other Social Work Staff Hours]])/NonNurse[[#This Row],[MDS Census]]</f>
        <v>0.2455797933409874</v>
      </c>
      <c r="P54" s="6">
        <v>2.6920652173913049</v>
      </c>
      <c r="Q54" s="6">
        <v>1.3995652173913042</v>
      </c>
      <c r="R54" s="6">
        <f>SUM(NonNurse[[#This Row],[Qualified Activities Professional Hours]],NonNurse[[#This Row],[Other Activities Professional Hours]])/NonNurse[[#This Row],[MDS Census]]</f>
        <v>0.43218140068886346</v>
      </c>
      <c r="S54" s="6">
        <v>0.80706521739130432</v>
      </c>
      <c r="T54" s="6">
        <v>0</v>
      </c>
      <c r="U54" s="6">
        <v>0</v>
      </c>
      <c r="V54" s="6">
        <f>SUM(NonNurse[[#This Row],[Occupational Therapist Hours]],NonNurse[[#This Row],[OT Assistant Hours]],NonNurse[[#This Row],[OT Aide Hours]])/NonNurse[[#This Row],[MDS Census]]</f>
        <v>8.5246842709529272E-2</v>
      </c>
      <c r="W54" s="6">
        <v>1.0326086956521738</v>
      </c>
      <c r="X54" s="6">
        <v>8.1521739130434784E-2</v>
      </c>
      <c r="Y54" s="6">
        <v>0</v>
      </c>
      <c r="Z54" s="6">
        <f>SUM(NonNurse[[#This Row],[Physical Therapist (PT) Hours]],NonNurse[[#This Row],[PT Assistant Hours]],NonNurse[[#This Row],[PT Aide Hours]])/NonNurse[[#This Row],[MDS Census]]</f>
        <v>0.11768082663605051</v>
      </c>
      <c r="AA54" s="6">
        <v>0</v>
      </c>
      <c r="AB54" s="6">
        <v>0</v>
      </c>
      <c r="AC54" s="6">
        <v>0</v>
      </c>
      <c r="AD54" s="6">
        <v>0</v>
      </c>
      <c r="AE54" s="6">
        <v>0</v>
      </c>
      <c r="AF54" s="6">
        <v>0</v>
      </c>
      <c r="AG54" s="6">
        <v>0</v>
      </c>
      <c r="AH54" s="1">
        <v>225367</v>
      </c>
      <c r="AI54">
        <v>1</v>
      </c>
    </row>
    <row r="55" spans="1:35" x14ac:dyDescent="0.25">
      <c r="A55" t="s">
        <v>379</v>
      </c>
      <c r="B55" t="s">
        <v>217</v>
      </c>
      <c r="C55" t="s">
        <v>508</v>
      </c>
      <c r="D55" t="s">
        <v>412</v>
      </c>
      <c r="E55" s="6">
        <v>54.673913043478258</v>
      </c>
      <c r="F55" s="6">
        <v>5.3043478260869561</v>
      </c>
      <c r="G55" s="6">
        <v>0.32608695652173914</v>
      </c>
      <c r="H55" s="6">
        <v>0</v>
      </c>
      <c r="I55" s="6">
        <v>2.0760869565217392</v>
      </c>
      <c r="J55" s="6">
        <v>0</v>
      </c>
      <c r="K55" s="6">
        <v>0</v>
      </c>
      <c r="L55" s="6">
        <v>0.70108695652173914</v>
      </c>
      <c r="M55" s="6">
        <v>5.2173913043478262</v>
      </c>
      <c r="N55" s="6">
        <v>0</v>
      </c>
      <c r="O55" s="6">
        <f>SUM(NonNurse[[#This Row],[Qualified Social Work Staff Hours]],NonNurse[[#This Row],[Other Social Work Staff Hours]])/NonNurse[[#This Row],[MDS Census]]</f>
        <v>9.5427435387673967E-2</v>
      </c>
      <c r="P55" s="6">
        <v>5.4347826086956523</v>
      </c>
      <c r="Q55" s="6">
        <v>6.2978260869565217</v>
      </c>
      <c r="R55" s="6">
        <f>SUM(NonNurse[[#This Row],[Qualified Activities Professional Hours]],NonNurse[[#This Row],[Other Activities Professional Hours]])/NonNurse[[#This Row],[MDS Census]]</f>
        <v>0.21459244532803184</v>
      </c>
      <c r="S55" s="6">
        <v>1.7028260869565217</v>
      </c>
      <c r="T55" s="6">
        <v>10.235543478260869</v>
      </c>
      <c r="U55" s="6">
        <v>0</v>
      </c>
      <c r="V55" s="6">
        <f>SUM(NonNurse[[#This Row],[Occupational Therapist Hours]],NonNurse[[#This Row],[OT Assistant Hours]],NonNurse[[#This Row],[OT Aide Hours]])/NonNurse[[#This Row],[MDS Census]]</f>
        <v>0.2183558648111332</v>
      </c>
      <c r="W55" s="6">
        <v>2.2694565217391305</v>
      </c>
      <c r="X55" s="6">
        <v>4.0027173913043477</v>
      </c>
      <c r="Y55" s="6">
        <v>0</v>
      </c>
      <c r="Z55" s="6">
        <f>SUM(NonNurse[[#This Row],[Physical Therapist (PT) Hours]],NonNurse[[#This Row],[PT Assistant Hours]],NonNurse[[#This Row],[PT Aide Hours]])/NonNurse[[#This Row],[MDS Census]]</f>
        <v>0.1147196819085487</v>
      </c>
      <c r="AA55" s="6">
        <v>0</v>
      </c>
      <c r="AB55" s="6">
        <v>0</v>
      </c>
      <c r="AC55" s="6">
        <v>0</v>
      </c>
      <c r="AD55" s="6">
        <v>0</v>
      </c>
      <c r="AE55" s="6">
        <v>0</v>
      </c>
      <c r="AF55" s="6">
        <v>0</v>
      </c>
      <c r="AG55" s="6">
        <v>0</v>
      </c>
      <c r="AH55" s="1">
        <v>225483</v>
      </c>
      <c r="AI55">
        <v>1</v>
      </c>
    </row>
    <row r="56" spans="1:35" x14ac:dyDescent="0.25">
      <c r="A56" t="s">
        <v>379</v>
      </c>
      <c r="B56" t="s">
        <v>79</v>
      </c>
      <c r="C56" t="s">
        <v>441</v>
      </c>
      <c r="D56" t="s">
        <v>416</v>
      </c>
      <c r="E56" s="6">
        <v>117</v>
      </c>
      <c r="F56" s="6">
        <v>7.6521739130434785</v>
      </c>
      <c r="G56" s="6">
        <v>2.8695652173913042</v>
      </c>
      <c r="H56" s="6">
        <v>2.8695652173913042</v>
      </c>
      <c r="I56" s="6">
        <v>3.8152173913043477</v>
      </c>
      <c r="J56" s="6">
        <v>0</v>
      </c>
      <c r="K56" s="6">
        <v>0</v>
      </c>
      <c r="L56" s="6">
        <v>3.25</v>
      </c>
      <c r="M56" s="6">
        <v>5.2173913043478262</v>
      </c>
      <c r="N56" s="6">
        <v>0</v>
      </c>
      <c r="O56" s="6">
        <f>SUM(NonNurse[[#This Row],[Qualified Social Work Staff Hours]],NonNurse[[#This Row],[Other Social Work Staff Hours]])/NonNurse[[#This Row],[MDS Census]]</f>
        <v>4.4593088071348944E-2</v>
      </c>
      <c r="P56" s="6">
        <v>5.5652173913043477</v>
      </c>
      <c r="Q56" s="6">
        <v>20.760869565217391</v>
      </c>
      <c r="R56" s="6">
        <f>SUM(NonNurse[[#This Row],[Qualified Activities Professional Hours]],NonNurse[[#This Row],[Other Activities Professional Hours]])/NonNurse[[#This Row],[MDS Census]]</f>
        <v>0.22500929022668154</v>
      </c>
      <c r="S56" s="6">
        <v>6.0434782608695654</v>
      </c>
      <c r="T56" s="6">
        <v>10.375</v>
      </c>
      <c r="U56" s="6">
        <v>0</v>
      </c>
      <c r="V56" s="6">
        <f>SUM(NonNurse[[#This Row],[Occupational Therapist Hours]],NonNurse[[#This Row],[OT Assistant Hours]],NonNurse[[#This Row],[OT Aide Hours]])/NonNurse[[#This Row],[MDS Census]]</f>
        <v>0.14032887402452621</v>
      </c>
      <c r="W56" s="6">
        <v>9.4483695652173907</v>
      </c>
      <c r="X56" s="6">
        <v>8.5190217391304355</v>
      </c>
      <c r="Y56" s="6">
        <v>0</v>
      </c>
      <c r="Z56" s="6">
        <f>SUM(NonNurse[[#This Row],[Physical Therapist (PT) Hours]],NonNurse[[#This Row],[PT Assistant Hours]],NonNurse[[#This Row],[PT Aide Hours]])/NonNurse[[#This Row],[MDS Census]]</f>
        <v>0.15356744704570793</v>
      </c>
      <c r="AA56" s="6">
        <v>2.8695652173913042</v>
      </c>
      <c r="AB56" s="6">
        <v>0</v>
      </c>
      <c r="AC56" s="6">
        <v>2.1739130434782608E-2</v>
      </c>
      <c r="AD56" s="6">
        <v>0</v>
      </c>
      <c r="AE56" s="6">
        <v>0</v>
      </c>
      <c r="AF56" s="6">
        <v>0</v>
      </c>
      <c r="AG56" s="6">
        <v>0</v>
      </c>
      <c r="AH56" s="1">
        <v>225274</v>
      </c>
      <c r="AI56">
        <v>1</v>
      </c>
    </row>
    <row r="57" spans="1:35" x14ac:dyDescent="0.25">
      <c r="A57" t="s">
        <v>379</v>
      </c>
      <c r="B57" t="s">
        <v>121</v>
      </c>
      <c r="C57" t="s">
        <v>454</v>
      </c>
      <c r="D57" t="s">
        <v>409</v>
      </c>
      <c r="E57" s="6">
        <v>80.173913043478265</v>
      </c>
      <c r="F57" s="6">
        <v>8</v>
      </c>
      <c r="G57" s="6">
        <v>0.28260869565217389</v>
      </c>
      <c r="H57" s="6">
        <v>0.39130434782608697</v>
      </c>
      <c r="I57" s="6">
        <v>4.9565217391304346</v>
      </c>
      <c r="J57" s="6">
        <v>0</v>
      </c>
      <c r="K57" s="6">
        <v>0</v>
      </c>
      <c r="L57" s="6">
        <v>2.5679347826086958</v>
      </c>
      <c r="M57" s="6">
        <v>5.5570652173913047</v>
      </c>
      <c r="N57" s="6">
        <v>3.1548913043478262</v>
      </c>
      <c r="O57" s="6">
        <f>SUM(NonNurse[[#This Row],[Qualified Social Work Staff Hours]],NonNurse[[#This Row],[Other Social Work Staff Hours]])/NonNurse[[#This Row],[MDS Census]]</f>
        <v>0.10866323210412147</v>
      </c>
      <c r="P57" s="6">
        <v>4.6086956521739131</v>
      </c>
      <c r="Q57" s="6">
        <v>8.8614130434782616</v>
      </c>
      <c r="R57" s="6">
        <f>SUM(NonNurse[[#This Row],[Qualified Activities Professional Hours]],NonNurse[[#This Row],[Other Activities Professional Hours]])/NonNurse[[#This Row],[MDS Census]]</f>
        <v>0.16801111713665945</v>
      </c>
      <c r="S57" s="6">
        <v>5.2391304347826084</v>
      </c>
      <c r="T57" s="6">
        <v>5.2826086956521738</v>
      </c>
      <c r="U57" s="6">
        <v>0</v>
      </c>
      <c r="V57" s="6">
        <f>SUM(NonNurse[[#This Row],[Occupational Therapist Hours]],NonNurse[[#This Row],[OT Assistant Hours]],NonNurse[[#This Row],[OT Aide Hours]])/NonNurse[[#This Row],[MDS Census]]</f>
        <v>0.13123644251626895</v>
      </c>
      <c r="W57" s="6">
        <v>8.5643478260869568</v>
      </c>
      <c r="X57" s="6">
        <v>2.4592391304347827</v>
      </c>
      <c r="Y57" s="6">
        <v>0</v>
      </c>
      <c r="Z57" s="6">
        <f>SUM(NonNurse[[#This Row],[Physical Therapist (PT) Hours]],NonNurse[[#This Row],[PT Assistant Hours]],NonNurse[[#This Row],[PT Aide Hours]])/NonNurse[[#This Row],[MDS Census]]</f>
        <v>0.1374959327548807</v>
      </c>
      <c r="AA57" s="6">
        <v>0</v>
      </c>
      <c r="AB57" s="6">
        <v>0</v>
      </c>
      <c r="AC57" s="6">
        <v>0</v>
      </c>
      <c r="AD57" s="6">
        <v>0</v>
      </c>
      <c r="AE57" s="6">
        <v>0</v>
      </c>
      <c r="AF57" s="6">
        <v>0</v>
      </c>
      <c r="AG57" s="6">
        <v>0.27173913043478259</v>
      </c>
      <c r="AH57" s="1">
        <v>225335</v>
      </c>
      <c r="AI57">
        <v>1</v>
      </c>
    </row>
    <row r="58" spans="1:35" x14ac:dyDescent="0.25">
      <c r="A58" t="s">
        <v>379</v>
      </c>
      <c r="B58" t="s">
        <v>239</v>
      </c>
      <c r="C58" t="s">
        <v>535</v>
      </c>
      <c r="D58" t="s">
        <v>410</v>
      </c>
      <c r="E58" s="6">
        <v>74.739130434782609</v>
      </c>
      <c r="F58" s="6">
        <v>3.75</v>
      </c>
      <c r="G58" s="6">
        <v>0</v>
      </c>
      <c r="H58" s="6">
        <v>0</v>
      </c>
      <c r="I58" s="6">
        <v>0</v>
      </c>
      <c r="J58" s="6">
        <v>0</v>
      </c>
      <c r="K58" s="6">
        <v>0</v>
      </c>
      <c r="L58" s="6">
        <v>3.0027173913043477</v>
      </c>
      <c r="M58" s="6">
        <v>4.6820652173913047</v>
      </c>
      <c r="N58" s="6">
        <v>0</v>
      </c>
      <c r="O58" s="6">
        <f>SUM(NonNurse[[#This Row],[Qualified Social Work Staff Hours]],NonNurse[[#This Row],[Other Social Work Staff Hours]])/NonNurse[[#This Row],[MDS Census]]</f>
        <v>6.2645433391506689E-2</v>
      </c>
      <c r="P58" s="6">
        <v>0</v>
      </c>
      <c r="Q58" s="6">
        <v>7.4945652173913047</v>
      </c>
      <c r="R58" s="6">
        <f>SUM(NonNurse[[#This Row],[Qualified Activities Professional Hours]],NonNurse[[#This Row],[Other Activities Professional Hours]])/NonNurse[[#This Row],[MDS Census]]</f>
        <v>0.10027632344386271</v>
      </c>
      <c r="S58" s="6">
        <v>8.6630434782608692</v>
      </c>
      <c r="T58" s="6">
        <v>0</v>
      </c>
      <c r="U58" s="6">
        <v>0</v>
      </c>
      <c r="V58" s="6">
        <f>SUM(NonNurse[[#This Row],[Occupational Therapist Hours]],NonNurse[[#This Row],[OT Assistant Hours]],NonNurse[[#This Row],[OT Aide Hours]])/NonNurse[[#This Row],[MDS Census]]</f>
        <v>0.11591041303083187</v>
      </c>
      <c r="W58" s="6">
        <v>0.75</v>
      </c>
      <c r="X58" s="6">
        <v>4.8097826086956523</v>
      </c>
      <c r="Y58" s="6">
        <v>0</v>
      </c>
      <c r="Z58" s="6">
        <f>SUM(NonNurse[[#This Row],[Physical Therapist (PT) Hours]],NonNurse[[#This Row],[PT Assistant Hours]],NonNurse[[#This Row],[PT Aide Hours]])/NonNurse[[#This Row],[MDS Census]]</f>
        <v>7.43891797556719E-2</v>
      </c>
      <c r="AA58" s="6">
        <v>0</v>
      </c>
      <c r="AB58" s="6">
        <v>0</v>
      </c>
      <c r="AC58" s="6">
        <v>0</v>
      </c>
      <c r="AD58" s="6">
        <v>0</v>
      </c>
      <c r="AE58" s="6">
        <v>0</v>
      </c>
      <c r="AF58" s="6">
        <v>0</v>
      </c>
      <c r="AG58" s="6">
        <v>0</v>
      </c>
      <c r="AH58" s="1">
        <v>225520</v>
      </c>
      <c r="AI58">
        <v>1</v>
      </c>
    </row>
    <row r="59" spans="1:35" x14ac:dyDescent="0.25">
      <c r="A59" t="s">
        <v>379</v>
      </c>
      <c r="B59" t="s">
        <v>297</v>
      </c>
      <c r="C59" t="s">
        <v>585</v>
      </c>
      <c r="D59" t="s">
        <v>410</v>
      </c>
      <c r="E59" s="6">
        <v>31.315217391304348</v>
      </c>
      <c r="F59" s="6">
        <v>4.8913043478260869</v>
      </c>
      <c r="G59" s="6">
        <v>9.7826086956521743E-2</v>
      </c>
      <c r="H59" s="6">
        <v>0.10597826086956522</v>
      </c>
      <c r="I59" s="6">
        <v>0</v>
      </c>
      <c r="J59" s="6">
        <v>0</v>
      </c>
      <c r="K59" s="6">
        <v>0.10869565217391304</v>
      </c>
      <c r="L59" s="6">
        <v>0.41847826086956524</v>
      </c>
      <c r="M59" s="6">
        <v>3.8940217391304346</v>
      </c>
      <c r="N59" s="6">
        <v>0</v>
      </c>
      <c r="O59" s="6">
        <f>SUM(NonNurse[[#This Row],[Qualified Social Work Staff Hours]],NonNurse[[#This Row],[Other Social Work Staff Hours]])/NonNurse[[#This Row],[MDS Census]]</f>
        <v>0.12434918431100311</v>
      </c>
      <c r="P59" s="6">
        <v>12.059782608695652</v>
      </c>
      <c r="Q59" s="6">
        <v>0</v>
      </c>
      <c r="R59" s="6">
        <f>SUM(NonNurse[[#This Row],[Qualified Activities Professional Hours]],NonNurse[[#This Row],[Other Activities Professional Hours]])/NonNurse[[#This Row],[MDS Census]]</f>
        <v>0.38510933703575151</v>
      </c>
      <c r="S59" s="6">
        <v>3.1681521739130432</v>
      </c>
      <c r="T59" s="6">
        <v>1.8066304347826081</v>
      </c>
      <c r="U59" s="6">
        <v>0</v>
      </c>
      <c r="V59" s="6">
        <f>SUM(NonNurse[[#This Row],[Occupational Therapist Hours]],NonNurse[[#This Row],[OT Assistant Hours]],NonNurse[[#This Row],[OT Aide Hours]])/NonNurse[[#This Row],[MDS Census]]</f>
        <v>0.15886150642138144</v>
      </c>
      <c r="W59" s="6">
        <v>0.79597826086956514</v>
      </c>
      <c r="X59" s="6">
        <v>4.4174999999999995</v>
      </c>
      <c r="Y59" s="6">
        <v>2.5434782608695654</v>
      </c>
      <c r="Z59" s="6">
        <f>SUM(NonNurse[[#This Row],[Physical Therapist (PT) Hours]],NonNurse[[#This Row],[PT Assistant Hours]],NonNurse[[#This Row],[PT Aide Hours]])/NonNurse[[#This Row],[MDS Census]]</f>
        <v>0.24770565775772299</v>
      </c>
      <c r="AA59" s="6">
        <v>0</v>
      </c>
      <c r="AB59" s="6">
        <v>0</v>
      </c>
      <c r="AC59" s="6">
        <v>0</v>
      </c>
      <c r="AD59" s="6">
        <v>0</v>
      </c>
      <c r="AE59" s="6">
        <v>0</v>
      </c>
      <c r="AF59" s="6">
        <v>0</v>
      </c>
      <c r="AG59" s="6">
        <v>0</v>
      </c>
      <c r="AH59" s="1">
        <v>225656</v>
      </c>
      <c r="AI59">
        <v>1</v>
      </c>
    </row>
    <row r="60" spans="1:35" x14ac:dyDescent="0.25">
      <c r="A60" t="s">
        <v>379</v>
      </c>
      <c r="B60" t="s">
        <v>122</v>
      </c>
      <c r="C60" t="s">
        <v>451</v>
      </c>
      <c r="D60" t="s">
        <v>420</v>
      </c>
      <c r="E60" s="6">
        <v>101.82608695652173</v>
      </c>
      <c r="F60" s="6">
        <v>4.9918478260869561</v>
      </c>
      <c r="G60" s="6">
        <v>0</v>
      </c>
      <c r="H60" s="6">
        <v>0</v>
      </c>
      <c r="I60" s="6">
        <v>3.2934782608695654</v>
      </c>
      <c r="J60" s="6">
        <v>0</v>
      </c>
      <c r="K60" s="6">
        <v>0</v>
      </c>
      <c r="L60" s="6">
        <v>3.5815217391304346</v>
      </c>
      <c r="M60" s="6">
        <v>10.684782608695652</v>
      </c>
      <c r="N60" s="6">
        <v>0</v>
      </c>
      <c r="O60" s="6">
        <f>SUM(NonNurse[[#This Row],[Qualified Social Work Staff Hours]],NonNurse[[#This Row],[Other Social Work Staff Hours]])/NonNurse[[#This Row],[MDS Census]]</f>
        <v>0.10493168232280103</v>
      </c>
      <c r="P60" s="6">
        <v>5.2228260869565215</v>
      </c>
      <c r="Q60" s="6">
        <v>18.714673913043477</v>
      </c>
      <c r="R60" s="6">
        <f>SUM(NonNurse[[#This Row],[Qualified Activities Professional Hours]],NonNurse[[#This Row],[Other Activities Professional Hours]])/NonNurse[[#This Row],[MDS Census]]</f>
        <v>0.23508219470538003</v>
      </c>
      <c r="S60" s="6">
        <v>10.804347826086957</v>
      </c>
      <c r="T60" s="6">
        <v>12.728260869565217</v>
      </c>
      <c r="U60" s="6">
        <v>0</v>
      </c>
      <c r="V60" s="6">
        <f>SUM(NonNurse[[#This Row],[Occupational Therapist Hours]],NonNurse[[#This Row],[OT Assistant Hours]],NonNurse[[#This Row],[OT Aide Hours]])/NonNurse[[#This Row],[MDS Census]]</f>
        <v>0.2311058923996584</v>
      </c>
      <c r="W60" s="6">
        <v>16.559782608695652</v>
      </c>
      <c r="X60" s="6">
        <v>15.217391304347826</v>
      </c>
      <c r="Y60" s="6">
        <v>5.1195652173913047</v>
      </c>
      <c r="Z60" s="6">
        <f>SUM(NonNurse[[#This Row],[Physical Therapist (PT) Hours]],NonNurse[[#This Row],[PT Assistant Hours]],NonNurse[[#This Row],[PT Aide Hours]])/NonNurse[[#This Row],[MDS Census]]</f>
        <v>0.36235055508112723</v>
      </c>
      <c r="AA60" s="6">
        <v>0</v>
      </c>
      <c r="AB60" s="6">
        <v>0</v>
      </c>
      <c r="AC60" s="6">
        <v>0</v>
      </c>
      <c r="AD60" s="6">
        <v>0</v>
      </c>
      <c r="AE60" s="6">
        <v>0</v>
      </c>
      <c r="AF60" s="6">
        <v>0</v>
      </c>
      <c r="AG60" s="6">
        <v>0</v>
      </c>
      <c r="AH60" s="1">
        <v>225337</v>
      </c>
      <c r="AI60">
        <v>1</v>
      </c>
    </row>
    <row r="61" spans="1:35" x14ac:dyDescent="0.25">
      <c r="A61" t="s">
        <v>379</v>
      </c>
      <c r="B61" t="s">
        <v>123</v>
      </c>
      <c r="C61" t="s">
        <v>445</v>
      </c>
      <c r="D61" t="s">
        <v>420</v>
      </c>
      <c r="E61" s="6">
        <v>93.554347826086953</v>
      </c>
      <c r="F61" s="6">
        <v>4.125</v>
      </c>
      <c r="G61" s="6">
        <v>0.85869565217391308</v>
      </c>
      <c r="H61" s="6">
        <v>0.2608695652173913</v>
      </c>
      <c r="I61" s="6">
        <v>4.6304347826086953</v>
      </c>
      <c r="J61" s="6">
        <v>0.80434782608695654</v>
      </c>
      <c r="K61" s="6">
        <v>0</v>
      </c>
      <c r="L61" s="6">
        <v>0.42119565217391303</v>
      </c>
      <c r="M61" s="6">
        <v>10.733695652173912</v>
      </c>
      <c r="N61" s="6">
        <v>0</v>
      </c>
      <c r="O61" s="6">
        <f>SUM(NonNurse[[#This Row],[Qualified Social Work Staff Hours]],NonNurse[[#This Row],[Other Social Work Staff Hours]])/NonNurse[[#This Row],[MDS Census]]</f>
        <v>0.11473219472522365</v>
      </c>
      <c r="P61" s="6">
        <v>4.6630434782608692</v>
      </c>
      <c r="Q61" s="6">
        <v>15.336956521739131</v>
      </c>
      <c r="R61" s="6">
        <f>SUM(NonNurse[[#This Row],[Qualified Activities Professional Hours]],NonNurse[[#This Row],[Other Activities Professional Hours]])/NonNurse[[#This Row],[MDS Census]]</f>
        <v>0.21377948181712561</v>
      </c>
      <c r="S61" s="6">
        <v>13.763586956521738</v>
      </c>
      <c r="T61" s="6">
        <v>4.4864130434782608</v>
      </c>
      <c r="U61" s="6">
        <v>0</v>
      </c>
      <c r="V61" s="6">
        <f>SUM(NonNurse[[#This Row],[Occupational Therapist Hours]],NonNurse[[#This Row],[OT Assistant Hours]],NonNurse[[#This Row],[OT Aide Hours]])/NonNurse[[#This Row],[MDS Census]]</f>
        <v>0.1950737771581271</v>
      </c>
      <c r="W61" s="6">
        <v>10.600543478260869</v>
      </c>
      <c r="X61" s="6">
        <v>15.260869565217391</v>
      </c>
      <c r="Y61" s="6">
        <v>11.75</v>
      </c>
      <c r="Z61" s="6">
        <f>SUM(NonNurse[[#This Row],[Physical Therapist (PT) Hours]],NonNurse[[#This Row],[PT Assistant Hours]],NonNurse[[#This Row],[PT Aide Hours]])/NonNurse[[#This Row],[MDS Census]]</f>
        <v>0.40202741954223303</v>
      </c>
      <c r="AA61" s="6">
        <v>1.9891304347826086</v>
      </c>
      <c r="AB61" s="6">
        <v>0</v>
      </c>
      <c r="AC61" s="6">
        <v>0.2608695652173913</v>
      </c>
      <c r="AD61" s="6">
        <v>0</v>
      </c>
      <c r="AE61" s="6">
        <v>0</v>
      </c>
      <c r="AF61" s="6">
        <v>0</v>
      </c>
      <c r="AG61" s="6">
        <v>0.77173913043478259</v>
      </c>
      <c r="AH61" s="1">
        <v>225338</v>
      </c>
      <c r="AI61">
        <v>1</v>
      </c>
    </row>
    <row r="62" spans="1:35" x14ac:dyDescent="0.25">
      <c r="A62" t="s">
        <v>379</v>
      </c>
      <c r="B62" t="s">
        <v>323</v>
      </c>
      <c r="C62" t="s">
        <v>507</v>
      </c>
      <c r="D62" t="s">
        <v>411</v>
      </c>
      <c r="E62" s="6">
        <v>54.282608695652172</v>
      </c>
      <c r="F62" s="6">
        <v>5.2173913043478262</v>
      </c>
      <c r="G62" s="6">
        <v>0</v>
      </c>
      <c r="H62" s="6">
        <v>0</v>
      </c>
      <c r="I62" s="6">
        <v>0.57608695652173914</v>
      </c>
      <c r="J62" s="6">
        <v>0</v>
      </c>
      <c r="K62" s="6">
        <v>0</v>
      </c>
      <c r="L62" s="6">
        <v>0.13315217391304349</v>
      </c>
      <c r="M62" s="6">
        <v>10.019021739130435</v>
      </c>
      <c r="N62" s="6">
        <v>0</v>
      </c>
      <c r="O62" s="6">
        <f>SUM(NonNurse[[#This Row],[Qualified Social Work Staff Hours]],NonNurse[[#This Row],[Other Social Work Staff Hours]])/NonNurse[[#This Row],[MDS Census]]</f>
        <v>0.18457148578293955</v>
      </c>
      <c r="P62" s="6">
        <v>0</v>
      </c>
      <c r="Q62" s="6">
        <v>5.3586956521739131</v>
      </c>
      <c r="R62" s="6">
        <f>SUM(NonNurse[[#This Row],[Qualified Activities Professional Hours]],NonNurse[[#This Row],[Other Activities Professional Hours]])/NonNurse[[#This Row],[MDS Census]]</f>
        <v>9.8718462154585504E-2</v>
      </c>
      <c r="S62" s="6">
        <v>1.0086956521739128</v>
      </c>
      <c r="T62" s="6">
        <v>0</v>
      </c>
      <c r="U62" s="6">
        <v>0</v>
      </c>
      <c r="V62" s="6">
        <f>SUM(NonNurse[[#This Row],[Occupational Therapist Hours]],NonNurse[[#This Row],[OT Assistant Hours]],NonNurse[[#This Row],[OT Aide Hours]])/NonNurse[[#This Row],[MDS Census]]</f>
        <v>1.8582298758510207E-2</v>
      </c>
      <c r="W62" s="6">
        <v>4.1768478260869566</v>
      </c>
      <c r="X62" s="6">
        <v>0.25326086956521737</v>
      </c>
      <c r="Y62" s="6">
        <v>0</v>
      </c>
      <c r="Z62" s="6">
        <f>SUM(NonNurse[[#This Row],[Physical Therapist (PT) Hours]],NonNurse[[#This Row],[PT Assistant Hours]],NonNurse[[#This Row],[PT Aide Hours]])/NonNurse[[#This Row],[MDS Census]]</f>
        <v>8.1611934321185423E-2</v>
      </c>
      <c r="AA62" s="6">
        <v>0</v>
      </c>
      <c r="AB62" s="6">
        <v>0</v>
      </c>
      <c r="AC62" s="6">
        <v>0</v>
      </c>
      <c r="AD62" s="6">
        <v>0</v>
      </c>
      <c r="AE62" s="6">
        <v>0</v>
      </c>
      <c r="AF62" s="6">
        <v>0</v>
      </c>
      <c r="AG62" s="6">
        <v>0</v>
      </c>
      <c r="AH62" s="1">
        <v>225722</v>
      </c>
      <c r="AI62">
        <v>1</v>
      </c>
    </row>
    <row r="63" spans="1:35" x14ac:dyDescent="0.25">
      <c r="A63" t="s">
        <v>379</v>
      </c>
      <c r="B63" t="s">
        <v>232</v>
      </c>
      <c r="C63" t="s">
        <v>563</v>
      </c>
      <c r="D63" t="s">
        <v>416</v>
      </c>
      <c r="E63" s="6">
        <v>83.358695652173907</v>
      </c>
      <c r="F63" s="6">
        <v>5.4782608695652177</v>
      </c>
      <c r="G63" s="6">
        <v>0.52173913043478259</v>
      </c>
      <c r="H63" s="6">
        <v>0</v>
      </c>
      <c r="I63" s="6">
        <v>0.69565217391304346</v>
      </c>
      <c r="J63" s="6">
        <v>0</v>
      </c>
      <c r="K63" s="6">
        <v>0</v>
      </c>
      <c r="L63" s="6">
        <v>4.0597826086956523</v>
      </c>
      <c r="M63" s="6">
        <v>2.8695652173913042</v>
      </c>
      <c r="N63" s="6">
        <v>0.14130434782608695</v>
      </c>
      <c r="O63" s="6">
        <f>SUM(NonNurse[[#This Row],[Qualified Social Work Staff Hours]],NonNurse[[#This Row],[Other Social Work Staff Hours]])/NonNurse[[#This Row],[MDS Census]]</f>
        <v>3.6119441908984223E-2</v>
      </c>
      <c r="P63" s="6">
        <v>5.1304347826086953</v>
      </c>
      <c r="Q63" s="6">
        <v>6.9402173913043477</v>
      </c>
      <c r="R63" s="6">
        <f>SUM(NonNurse[[#This Row],[Qualified Activities Professional Hours]],NonNurse[[#This Row],[Other Activities Professional Hours]])/NonNurse[[#This Row],[MDS Census]]</f>
        <v>0.14480375537879775</v>
      </c>
      <c r="S63" s="6">
        <v>9.7391304347826093</v>
      </c>
      <c r="T63" s="6">
        <v>5.3342391304347823</v>
      </c>
      <c r="U63" s="6">
        <v>0</v>
      </c>
      <c r="V63" s="6">
        <f>SUM(NonNurse[[#This Row],[Occupational Therapist Hours]],NonNurse[[#This Row],[OT Assistant Hours]],NonNurse[[#This Row],[OT Aide Hours]])/NonNurse[[#This Row],[MDS Census]]</f>
        <v>0.18082540096492372</v>
      </c>
      <c r="W63" s="6">
        <v>9.820652173913043</v>
      </c>
      <c r="X63" s="6">
        <v>1.1684782608695652</v>
      </c>
      <c r="Y63" s="6">
        <v>0</v>
      </c>
      <c r="Z63" s="6">
        <f>SUM(NonNurse[[#This Row],[Physical Therapist (PT) Hours]],NonNurse[[#This Row],[PT Assistant Hours]],NonNurse[[#This Row],[PT Aide Hours]])/NonNurse[[#This Row],[MDS Census]]</f>
        <v>0.13182944321293519</v>
      </c>
      <c r="AA63" s="6">
        <v>0</v>
      </c>
      <c r="AB63" s="6">
        <v>0</v>
      </c>
      <c r="AC63" s="6">
        <v>0</v>
      </c>
      <c r="AD63" s="6">
        <v>0</v>
      </c>
      <c r="AE63" s="6">
        <v>1.8586956521739131</v>
      </c>
      <c r="AF63" s="6">
        <v>0</v>
      </c>
      <c r="AG63" s="6">
        <v>0</v>
      </c>
      <c r="AH63" s="1">
        <v>225509</v>
      </c>
      <c r="AI63">
        <v>1</v>
      </c>
    </row>
    <row r="64" spans="1:35" x14ac:dyDescent="0.25">
      <c r="A64" t="s">
        <v>379</v>
      </c>
      <c r="B64" t="s">
        <v>301</v>
      </c>
      <c r="C64" t="s">
        <v>474</v>
      </c>
      <c r="D64" t="s">
        <v>410</v>
      </c>
      <c r="E64" s="6">
        <v>114.76086956521739</v>
      </c>
      <c r="F64" s="6">
        <v>5.0434782608695654</v>
      </c>
      <c r="G64" s="6">
        <v>0.32608695652173914</v>
      </c>
      <c r="H64" s="6">
        <v>0</v>
      </c>
      <c r="I64" s="6">
        <v>5.3804347826086953</v>
      </c>
      <c r="J64" s="6">
        <v>0</v>
      </c>
      <c r="K64" s="6">
        <v>0</v>
      </c>
      <c r="L64" s="6">
        <v>3.5733695652173911</v>
      </c>
      <c r="M64" s="6">
        <v>3.0706521739130435</v>
      </c>
      <c r="N64" s="6">
        <v>5.8097826086956523</v>
      </c>
      <c r="O64" s="6">
        <f>SUM(NonNurse[[#This Row],[Qualified Social Work Staff Hours]],NonNurse[[#This Row],[Other Social Work Staff Hours]])/NonNurse[[#This Row],[MDS Census]]</f>
        <v>7.7382079939382453E-2</v>
      </c>
      <c r="P64" s="6">
        <v>5.2173913043478262</v>
      </c>
      <c r="Q64" s="6">
        <v>25.673913043478262</v>
      </c>
      <c r="R64" s="6">
        <f>SUM(NonNurse[[#This Row],[Qualified Activities Professional Hours]],NonNurse[[#This Row],[Other Activities Professional Hours]])/NonNurse[[#This Row],[MDS Census]]</f>
        <v>0.26917976889562417</v>
      </c>
      <c r="S64" s="6">
        <v>13.165760869565217</v>
      </c>
      <c r="T64" s="6">
        <v>10.538043478260869</v>
      </c>
      <c r="U64" s="6">
        <v>0</v>
      </c>
      <c r="V64" s="6">
        <f>SUM(NonNurse[[#This Row],[Occupational Therapist Hours]],NonNurse[[#This Row],[OT Assistant Hours]],NonNurse[[#This Row],[OT Aide Hours]])/NonNurse[[#This Row],[MDS Census]]</f>
        <v>0.20654953589695016</v>
      </c>
      <c r="W64" s="6">
        <v>10.149456521739131</v>
      </c>
      <c r="X64" s="6">
        <v>10.073369565217391</v>
      </c>
      <c r="Y64" s="6">
        <v>0</v>
      </c>
      <c r="Z64" s="6">
        <f>SUM(NonNurse[[#This Row],[Physical Therapist (PT) Hours]],NonNurse[[#This Row],[PT Assistant Hours]],NonNurse[[#This Row],[PT Aide Hours]])/NonNurse[[#This Row],[MDS Census]]</f>
        <v>0.17621708656942603</v>
      </c>
      <c r="AA64" s="6">
        <v>0</v>
      </c>
      <c r="AB64" s="6">
        <v>0</v>
      </c>
      <c r="AC64" s="6">
        <v>0</v>
      </c>
      <c r="AD64" s="6">
        <v>0</v>
      </c>
      <c r="AE64" s="6">
        <v>0</v>
      </c>
      <c r="AF64" s="6">
        <v>0</v>
      </c>
      <c r="AG64" s="6">
        <v>0</v>
      </c>
      <c r="AH64" s="1">
        <v>225663</v>
      </c>
      <c r="AI64">
        <v>1</v>
      </c>
    </row>
    <row r="65" spans="1:35" x14ac:dyDescent="0.25">
      <c r="A65" t="s">
        <v>379</v>
      </c>
      <c r="B65" t="s">
        <v>75</v>
      </c>
      <c r="C65" t="s">
        <v>475</v>
      </c>
      <c r="D65" t="s">
        <v>415</v>
      </c>
      <c r="E65" s="6">
        <v>146.03260869565219</v>
      </c>
      <c r="F65" s="6">
        <v>5.1304347826086953</v>
      </c>
      <c r="G65" s="6">
        <v>0.5</v>
      </c>
      <c r="H65" s="6">
        <v>0.20652173913043478</v>
      </c>
      <c r="I65" s="6">
        <v>5.3043478260869561</v>
      </c>
      <c r="J65" s="6">
        <v>0</v>
      </c>
      <c r="K65" s="6">
        <v>0</v>
      </c>
      <c r="L65" s="6">
        <v>7.1630434782608692</v>
      </c>
      <c r="M65" s="6">
        <v>4.9420652173913044</v>
      </c>
      <c r="N65" s="6">
        <v>3.7391304347826066</v>
      </c>
      <c r="O65" s="6">
        <f>SUM(NonNurse[[#This Row],[Qualified Social Work Staff Hours]],NonNurse[[#This Row],[Other Social Work Staff Hours]])/NonNurse[[#This Row],[MDS Census]]</f>
        <v>5.9446966877558606E-2</v>
      </c>
      <c r="P65" s="6">
        <v>11.523913043478261</v>
      </c>
      <c r="Q65" s="6">
        <v>25.135869565217391</v>
      </c>
      <c r="R65" s="6">
        <f>SUM(NonNurse[[#This Row],[Qualified Activities Professional Hours]],NonNurse[[#This Row],[Other Activities Professional Hours]])/NonNurse[[#This Row],[MDS Census]]</f>
        <v>0.25103833271306286</v>
      </c>
      <c r="S65" s="6">
        <v>28.241847826086957</v>
      </c>
      <c r="T65" s="6">
        <v>3.7934782608695654</v>
      </c>
      <c r="U65" s="6">
        <v>0</v>
      </c>
      <c r="V65" s="6">
        <f>SUM(NonNurse[[#This Row],[Occupational Therapist Hours]],NonNurse[[#This Row],[OT Assistant Hours]],NonNurse[[#This Row],[OT Aide Hours]])/NonNurse[[#This Row],[MDS Census]]</f>
        <v>0.21937104577595831</v>
      </c>
      <c r="W65" s="6">
        <v>8.0244565217391308</v>
      </c>
      <c r="X65" s="6">
        <v>17.858695652173914</v>
      </c>
      <c r="Y65" s="6">
        <v>0</v>
      </c>
      <c r="Z65" s="6">
        <f>SUM(NonNurse[[#This Row],[Physical Therapist (PT) Hours]],NonNurse[[#This Row],[PT Assistant Hours]],NonNurse[[#This Row],[PT Aide Hours]])/NonNurse[[#This Row],[MDS Census]]</f>
        <v>0.17724227763304801</v>
      </c>
      <c r="AA65" s="6">
        <v>0</v>
      </c>
      <c r="AB65" s="6">
        <v>0</v>
      </c>
      <c r="AC65" s="6">
        <v>0</v>
      </c>
      <c r="AD65" s="6">
        <v>0</v>
      </c>
      <c r="AE65" s="6">
        <v>5.2173913043478262</v>
      </c>
      <c r="AF65" s="6">
        <v>0</v>
      </c>
      <c r="AG65" s="6">
        <v>0</v>
      </c>
      <c r="AH65" s="1">
        <v>225270</v>
      </c>
      <c r="AI65">
        <v>1</v>
      </c>
    </row>
    <row r="66" spans="1:35" x14ac:dyDescent="0.25">
      <c r="A66" t="s">
        <v>379</v>
      </c>
      <c r="B66" t="s">
        <v>55</v>
      </c>
      <c r="C66" t="s">
        <v>432</v>
      </c>
      <c r="D66" t="s">
        <v>414</v>
      </c>
      <c r="E66" s="6">
        <v>156.08695652173913</v>
      </c>
      <c r="F66" s="6">
        <v>5.0434782608695654</v>
      </c>
      <c r="G66" s="6">
        <v>1.5652173913043479</v>
      </c>
      <c r="H66" s="6">
        <v>0</v>
      </c>
      <c r="I66" s="6">
        <v>2.6086956521739131</v>
      </c>
      <c r="J66" s="6">
        <v>0</v>
      </c>
      <c r="K66" s="6">
        <v>3.0815217391304346</v>
      </c>
      <c r="L66" s="6">
        <v>3.9402173913043477</v>
      </c>
      <c r="M66" s="6">
        <v>15.130434782608695</v>
      </c>
      <c r="N66" s="6">
        <v>4.6141304347826084</v>
      </c>
      <c r="O66" s="6">
        <f>SUM(NonNurse[[#This Row],[Qualified Social Work Staff Hours]],NonNurse[[#This Row],[Other Social Work Staff Hours]])/NonNurse[[#This Row],[MDS Census]]</f>
        <v>0.12649721448467968</v>
      </c>
      <c r="P66" s="6">
        <v>5.8070652173913047</v>
      </c>
      <c r="Q66" s="6">
        <v>35.005434782608695</v>
      </c>
      <c r="R66" s="6">
        <f>SUM(NonNurse[[#This Row],[Qualified Activities Professional Hours]],NonNurse[[#This Row],[Other Activities Professional Hours]])/NonNurse[[#This Row],[MDS Census]]</f>
        <v>0.26147284122562675</v>
      </c>
      <c r="S66" s="6">
        <v>2.6032608695652173</v>
      </c>
      <c r="T66" s="6">
        <v>9.1847826086956523</v>
      </c>
      <c r="U66" s="6">
        <v>0</v>
      </c>
      <c r="V66" s="6">
        <f>SUM(NonNurse[[#This Row],[Occupational Therapist Hours]],NonNurse[[#This Row],[OT Assistant Hours]],NonNurse[[#This Row],[OT Aide Hours]])/NonNurse[[#This Row],[MDS Census]]</f>
        <v>7.5522284122562677E-2</v>
      </c>
      <c r="W66" s="6">
        <v>4.9918478260869561</v>
      </c>
      <c r="X66" s="6">
        <v>5.1793478260869561</v>
      </c>
      <c r="Y66" s="6">
        <v>0</v>
      </c>
      <c r="Z66" s="6">
        <f>SUM(NonNurse[[#This Row],[Physical Therapist (PT) Hours]],NonNurse[[#This Row],[PT Assistant Hours]],NonNurse[[#This Row],[PT Aide Hours]])/NonNurse[[#This Row],[MDS Census]]</f>
        <v>6.5163649025069631E-2</v>
      </c>
      <c r="AA66" s="6">
        <v>0</v>
      </c>
      <c r="AB66" s="6">
        <v>0</v>
      </c>
      <c r="AC66" s="6">
        <v>0</v>
      </c>
      <c r="AD66" s="6">
        <v>0</v>
      </c>
      <c r="AE66" s="6">
        <v>0</v>
      </c>
      <c r="AF66" s="6">
        <v>0</v>
      </c>
      <c r="AG66" s="6">
        <v>0</v>
      </c>
      <c r="AH66" s="1">
        <v>225236</v>
      </c>
      <c r="AI66">
        <v>1</v>
      </c>
    </row>
    <row r="67" spans="1:35" x14ac:dyDescent="0.25">
      <c r="A67" t="s">
        <v>379</v>
      </c>
      <c r="B67" t="s">
        <v>86</v>
      </c>
      <c r="C67" t="s">
        <v>464</v>
      </c>
      <c r="D67" t="s">
        <v>410</v>
      </c>
      <c r="E67" s="6">
        <v>132.07608695652175</v>
      </c>
      <c r="F67" s="6">
        <v>5.4782608695652177</v>
      </c>
      <c r="G67" s="6">
        <v>0.65217391304347827</v>
      </c>
      <c r="H67" s="6">
        <v>0</v>
      </c>
      <c r="I67" s="6">
        <v>5.3369565217391308</v>
      </c>
      <c r="J67" s="6">
        <v>0</v>
      </c>
      <c r="K67" s="6">
        <v>3.2347826086956561</v>
      </c>
      <c r="L67" s="6">
        <v>6.0733695652173916</v>
      </c>
      <c r="M67" s="6">
        <v>10.173913043478262</v>
      </c>
      <c r="N67" s="6">
        <v>0</v>
      </c>
      <c r="O67" s="6">
        <f>SUM(NonNurse[[#This Row],[Qualified Social Work Staff Hours]],NonNurse[[#This Row],[Other Social Work Staff Hours]])/NonNurse[[#This Row],[MDS Census]]</f>
        <v>7.7030697061970202E-2</v>
      </c>
      <c r="P67" s="6">
        <v>5.4782608695652177</v>
      </c>
      <c r="Q67" s="6">
        <v>20.076086956521738</v>
      </c>
      <c r="R67" s="6">
        <f>SUM(NonNurse[[#This Row],[Qualified Activities Professional Hours]],NonNurse[[#This Row],[Other Activities Professional Hours]])/NonNurse[[#This Row],[MDS Census]]</f>
        <v>0.19348201794091019</v>
      </c>
      <c r="S67" s="6">
        <v>17.815217391304348</v>
      </c>
      <c r="T67" s="6">
        <v>5.7418478260869561</v>
      </c>
      <c r="U67" s="6">
        <v>0</v>
      </c>
      <c r="V67" s="6">
        <f>SUM(NonNurse[[#This Row],[Occupational Therapist Hours]],NonNurse[[#This Row],[OT Assistant Hours]],NonNurse[[#This Row],[OT Aide Hours]])/NonNurse[[#This Row],[MDS Census]]</f>
        <v>0.17835980577730226</v>
      </c>
      <c r="W67" s="6">
        <v>15.581521739130435</v>
      </c>
      <c r="X67" s="6">
        <v>12.081521739130435</v>
      </c>
      <c r="Y67" s="6">
        <v>0</v>
      </c>
      <c r="Z67" s="6">
        <f>SUM(NonNurse[[#This Row],[Physical Therapist (PT) Hours]],NonNurse[[#This Row],[PT Assistant Hours]],NonNurse[[#This Row],[PT Aide Hours]])/NonNurse[[#This Row],[MDS Census]]</f>
        <v>0.20944778207554934</v>
      </c>
      <c r="AA67" s="6">
        <v>0</v>
      </c>
      <c r="AB67" s="6">
        <v>0</v>
      </c>
      <c r="AC67" s="6">
        <v>0</v>
      </c>
      <c r="AD67" s="6">
        <v>0</v>
      </c>
      <c r="AE67" s="6">
        <v>6.4130434782608692</v>
      </c>
      <c r="AF67" s="6">
        <v>0</v>
      </c>
      <c r="AG67" s="6">
        <v>0</v>
      </c>
      <c r="AH67" s="1">
        <v>225288</v>
      </c>
      <c r="AI67">
        <v>1</v>
      </c>
    </row>
    <row r="68" spans="1:35" x14ac:dyDescent="0.25">
      <c r="A68" t="s">
        <v>379</v>
      </c>
      <c r="B68" t="s">
        <v>49</v>
      </c>
      <c r="C68" t="s">
        <v>458</v>
      </c>
      <c r="D68" t="s">
        <v>410</v>
      </c>
      <c r="E68" s="6">
        <v>148.53260869565219</v>
      </c>
      <c r="F68" s="6">
        <v>4.8250000000000002</v>
      </c>
      <c r="G68" s="6">
        <v>0.52173913043478259</v>
      </c>
      <c r="H68" s="6">
        <v>0</v>
      </c>
      <c r="I68" s="6">
        <v>2.3913043478260869</v>
      </c>
      <c r="J68" s="6">
        <v>0</v>
      </c>
      <c r="K68" s="6">
        <v>0</v>
      </c>
      <c r="L68" s="6">
        <v>5.2228260869565215</v>
      </c>
      <c r="M68" s="6">
        <v>5.3043478260869561</v>
      </c>
      <c r="N68" s="6">
        <v>5.1304347826086953</v>
      </c>
      <c r="O68" s="6">
        <f>SUM(NonNurse[[#This Row],[Qualified Social Work Staff Hours]],NonNurse[[#This Row],[Other Social Work Staff Hours]])/NonNurse[[#This Row],[MDS Census]]</f>
        <v>7.0252469813391866E-2</v>
      </c>
      <c r="P68" s="6">
        <v>0</v>
      </c>
      <c r="Q68" s="6">
        <v>32.861413043478258</v>
      </c>
      <c r="R68" s="6">
        <f>SUM(NonNurse[[#This Row],[Qualified Activities Professional Hours]],NonNurse[[#This Row],[Other Activities Professional Hours]])/NonNurse[[#This Row],[MDS Census]]</f>
        <v>0.22124039517014266</v>
      </c>
      <c r="S68" s="6">
        <v>9.3478260869565215</v>
      </c>
      <c r="T68" s="6">
        <v>0</v>
      </c>
      <c r="U68" s="6">
        <v>0</v>
      </c>
      <c r="V68" s="6">
        <f>SUM(NonNurse[[#This Row],[Occupational Therapist Hours]],NonNurse[[#This Row],[OT Assistant Hours]],NonNurse[[#This Row],[OT Aide Hours]])/NonNurse[[#This Row],[MDS Census]]</f>
        <v>6.2934504207830214E-2</v>
      </c>
      <c r="W68" s="6">
        <v>2.6195652173913042</v>
      </c>
      <c r="X68" s="6">
        <v>6.2744565217391308</v>
      </c>
      <c r="Y68" s="6">
        <v>0</v>
      </c>
      <c r="Z68" s="6">
        <f>SUM(NonNurse[[#This Row],[Physical Therapist (PT) Hours]],NonNurse[[#This Row],[PT Assistant Hours]],NonNurse[[#This Row],[PT Aide Hours]])/NonNurse[[#This Row],[MDS Census]]</f>
        <v>5.9879253567508235E-2</v>
      </c>
      <c r="AA68" s="6">
        <v>0</v>
      </c>
      <c r="AB68" s="6">
        <v>0</v>
      </c>
      <c r="AC68" s="6">
        <v>0</v>
      </c>
      <c r="AD68" s="6">
        <v>0</v>
      </c>
      <c r="AE68" s="6">
        <v>0</v>
      </c>
      <c r="AF68" s="6">
        <v>0</v>
      </c>
      <c r="AG68" s="6">
        <v>0</v>
      </c>
      <c r="AH68" s="1">
        <v>225224</v>
      </c>
      <c r="AI68">
        <v>1</v>
      </c>
    </row>
    <row r="69" spans="1:35" x14ac:dyDescent="0.25">
      <c r="A69" t="s">
        <v>379</v>
      </c>
      <c r="B69" t="s">
        <v>322</v>
      </c>
      <c r="C69" t="s">
        <v>596</v>
      </c>
      <c r="D69" t="s">
        <v>412</v>
      </c>
      <c r="E69" s="6">
        <v>135.92391304347825</v>
      </c>
      <c r="F69" s="6">
        <v>5.3043478260869561</v>
      </c>
      <c r="G69" s="6">
        <v>0.32608695652173914</v>
      </c>
      <c r="H69" s="6">
        <v>0.50217391304347825</v>
      </c>
      <c r="I69" s="6">
        <v>5.3586956521739131</v>
      </c>
      <c r="J69" s="6">
        <v>0</v>
      </c>
      <c r="K69" s="6">
        <v>0</v>
      </c>
      <c r="L69" s="6">
        <v>5.0217391304347823</v>
      </c>
      <c r="M69" s="6">
        <v>2.2608695652173911</v>
      </c>
      <c r="N69" s="6">
        <v>5.0434782608695654</v>
      </c>
      <c r="O69" s="6">
        <f>SUM(NonNurse[[#This Row],[Qualified Social Work Staff Hours]],NonNurse[[#This Row],[Other Social Work Staff Hours]])/NonNurse[[#This Row],[MDS Census]]</f>
        <v>5.3738504598160743E-2</v>
      </c>
      <c r="P69" s="6">
        <v>10.173913043478262</v>
      </c>
      <c r="Q69" s="6">
        <v>36.092391304347828</v>
      </c>
      <c r="R69" s="6">
        <f>SUM(NonNurse[[#This Row],[Qualified Activities Professional Hours]],NonNurse[[#This Row],[Other Activities Professional Hours]])/NonNurse[[#This Row],[MDS Census]]</f>
        <v>0.34038384646141551</v>
      </c>
      <c r="S69" s="6">
        <v>14.896739130434783</v>
      </c>
      <c r="T69" s="6">
        <v>17.665760869565219</v>
      </c>
      <c r="U69" s="6">
        <v>0</v>
      </c>
      <c r="V69" s="6">
        <f>SUM(NonNurse[[#This Row],[Occupational Therapist Hours]],NonNurse[[#This Row],[OT Assistant Hours]],NonNurse[[#This Row],[OT Aide Hours]])/NonNurse[[#This Row],[MDS Census]]</f>
        <v>0.23956417433026791</v>
      </c>
      <c r="W69" s="6">
        <v>12.755434782608695</v>
      </c>
      <c r="X69" s="6">
        <v>23.953804347826086</v>
      </c>
      <c r="Y69" s="6">
        <v>0</v>
      </c>
      <c r="Z69" s="6">
        <f>SUM(NonNurse[[#This Row],[Physical Therapist (PT) Hours]],NonNurse[[#This Row],[PT Assistant Hours]],NonNurse[[#This Row],[PT Aide Hours]])/NonNurse[[#This Row],[MDS Census]]</f>
        <v>0.27007197121151538</v>
      </c>
      <c r="AA69" s="6">
        <v>0</v>
      </c>
      <c r="AB69" s="6">
        <v>0</v>
      </c>
      <c r="AC69" s="6">
        <v>0</v>
      </c>
      <c r="AD69" s="6">
        <v>0</v>
      </c>
      <c r="AE69" s="6">
        <v>2.8913043478260869</v>
      </c>
      <c r="AF69" s="6">
        <v>0</v>
      </c>
      <c r="AG69" s="6">
        <v>0</v>
      </c>
      <c r="AH69" s="1">
        <v>225720</v>
      </c>
      <c r="AI69">
        <v>1</v>
      </c>
    </row>
    <row r="70" spans="1:35" x14ac:dyDescent="0.25">
      <c r="A70" t="s">
        <v>379</v>
      </c>
      <c r="B70" t="s">
        <v>292</v>
      </c>
      <c r="C70" t="s">
        <v>501</v>
      </c>
      <c r="D70" t="s">
        <v>417</v>
      </c>
      <c r="E70" s="6">
        <v>118.80434782608695</v>
      </c>
      <c r="F70" s="6">
        <v>4.7826086956521738</v>
      </c>
      <c r="G70" s="6">
        <v>0.78260869565217395</v>
      </c>
      <c r="H70" s="6">
        <v>0</v>
      </c>
      <c r="I70" s="6">
        <v>4.3913043478260869</v>
      </c>
      <c r="J70" s="6">
        <v>0</v>
      </c>
      <c r="K70" s="6">
        <v>0</v>
      </c>
      <c r="L70" s="6">
        <v>12.092391304347826</v>
      </c>
      <c r="M70" s="6">
        <v>5.0434782608695654</v>
      </c>
      <c r="N70" s="6">
        <v>5.0434782608695654</v>
      </c>
      <c r="O70" s="6">
        <f>SUM(NonNurse[[#This Row],[Qualified Social Work Staff Hours]],NonNurse[[#This Row],[Other Social Work Staff Hours]])/NonNurse[[#This Row],[MDS Census]]</f>
        <v>8.4903934126258004E-2</v>
      </c>
      <c r="P70" s="6">
        <v>0</v>
      </c>
      <c r="Q70" s="6">
        <v>16.989130434782609</v>
      </c>
      <c r="R70" s="6">
        <f>SUM(NonNurse[[#This Row],[Qualified Activities Professional Hours]],NonNurse[[#This Row],[Other Activities Professional Hours]])/NonNurse[[#This Row],[MDS Census]]</f>
        <v>0.14300091491308325</v>
      </c>
      <c r="S70" s="6">
        <v>9.2282608695652169</v>
      </c>
      <c r="T70" s="6">
        <v>12.875</v>
      </c>
      <c r="U70" s="6">
        <v>0</v>
      </c>
      <c r="V70" s="6">
        <f>SUM(NonNurse[[#This Row],[Occupational Therapist Hours]],NonNurse[[#This Row],[OT Assistant Hours]],NonNurse[[#This Row],[OT Aide Hours]])/NonNurse[[#This Row],[MDS Census]]</f>
        <v>0.18604757548032938</v>
      </c>
      <c r="W70" s="6">
        <v>6.1440217391304346</v>
      </c>
      <c r="X70" s="6">
        <v>15.377717391304348</v>
      </c>
      <c r="Y70" s="6">
        <v>0</v>
      </c>
      <c r="Z70" s="6">
        <f>SUM(NonNurse[[#This Row],[Physical Therapist (PT) Hours]],NonNurse[[#This Row],[PT Assistant Hours]],NonNurse[[#This Row],[PT Aide Hours]])/NonNurse[[#This Row],[MDS Census]]</f>
        <v>0.18115279048490393</v>
      </c>
      <c r="AA70" s="6">
        <v>0</v>
      </c>
      <c r="AB70" s="6">
        <v>0</v>
      </c>
      <c r="AC70" s="6">
        <v>0</v>
      </c>
      <c r="AD70" s="6">
        <v>0</v>
      </c>
      <c r="AE70" s="6">
        <v>2.9782608695652173</v>
      </c>
      <c r="AF70" s="6">
        <v>0</v>
      </c>
      <c r="AG70" s="6">
        <v>0</v>
      </c>
      <c r="AH70" s="1">
        <v>225650</v>
      </c>
      <c r="AI70">
        <v>1</v>
      </c>
    </row>
    <row r="71" spans="1:35" x14ac:dyDescent="0.25">
      <c r="A71" t="s">
        <v>379</v>
      </c>
      <c r="B71" t="s">
        <v>73</v>
      </c>
      <c r="C71" t="s">
        <v>448</v>
      </c>
      <c r="D71" t="s">
        <v>410</v>
      </c>
      <c r="E71" s="6">
        <v>180.82608695652175</v>
      </c>
      <c r="F71" s="6">
        <v>4.6956521739130439</v>
      </c>
      <c r="G71" s="6">
        <v>0.43478260869565216</v>
      </c>
      <c r="H71" s="6">
        <v>0</v>
      </c>
      <c r="I71" s="6">
        <v>7.3695652173913047</v>
      </c>
      <c r="J71" s="6">
        <v>0</v>
      </c>
      <c r="K71" s="6">
        <v>0</v>
      </c>
      <c r="L71" s="6">
        <v>15.391304347826088</v>
      </c>
      <c r="M71" s="6">
        <v>0</v>
      </c>
      <c r="N71" s="6">
        <v>0</v>
      </c>
      <c r="O71" s="6">
        <f>SUM(NonNurse[[#This Row],[Qualified Social Work Staff Hours]],NonNurse[[#This Row],[Other Social Work Staff Hours]])/NonNurse[[#This Row],[MDS Census]]</f>
        <v>0</v>
      </c>
      <c r="P71" s="6">
        <v>5.3695652173913047</v>
      </c>
      <c r="Q71" s="6">
        <v>22.510869565217391</v>
      </c>
      <c r="R71" s="6">
        <f>SUM(NonNurse[[#This Row],[Qualified Activities Professional Hours]],NonNurse[[#This Row],[Other Activities Professional Hours]])/NonNurse[[#This Row],[MDS Census]]</f>
        <v>0.15418369800432796</v>
      </c>
      <c r="S71" s="6">
        <v>25.850543478260871</v>
      </c>
      <c r="T71" s="6">
        <v>16.413043478260871</v>
      </c>
      <c r="U71" s="6">
        <v>0</v>
      </c>
      <c r="V71" s="6">
        <f>SUM(NonNurse[[#This Row],[Occupational Therapist Hours]],NonNurse[[#This Row],[OT Assistant Hours]],NonNurse[[#This Row],[OT Aide Hours]])/NonNurse[[#This Row],[MDS Census]]</f>
        <v>0.23372505409954317</v>
      </c>
      <c r="W71" s="6">
        <v>25.597826086956523</v>
      </c>
      <c r="X71" s="6">
        <v>14.260869565217391</v>
      </c>
      <c r="Y71" s="6">
        <v>0</v>
      </c>
      <c r="Z71" s="6">
        <f>SUM(NonNurse[[#This Row],[Physical Therapist (PT) Hours]],NonNurse[[#This Row],[PT Assistant Hours]],NonNurse[[#This Row],[PT Aide Hours]])/NonNurse[[#This Row],[MDS Census]]</f>
        <v>0.22042558307285404</v>
      </c>
      <c r="AA71" s="6">
        <v>0</v>
      </c>
      <c r="AB71" s="6">
        <v>0</v>
      </c>
      <c r="AC71" s="6">
        <v>0</v>
      </c>
      <c r="AD71" s="6">
        <v>0</v>
      </c>
      <c r="AE71" s="6">
        <v>3.1304347826086958</v>
      </c>
      <c r="AF71" s="6">
        <v>0</v>
      </c>
      <c r="AG71" s="6">
        <v>0.43478260869565216</v>
      </c>
      <c r="AH71" s="1">
        <v>225268</v>
      </c>
      <c r="AI71">
        <v>1</v>
      </c>
    </row>
    <row r="72" spans="1:35" x14ac:dyDescent="0.25">
      <c r="A72" t="s">
        <v>379</v>
      </c>
      <c r="B72" t="s">
        <v>64</v>
      </c>
      <c r="C72" t="s">
        <v>499</v>
      </c>
      <c r="D72" t="s">
        <v>419</v>
      </c>
      <c r="E72" s="6">
        <v>91.304347826086953</v>
      </c>
      <c r="F72" s="6">
        <v>4.8097826086956523</v>
      </c>
      <c r="G72" s="6">
        <v>0.78260869565217395</v>
      </c>
      <c r="H72" s="6">
        <v>0</v>
      </c>
      <c r="I72" s="6">
        <v>2.4130434782608696</v>
      </c>
      <c r="J72" s="6">
        <v>0</v>
      </c>
      <c r="K72" s="6">
        <v>0</v>
      </c>
      <c r="L72" s="6">
        <v>6.2309782608695654</v>
      </c>
      <c r="M72" s="6">
        <v>0.2608695652173913</v>
      </c>
      <c r="N72" s="6">
        <v>0</v>
      </c>
      <c r="O72" s="6">
        <f>SUM(NonNurse[[#This Row],[Qualified Social Work Staff Hours]],NonNurse[[#This Row],[Other Social Work Staff Hours]])/NonNurse[[#This Row],[MDS Census]]</f>
        <v>2.8571428571428571E-3</v>
      </c>
      <c r="P72" s="6">
        <v>5.3913043478260869</v>
      </c>
      <c r="Q72" s="6">
        <v>12.502717391304348</v>
      </c>
      <c r="R72" s="6">
        <f>SUM(NonNurse[[#This Row],[Qualified Activities Professional Hours]],NonNurse[[#This Row],[Other Activities Professional Hours]])/NonNurse[[#This Row],[MDS Census]]</f>
        <v>0.19598214285714285</v>
      </c>
      <c r="S72" s="6">
        <v>7.6793478260869561</v>
      </c>
      <c r="T72" s="6">
        <v>3.4972826086956523</v>
      </c>
      <c r="U72" s="6">
        <v>0</v>
      </c>
      <c r="V72" s="6">
        <f>SUM(NonNurse[[#This Row],[Occupational Therapist Hours]],NonNurse[[#This Row],[OT Assistant Hours]],NonNurse[[#This Row],[OT Aide Hours]])/NonNurse[[#This Row],[MDS Census]]</f>
        <v>0.1224107142857143</v>
      </c>
      <c r="W72" s="6">
        <v>2.9538043478260869</v>
      </c>
      <c r="X72" s="6">
        <v>6.4728260869565215</v>
      </c>
      <c r="Y72" s="6">
        <v>0</v>
      </c>
      <c r="Z72" s="6">
        <f>SUM(NonNurse[[#This Row],[Physical Therapist (PT) Hours]],NonNurse[[#This Row],[PT Assistant Hours]],NonNurse[[#This Row],[PT Aide Hours]])/NonNurse[[#This Row],[MDS Census]]</f>
        <v>0.10324404761904762</v>
      </c>
      <c r="AA72" s="6">
        <v>0</v>
      </c>
      <c r="AB72" s="6">
        <v>0</v>
      </c>
      <c r="AC72" s="6">
        <v>0</v>
      </c>
      <c r="AD72" s="6">
        <v>0</v>
      </c>
      <c r="AE72" s="6">
        <v>5.3043478260869561</v>
      </c>
      <c r="AF72" s="6">
        <v>0</v>
      </c>
      <c r="AG72" s="6">
        <v>0</v>
      </c>
      <c r="AH72" s="1">
        <v>225257</v>
      </c>
      <c r="AI72">
        <v>1</v>
      </c>
    </row>
    <row r="73" spans="1:35" x14ac:dyDescent="0.25">
      <c r="A73" t="s">
        <v>379</v>
      </c>
      <c r="B73" t="s">
        <v>111</v>
      </c>
      <c r="C73" t="s">
        <v>463</v>
      </c>
      <c r="D73" t="s">
        <v>415</v>
      </c>
      <c r="E73" s="6">
        <v>137.21739130434781</v>
      </c>
      <c r="F73" s="6">
        <v>4.9565217391304346</v>
      </c>
      <c r="G73" s="6">
        <v>0.97826086956521741</v>
      </c>
      <c r="H73" s="6">
        <v>0</v>
      </c>
      <c r="I73" s="6">
        <v>4.7608695652173916</v>
      </c>
      <c r="J73" s="6">
        <v>0</v>
      </c>
      <c r="K73" s="6">
        <v>0</v>
      </c>
      <c r="L73" s="6">
        <v>3.8777173913043477</v>
      </c>
      <c r="M73" s="6">
        <v>3.4755434782608696</v>
      </c>
      <c r="N73" s="6">
        <v>4.6956521739130439</v>
      </c>
      <c r="O73" s="6">
        <f>SUM(NonNurse[[#This Row],[Qualified Social Work Staff Hours]],NonNurse[[#This Row],[Other Social Work Staff Hours]])/NonNurse[[#This Row],[MDS Census]]</f>
        <v>5.9549271229404323E-2</v>
      </c>
      <c r="P73" s="6">
        <v>0</v>
      </c>
      <c r="Q73" s="6">
        <v>11.836956521739131</v>
      </c>
      <c r="R73" s="6">
        <f>SUM(NonNurse[[#This Row],[Qualified Activities Professional Hours]],NonNurse[[#This Row],[Other Activities Professional Hours]])/NonNurse[[#This Row],[MDS Census]]</f>
        <v>8.6264258555133089E-2</v>
      </c>
      <c r="S73" s="6">
        <v>16.790760869565219</v>
      </c>
      <c r="T73" s="6">
        <v>0.91032608695652173</v>
      </c>
      <c r="U73" s="6">
        <v>0</v>
      </c>
      <c r="V73" s="6">
        <f>SUM(NonNurse[[#This Row],[Occupational Therapist Hours]],NonNurse[[#This Row],[OT Assistant Hours]],NonNurse[[#This Row],[OT Aide Hours]])/NonNurse[[#This Row],[MDS Census]]</f>
        <v>0.12900031685678076</v>
      </c>
      <c r="W73" s="6">
        <v>12.380434782608695</v>
      </c>
      <c r="X73" s="6">
        <v>4.1711956521739131</v>
      </c>
      <c r="Y73" s="6">
        <v>0</v>
      </c>
      <c r="Z73" s="6">
        <f>SUM(NonNurse[[#This Row],[Physical Therapist (PT) Hours]],NonNurse[[#This Row],[PT Assistant Hours]],NonNurse[[#This Row],[PT Aide Hours]])/NonNurse[[#This Row],[MDS Census]]</f>
        <v>0.12062341571609635</v>
      </c>
      <c r="AA73" s="6">
        <v>0</v>
      </c>
      <c r="AB73" s="6">
        <v>0</v>
      </c>
      <c r="AC73" s="6">
        <v>0</v>
      </c>
      <c r="AD73" s="6">
        <v>0</v>
      </c>
      <c r="AE73" s="6">
        <v>4.7826086956521738</v>
      </c>
      <c r="AF73" s="6">
        <v>0</v>
      </c>
      <c r="AG73" s="6">
        <v>0</v>
      </c>
      <c r="AH73" s="1">
        <v>225323</v>
      </c>
      <c r="AI73">
        <v>1</v>
      </c>
    </row>
    <row r="74" spans="1:35" x14ac:dyDescent="0.25">
      <c r="A74" t="s">
        <v>379</v>
      </c>
      <c r="B74" t="s">
        <v>133</v>
      </c>
      <c r="C74" t="s">
        <v>529</v>
      </c>
      <c r="D74" t="s">
        <v>416</v>
      </c>
      <c r="E74" s="6">
        <v>128.72826086956522</v>
      </c>
      <c r="F74" s="6">
        <v>5.2173913043478262</v>
      </c>
      <c r="G74" s="6">
        <v>0.39130434782608697</v>
      </c>
      <c r="H74" s="6">
        <v>0</v>
      </c>
      <c r="I74" s="6">
        <v>5.4782608695652177</v>
      </c>
      <c r="J74" s="6">
        <v>0</v>
      </c>
      <c r="K74" s="6">
        <v>0</v>
      </c>
      <c r="L74" s="6">
        <v>4.1548913043478262</v>
      </c>
      <c r="M74" s="6">
        <v>5.3043478260869561</v>
      </c>
      <c r="N74" s="6">
        <v>5.0434782608695654</v>
      </c>
      <c r="O74" s="6">
        <f>SUM(NonNurse[[#This Row],[Qualified Social Work Staff Hours]],NonNurse[[#This Row],[Other Social Work Staff Hours]])/NonNurse[[#This Row],[MDS Census]]</f>
        <v>8.0385037574938784E-2</v>
      </c>
      <c r="P74" s="6">
        <v>5.1005434782608692</v>
      </c>
      <c r="Q74" s="6">
        <v>18.282608695652176</v>
      </c>
      <c r="R74" s="6">
        <f>SUM(NonNurse[[#This Row],[Qualified Activities Professional Hours]],NonNurse[[#This Row],[Other Activities Professional Hours]])/NonNurse[[#This Row],[MDS Census]]</f>
        <v>0.1816473866418982</v>
      </c>
      <c r="S74" s="6">
        <v>11.904891304347826</v>
      </c>
      <c r="T74" s="6">
        <v>12.483695652173912</v>
      </c>
      <c r="U74" s="6">
        <v>0</v>
      </c>
      <c r="V74" s="6">
        <f>SUM(NonNurse[[#This Row],[Occupational Therapist Hours]],NonNurse[[#This Row],[OT Assistant Hours]],NonNurse[[#This Row],[OT Aide Hours]])/NonNurse[[#This Row],[MDS Census]]</f>
        <v>0.18945790762475723</v>
      </c>
      <c r="W74" s="6">
        <v>12.315217391304348</v>
      </c>
      <c r="X74" s="6">
        <v>10.554347826086957</v>
      </c>
      <c r="Y74" s="6">
        <v>0</v>
      </c>
      <c r="Z74" s="6">
        <f>SUM(NonNurse[[#This Row],[Physical Therapist (PT) Hours]],NonNurse[[#This Row],[PT Assistant Hours]],NonNurse[[#This Row],[PT Aide Hours]])/NonNurse[[#This Row],[MDS Census]]</f>
        <v>0.17765768808578908</v>
      </c>
      <c r="AA74" s="6">
        <v>0</v>
      </c>
      <c r="AB74" s="6">
        <v>0</v>
      </c>
      <c r="AC74" s="6">
        <v>0</v>
      </c>
      <c r="AD74" s="6">
        <v>0</v>
      </c>
      <c r="AE74" s="6">
        <v>4.0869565217391308</v>
      </c>
      <c r="AF74" s="6">
        <v>0</v>
      </c>
      <c r="AG74" s="6">
        <v>0</v>
      </c>
      <c r="AH74" s="1">
        <v>225356</v>
      </c>
      <c r="AI74">
        <v>1</v>
      </c>
    </row>
    <row r="75" spans="1:35" x14ac:dyDescent="0.25">
      <c r="A75" t="s">
        <v>379</v>
      </c>
      <c r="B75" t="s">
        <v>95</v>
      </c>
      <c r="C75" t="s">
        <v>513</v>
      </c>
      <c r="D75" t="s">
        <v>414</v>
      </c>
      <c r="E75" s="6">
        <v>149.80434782608697</v>
      </c>
      <c r="F75" s="6">
        <v>5.0570652173913047</v>
      </c>
      <c r="G75" s="6">
        <v>0.29347826086956524</v>
      </c>
      <c r="H75" s="6">
        <v>0.82826086956521738</v>
      </c>
      <c r="I75" s="6">
        <v>5.0978260869565215</v>
      </c>
      <c r="J75" s="6">
        <v>0</v>
      </c>
      <c r="K75" s="6">
        <v>0</v>
      </c>
      <c r="L75" s="6">
        <v>7.4184782608695654</v>
      </c>
      <c r="M75" s="6">
        <v>4.9565217391304346</v>
      </c>
      <c r="N75" s="6">
        <v>8.3097826086956523</v>
      </c>
      <c r="O75" s="6">
        <f>SUM(NonNurse[[#This Row],[Qualified Social Work Staff Hours]],NonNurse[[#This Row],[Other Social Work Staff Hours]])/NonNurse[[#This Row],[MDS Census]]</f>
        <v>8.8557538818749074E-2</v>
      </c>
      <c r="P75" s="6">
        <v>5.3913043478260869</v>
      </c>
      <c r="Q75" s="6">
        <v>22.339673913043477</v>
      </c>
      <c r="R75" s="6">
        <f>SUM(NonNurse[[#This Row],[Qualified Activities Professional Hours]],NonNurse[[#This Row],[Other Activities Professional Hours]])/NonNurse[[#This Row],[MDS Census]]</f>
        <v>0.18511464228704103</v>
      </c>
      <c r="S75" s="6">
        <v>12.641304347826088</v>
      </c>
      <c r="T75" s="6">
        <v>17.814456521739132</v>
      </c>
      <c r="U75" s="6">
        <v>0</v>
      </c>
      <c r="V75" s="6">
        <f>SUM(NonNurse[[#This Row],[Occupational Therapist Hours]],NonNurse[[#This Row],[OT Assistant Hours]],NonNurse[[#This Row],[OT Aide Hours]])/NonNurse[[#This Row],[MDS Census]]</f>
        <v>0.20330358438543025</v>
      </c>
      <c r="W75" s="6">
        <v>15.173913043478262</v>
      </c>
      <c r="X75" s="6">
        <v>9.6576086956521738</v>
      </c>
      <c r="Y75" s="6">
        <v>0</v>
      </c>
      <c r="Z75" s="6">
        <f>SUM(NonNurse[[#This Row],[Physical Therapist (PT) Hours]],NonNurse[[#This Row],[PT Assistant Hours]],NonNurse[[#This Row],[PT Aide Hours]])/NonNurse[[#This Row],[MDS Census]]</f>
        <v>0.16575968654767087</v>
      </c>
      <c r="AA75" s="6">
        <v>0</v>
      </c>
      <c r="AB75" s="6">
        <v>0</v>
      </c>
      <c r="AC75" s="6">
        <v>0</v>
      </c>
      <c r="AD75" s="6">
        <v>0</v>
      </c>
      <c r="AE75" s="6">
        <v>9.1086956521739122</v>
      </c>
      <c r="AF75" s="6">
        <v>0</v>
      </c>
      <c r="AG75" s="6">
        <v>0</v>
      </c>
      <c r="AH75" s="1">
        <v>225299</v>
      </c>
      <c r="AI75">
        <v>1</v>
      </c>
    </row>
    <row r="76" spans="1:35" x14ac:dyDescent="0.25">
      <c r="A76" t="s">
        <v>379</v>
      </c>
      <c r="B76" t="s">
        <v>286</v>
      </c>
      <c r="C76" t="s">
        <v>576</v>
      </c>
      <c r="D76" t="s">
        <v>416</v>
      </c>
      <c r="E76" s="6">
        <v>116.97826086956522</v>
      </c>
      <c r="F76" s="6">
        <v>4.0815217391304346</v>
      </c>
      <c r="G76" s="6">
        <v>0.98913043478260865</v>
      </c>
      <c r="H76" s="6">
        <v>0.38913043478260867</v>
      </c>
      <c r="I76" s="6">
        <v>5.5652173913043477</v>
      </c>
      <c r="J76" s="6">
        <v>0</v>
      </c>
      <c r="K76" s="6">
        <v>0</v>
      </c>
      <c r="L76" s="6">
        <v>6.4429347826086953</v>
      </c>
      <c r="M76" s="6">
        <v>5.5326086956521738</v>
      </c>
      <c r="N76" s="6">
        <v>6.6684782608695654</v>
      </c>
      <c r="O76" s="6">
        <f>SUM(NonNurse[[#This Row],[Qualified Social Work Staff Hours]],NonNurse[[#This Row],[Other Social Work Staff Hours]])/NonNurse[[#This Row],[MDS Census]]</f>
        <v>0.10430217431704143</v>
      </c>
      <c r="P76" s="6">
        <v>4.9021739130434785</v>
      </c>
      <c r="Q76" s="6">
        <v>19.138586956521738</v>
      </c>
      <c r="R76" s="6">
        <f>SUM(NonNurse[[#This Row],[Qualified Activities Professional Hours]],NonNurse[[#This Row],[Other Activities Professional Hours]])/NonNurse[[#This Row],[MDS Census]]</f>
        <v>0.20551477420553801</v>
      </c>
      <c r="S76" s="6">
        <v>19.130434782608695</v>
      </c>
      <c r="T76" s="6">
        <v>10.070652173913043</v>
      </c>
      <c r="U76" s="6">
        <v>0</v>
      </c>
      <c r="V76" s="6">
        <f>SUM(NonNurse[[#This Row],[Occupational Therapist Hours]],NonNurse[[#This Row],[OT Assistant Hours]],NonNurse[[#This Row],[OT Aide Hours]])/NonNurse[[#This Row],[MDS Census]]</f>
        <v>0.24962832187325776</v>
      </c>
      <c r="W76" s="6">
        <v>6.6603260869565215</v>
      </c>
      <c r="X76" s="6">
        <v>18.323369565217391</v>
      </c>
      <c r="Y76" s="6">
        <v>0</v>
      </c>
      <c r="Z76" s="6">
        <f>SUM(NonNurse[[#This Row],[Physical Therapist (PT) Hours]],NonNurse[[#This Row],[PT Assistant Hours]],NonNurse[[#This Row],[PT Aide Hours]])/NonNurse[[#This Row],[MDS Census]]</f>
        <v>0.21357554357926037</v>
      </c>
      <c r="AA76" s="6">
        <v>0</v>
      </c>
      <c r="AB76" s="6">
        <v>0</v>
      </c>
      <c r="AC76" s="6">
        <v>0</v>
      </c>
      <c r="AD76" s="6">
        <v>0</v>
      </c>
      <c r="AE76" s="6">
        <v>6.0869565217391308</v>
      </c>
      <c r="AF76" s="6">
        <v>0</v>
      </c>
      <c r="AG76" s="6">
        <v>0</v>
      </c>
      <c r="AH76" s="1">
        <v>225634</v>
      </c>
      <c r="AI76">
        <v>1</v>
      </c>
    </row>
    <row r="77" spans="1:35" x14ac:dyDescent="0.25">
      <c r="A77" t="s">
        <v>379</v>
      </c>
      <c r="B77" t="s">
        <v>228</v>
      </c>
      <c r="C77" t="s">
        <v>440</v>
      </c>
      <c r="D77" t="s">
        <v>410</v>
      </c>
      <c r="E77" s="6">
        <v>105.64130434782609</v>
      </c>
      <c r="F77" s="6">
        <v>5.3043478260869561</v>
      </c>
      <c r="G77" s="6">
        <v>0.34782608695652173</v>
      </c>
      <c r="H77" s="6">
        <v>0</v>
      </c>
      <c r="I77" s="6">
        <v>4.3804347826086953</v>
      </c>
      <c r="J77" s="6">
        <v>0</v>
      </c>
      <c r="K77" s="6">
        <v>0</v>
      </c>
      <c r="L77" s="6">
        <v>5.7016304347826079</v>
      </c>
      <c r="M77" s="6">
        <v>4.9565217391304346</v>
      </c>
      <c r="N77" s="6">
        <v>0</v>
      </c>
      <c r="O77" s="6">
        <f>SUM(NonNurse[[#This Row],[Qualified Social Work Staff Hours]],NonNurse[[#This Row],[Other Social Work Staff Hours]])/NonNurse[[#This Row],[MDS Census]]</f>
        <v>4.691840724354357E-2</v>
      </c>
      <c r="P77" s="6">
        <v>4.7880434782608692</v>
      </c>
      <c r="Q77" s="6">
        <v>19.432065217391305</v>
      </c>
      <c r="R77" s="6">
        <f>SUM(NonNurse[[#This Row],[Qualified Activities Professional Hours]],NonNurse[[#This Row],[Other Activities Professional Hours]])/NonNurse[[#This Row],[MDS Census]]</f>
        <v>0.22926741434303938</v>
      </c>
      <c r="S77" s="6">
        <v>13.676630434782609</v>
      </c>
      <c r="T77" s="6">
        <v>15.239130434782609</v>
      </c>
      <c r="U77" s="6">
        <v>0</v>
      </c>
      <c r="V77" s="6">
        <f>SUM(NonNurse[[#This Row],[Occupational Therapist Hours]],NonNurse[[#This Row],[OT Assistant Hours]],NonNurse[[#This Row],[OT Aide Hours]])/NonNurse[[#This Row],[MDS Census]]</f>
        <v>0.2737164317316596</v>
      </c>
      <c r="W77" s="6">
        <v>14.040760869565217</v>
      </c>
      <c r="X77" s="6">
        <v>11.073369565217391</v>
      </c>
      <c r="Y77" s="6">
        <v>0</v>
      </c>
      <c r="Z77" s="6">
        <f>SUM(NonNurse[[#This Row],[Physical Therapist (PT) Hours]],NonNurse[[#This Row],[PT Assistant Hours]],NonNurse[[#This Row],[PT Aide Hours]])/NonNurse[[#This Row],[MDS Census]]</f>
        <v>0.2377302191583496</v>
      </c>
      <c r="AA77" s="6">
        <v>0</v>
      </c>
      <c r="AB77" s="6">
        <v>0</v>
      </c>
      <c r="AC77" s="6">
        <v>0</v>
      </c>
      <c r="AD77" s="6">
        <v>0</v>
      </c>
      <c r="AE77" s="6">
        <v>0</v>
      </c>
      <c r="AF77" s="6">
        <v>0</v>
      </c>
      <c r="AG77" s="6">
        <v>0</v>
      </c>
      <c r="AH77" s="1">
        <v>225504</v>
      </c>
      <c r="AI77">
        <v>1</v>
      </c>
    </row>
    <row r="78" spans="1:35" x14ac:dyDescent="0.25">
      <c r="A78" t="s">
        <v>379</v>
      </c>
      <c r="B78" t="s">
        <v>78</v>
      </c>
      <c r="C78" t="s">
        <v>447</v>
      </c>
      <c r="D78" t="s">
        <v>410</v>
      </c>
      <c r="E78" s="6">
        <v>93.25</v>
      </c>
      <c r="F78" s="6">
        <v>4</v>
      </c>
      <c r="G78" s="6">
        <v>0.60869565217391308</v>
      </c>
      <c r="H78" s="6">
        <v>0.19021739130434784</v>
      </c>
      <c r="I78" s="6">
        <v>3.652173913043478</v>
      </c>
      <c r="J78" s="6">
        <v>0</v>
      </c>
      <c r="K78" s="6">
        <v>1.2663043478260869</v>
      </c>
      <c r="L78" s="6">
        <v>2.4827173913043477</v>
      </c>
      <c r="M78" s="6">
        <v>12.913043478260869</v>
      </c>
      <c r="N78" s="6">
        <v>0</v>
      </c>
      <c r="O78" s="6">
        <f>SUM(NonNurse[[#This Row],[Qualified Social Work Staff Hours]],NonNurse[[#This Row],[Other Social Work Staff Hours]])/NonNurse[[#This Row],[MDS Census]]</f>
        <v>0.1384776780510549</v>
      </c>
      <c r="P78" s="6">
        <v>20.635869565217391</v>
      </c>
      <c r="Q78" s="6">
        <v>14.627608695652169</v>
      </c>
      <c r="R78" s="6">
        <f>SUM(NonNurse[[#This Row],[Qualified Activities Professional Hours]],NonNurse[[#This Row],[Other Activities Professional Hours]])/NonNurse[[#This Row],[MDS Census]]</f>
        <v>0.37816062478144302</v>
      </c>
      <c r="S78" s="6">
        <v>10.879782608695654</v>
      </c>
      <c r="T78" s="6">
        <v>4.9038043478260871</v>
      </c>
      <c r="U78" s="6">
        <v>0</v>
      </c>
      <c r="V78" s="6">
        <f>SUM(NonNurse[[#This Row],[Occupational Therapist Hours]],NonNurse[[#This Row],[OT Assistant Hours]],NonNurse[[#This Row],[OT Aide Hours]])/NonNurse[[#This Row],[MDS Census]]</f>
        <v>0.16926098612891949</v>
      </c>
      <c r="W78" s="6">
        <v>12.091956521739128</v>
      </c>
      <c r="X78" s="6">
        <v>0.11684782608695653</v>
      </c>
      <c r="Y78" s="6">
        <v>0</v>
      </c>
      <c r="Z78" s="6">
        <f>SUM(NonNurse[[#This Row],[Physical Therapist (PT) Hours]],NonNurse[[#This Row],[PT Assistant Hours]],NonNurse[[#This Row],[PT Aide Hours]])/NonNurse[[#This Row],[MDS Census]]</f>
        <v>0.13092551579438161</v>
      </c>
      <c r="AA78" s="6">
        <v>0</v>
      </c>
      <c r="AB78" s="6">
        <v>0</v>
      </c>
      <c r="AC78" s="6">
        <v>0</v>
      </c>
      <c r="AD78" s="6">
        <v>0</v>
      </c>
      <c r="AE78" s="6">
        <v>0</v>
      </c>
      <c r="AF78" s="6">
        <v>0</v>
      </c>
      <c r="AG78" s="6">
        <v>0</v>
      </c>
      <c r="AH78" s="1">
        <v>225273</v>
      </c>
      <c r="AI78">
        <v>1</v>
      </c>
    </row>
    <row r="79" spans="1:35" x14ac:dyDescent="0.25">
      <c r="A79" t="s">
        <v>379</v>
      </c>
      <c r="B79" t="s">
        <v>253</v>
      </c>
      <c r="C79" t="s">
        <v>480</v>
      </c>
      <c r="D79" t="s">
        <v>410</v>
      </c>
      <c r="E79" s="6">
        <v>53.445652173913047</v>
      </c>
      <c r="F79" s="6">
        <v>5.3043478260869561</v>
      </c>
      <c r="G79" s="6">
        <v>0.56521739130434778</v>
      </c>
      <c r="H79" s="6">
        <v>0.19565217391304349</v>
      </c>
      <c r="I79" s="6">
        <v>1.1195652173913044</v>
      </c>
      <c r="J79" s="6">
        <v>0</v>
      </c>
      <c r="K79" s="6">
        <v>2.5869565217391304</v>
      </c>
      <c r="L79" s="6">
        <v>1.0896739130434785</v>
      </c>
      <c r="M79" s="6">
        <v>4.6956521739130439</v>
      </c>
      <c r="N79" s="6">
        <v>0</v>
      </c>
      <c r="O79" s="6">
        <f>SUM(NonNurse[[#This Row],[Qualified Social Work Staff Hours]],NonNurse[[#This Row],[Other Social Work Staff Hours]])/NonNurse[[#This Row],[MDS Census]]</f>
        <v>8.7858450274557659E-2</v>
      </c>
      <c r="P79" s="6">
        <v>5.3913043478260869</v>
      </c>
      <c r="Q79" s="6">
        <v>7.8179347826086953</v>
      </c>
      <c r="R79" s="6">
        <f>SUM(NonNurse[[#This Row],[Qualified Activities Professional Hours]],NonNurse[[#This Row],[Other Activities Professional Hours]])/NonNurse[[#This Row],[MDS Census]]</f>
        <v>0.24715273540776891</v>
      </c>
      <c r="S79" s="6">
        <v>1.4595652173913041</v>
      </c>
      <c r="T79" s="6">
        <v>3.0114130434782602</v>
      </c>
      <c r="U79" s="6">
        <v>0</v>
      </c>
      <c r="V79" s="6">
        <f>SUM(NonNurse[[#This Row],[Occupational Therapist Hours]],NonNurse[[#This Row],[OT Assistant Hours]],NonNurse[[#This Row],[OT Aide Hours]])/NonNurse[[#This Row],[MDS Census]]</f>
        <v>8.3654667480170822E-2</v>
      </c>
      <c r="W79" s="6">
        <v>1.4767391304347826</v>
      </c>
      <c r="X79" s="6">
        <v>5.2482608695652173</v>
      </c>
      <c r="Y79" s="6">
        <v>0</v>
      </c>
      <c r="Z79" s="6">
        <f>SUM(NonNurse[[#This Row],[Physical Therapist (PT) Hours]],NonNurse[[#This Row],[PT Assistant Hours]],NonNurse[[#This Row],[PT Aide Hours]])/NonNurse[[#This Row],[MDS Census]]</f>
        <v>0.12582875737238153</v>
      </c>
      <c r="AA79" s="6">
        <v>0</v>
      </c>
      <c r="AB79" s="6">
        <v>0</v>
      </c>
      <c r="AC79" s="6">
        <v>0</v>
      </c>
      <c r="AD79" s="6">
        <v>0</v>
      </c>
      <c r="AE79" s="6">
        <v>0</v>
      </c>
      <c r="AF79" s="6">
        <v>0</v>
      </c>
      <c r="AG79" s="6">
        <v>0.85326086956521741</v>
      </c>
      <c r="AH79" s="1">
        <v>225541</v>
      </c>
      <c r="AI79">
        <v>1</v>
      </c>
    </row>
    <row r="80" spans="1:35" x14ac:dyDescent="0.25">
      <c r="A80" t="s">
        <v>379</v>
      </c>
      <c r="B80" t="s">
        <v>197</v>
      </c>
      <c r="C80" t="s">
        <v>483</v>
      </c>
      <c r="D80" t="s">
        <v>417</v>
      </c>
      <c r="E80" s="6">
        <v>87.141304347826093</v>
      </c>
      <c r="F80" s="6">
        <v>1.7391304347826086</v>
      </c>
      <c r="G80" s="6">
        <v>1.4130434782608696</v>
      </c>
      <c r="H80" s="6">
        <v>0</v>
      </c>
      <c r="I80" s="6">
        <v>0</v>
      </c>
      <c r="J80" s="6">
        <v>0</v>
      </c>
      <c r="K80" s="6">
        <v>0</v>
      </c>
      <c r="L80" s="6">
        <v>1.4246739130434785</v>
      </c>
      <c r="M80" s="6">
        <v>7.0298913043478262</v>
      </c>
      <c r="N80" s="6">
        <v>0</v>
      </c>
      <c r="O80" s="6">
        <f>SUM(NonNurse[[#This Row],[Qualified Social Work Staff Hours]],NonNurse[[#This Row],[Other Social Work Staff Hours]])/NonNurse[[#This Row],[MDS Census]]</f>
        <v>8.0672321317200937E-2</v>
      </c>
      <c r="P80" s="6">
        <v>5.0380434782608692</v>
      </c>
      <c r="Q80" s="6">
        <v>7.1875</v>
      </c>
      <c r="R80" s="6">
        <f>SUM(NonNurse[[#This Row],[Qualified Activities Professional Hours]],NonNurse[[#This Row],[Other Activities Professional Hours]])/NonNurse[[#This Row],[MDS Census]]</f>
        <v>0.1402956218036672</v>
      </c>
      <c r="S80" s="6">
        <v>3.573804347826087</v>
      </c>
      <c r="T80" s="6">
        <v>7.6426086956521742</v>
      </c>
      <c r="U80" s="6">
        <v>0</v>
      </c>
      <c r="V80" s="6">
        <f>SUM(NonNurse[[#This Row],[Occupational Therapist Hours]],NonNurse[[#This Row],[OT Assistant Hours]],NonNurse[[#This Row],[OT Aide Hours]])/NonNurse[[#This Row],[MDS Census]]</f>
        <v>0.12871523013596109</v>
      </c>
      <c r="W80" s="6">
        <v>2.1543478260869562</v>
      </c>
      <c r="X80" s="6">
        <v>4.4567391304347828</v>
      </c>
      <c r="Y80" s="6">
        <v>0</v>
      </c>
      <c r="Z80" s="6">
        <f>SUM(NonNurse[[#This Row],[Physical Therapist (PT) Hours]],NonNurse[[#This Row],[PT Assistant Hours]],NonNurse[[#This Row],[PT Aide Hours]])/NonNurse[[#This Row],[MDS Census]]</f>
        <v>7.5866284146189331E-2</v>
      </c>
      <c r="AA80" s="6">
        <v>0</v>
      </c>
      <c r="AB80" s="6">
        <v>0</v>
      </c>
      <c r="AC80" s="6">
        <v>0</v>
      </c>
      <c r="AD80" s="6">
        <v>49.6875</v>
      </c>
      <c r="AE80" s="6">
        <v>0</v>
      </c>
      <c r="AF80" s="6">
        <v>0</v>
      </c>
      <c r="AG80" s="6">
        <v>0</v>
      </c>
      <c r="AH80" s="1">
        <v>225453</v>
      </c>
      <c r="AI80">
        <v>1</v>
      </c>
    </row>
    <row r="81" spans="1:35" x14ac:dyDescent="0.25">
      <c r="A81" t="s">
        <v>379</v>
      </c>
      <c r="B81" t="s">
        <v>29</v>
      </c>
      <c r="C81" t="s">
        <v>480</v>
      </c>
      <c r="D81" t="s">
        <v>410</v>
      </c>
      <c r="E81" s="6">
        <v>80.945652173913047</v>
      </c>
      <c r="F81" s="6">
        <v>5.7391304347826084</v>
      </c>
      <c r="G81" s="6">
        <v>1.7391304347826086</v>
      </c>
      <c r="H81" s="6">
        <v>0.47097826086956518</v>
      </c>
      <c r="I81" s="6">
        <v>3.3913043478260869</v>
      </c>
      <c r="J81" s="6">
        <v>0</v>
      </c>
      <c r="K81" s="6">
        <v>0</v>
      </c>
      <c r="L81" s="6">
        <v>3.0027173913043477</v>
      </c>
      <c r="M81" s="6">
        <v>5.2282608695652177</v>
      </c>
      <c r="N81" s="6">
        <v>0</v>
      </c>
      <c r="O81" s="6">
        <f>SUM(NonNurse[[#This Row],[Qualified Social Work Staff Hours]],NonNurse[[#This Row],[Other Social Work Staff Hours]])/NonNurse[[#This Row],[MDS Census]]</f>
        <v>6.4589767691687935E-2</v>
      </c>
      <c r="P81" s="6">
        <v>8.5217391304347831</v>
      </c>
      <c r="Q81" s="6">
        <v>14.054347826086957</v>
      </c>
      <c r="R81" s="6">
        <f>SUM(NonNurse[[#This Row],[Qualified Activities Professional Hours]],NonNurse[[#This Row],[Other Activities Professional Hours]])/NonNurse[[#This Row],[MDS Census]]</f>
        <v>0.27890425674768365</v>
      </c>
      <c r="S81" s="6">
        <v>1.3529347826086957</v>
      </c>
      <c r="T81" s="6">
        <v>4.2853260869565215</v>
      </c>
      <c r="U81" s="6">
        <v>0</v>
      </c>
      <c r="V81" s="6">
        <f>SUM(NonNurse[[#This Row],[Occupational Therapist Hours]],NonNurse[[#This Row],[OT Assistant Hours]],NonNurse[[#This Row],[OT Aide Hours]])/NonNurse[[#This Row],[MDS Census]]</f>
        <v>6.9654894588424859E-2</v>
      </c>
      <c r="W81" s="6">
        <v>12.282608695652174</v>
      </c>
      <c r="X81" s="6">
        <v>7.8016304347826084</v>
      </c>
      <c r="Y81" s="6">
        <v>0</v>
      </c>
      <c r="Z81" s="6">
        <f>SUM(NonNurse[[#This Row],[Physical Therapist (PT) Hours]],NonNurse[[#This Row],[PT Assistant Hours]],NonNurse[[#This Row],[PT Aide Hours]])/NonNurse[[#This Row],[MDS Census]]</f>
        <v>0.24812004834161405</v>
      </c>
      <c r="AA81" s="6">
        <v>0</v>
      </c>
      <c r="AB81" s="6">
        <v>0</v>
      </c>
      <c r="AC81" s="6">
        <v>0</v>
      </c>
      <c r="AD81" s="6">
        <v>0</v>
      </c>
      <c r="AE81" s="6">
        <v>0.60869565217391308</v>
      </c>
      <c r="AF81" s="6">
        <v>0</v>
      </c>
      <c r="AG81" s="6">
        <v>0</v>
      </c>
      <c r="AH81" s="1">
        <v>225179</v>
      </c>
      <c r="AI81">
        <v>1</v>
      </c>
    </row>
    <row r="82" spans="1:35" x14ac:dyDescent="0.25">
      <c r="A82" t="s">
        <v>379</v>
      </c>
      <c r="B82" t="s">
        <v>194</v>
      </c>
      <c r="C82" t="s">
        <v>483</v>
      </c>
      <c r="D82" t="s">
        <v>417</v>
      </c>
      <c r="E82" s="6">
        <v>217.38043478260869</v>
      </c>
      <c r="F82" s="6">
        <v>70.810652173913027</v>
      </c>
      <c r="G82" s="6">
        <v>0.1358695652173913</v>
      </c>
      <c r="H82" s="6">
        <v>0.95652173913043481</v>
      </c>
      <c r="I82" s="6">
        <v>3.4891304347826089</v>
      </c>
      <c r="J82" s="6">
        <v>0</v>
      </c>
      <c r="K82" s="6">
        <v>0</v>
      </c>
      <c r="L82" s="6">
        <v>2.6576086956521738</v>
      </c>
      <c r="M82" s="6">
        <v>9.5923913043478262</v>
      </c>
      <c r="N82" s="6">
        <v>0</v>
      </c>
      <c r="O82" s="6">
        <f>SUM(NonNurse[[#This Row],[Qualified Social Work Staff Hours]],NonNurse[[#This Row],[Other Social Work Staff Hours]])/NonNurse[[#This Row],[MDS Census]]</f>
        <v>4.4127206360318021E-2</v>
      </c>
      <c r="P82" s="6">
        <v>48.714130434782604</v>
      </c>
      <c r="Q82" s="6">
        <v>0</v>
      </c>
      <c r="R82" s="6">
        <f>SUM(NonNurse[[#This Row],[Qualified Activities Professional Hours]],NonNurse[[#This Row],[Other Activities Professional Hours]])/NonNurse[[#This Row],[MDS Census]]</f>
        <v>0.22409620481024051</v>
      </c>
      <c r="S82" s="6">
        <v>10.407608695652174</v>
      </c>
      <c r="T82" s="6">
        <v>14.388586956521738</v>
      </c>
      <c r="U82" s="6">
        <v>0</v>
      </c>
      <c r="V82" s="6">
        <f>SUM(NonNurse[[#This Row],[Occupational Therapist Hours]],NonNurse[[#This Row],[OT Assistant Hours]],NonNurse[[#This Row],[OT Aide Hours]])/NonNurse[[#This Row],[MDS Census]]</f>
        <v>0.11406820341017052</v>
      </c>
      <c r="W82" s="6">
        <v>9.8315217391304355</v>
      </c>
      <c r="X82" s="6">
        <v>17.097826086956523</v>
      </c>
      <c r="Y82" s="6">
        <v>0</v>
      </c>
      <c r="Z82" s="6">
        <f>SUM(NonNurse[[#This Row],[Physical Therapist (PT) Hours]],NonNurse[[#This Row],[PT Assistant Hours]],NonNurse[[#This Row],[PT Aide Hours]])/NonNurse[[#This Row],[MDS Census]]</f>
        <v>0.12388119405970301</v>
      </c>
      <c r="AA82" s="6">
        <v>0</v>
      </c>
      <c r="AB82" s="6">
        <v>0</v>
      </c>
      <c r="AC82" s="6">
        <v>0</v>
      </c>
      <c r="AD82" s="6">
        <v>0</v>
      </c>
      <c r="AE82" s="6">
        <v>3.5543478260869565</v>
      </c>
      <c r="AF82" s="6">
        <v>0</v>
      </c>
      <c r="AG82" s="6">
        <v>0</v>
      </c>
      <c r="AH82" s="1">
        <v>225448</v>
      </c>
      <c r="AI82">
        <v>1</v>
      </c>
    </row>
    <row r="83" spans="1:35" x14ac:dyDescent="0.25">
      <c r="A83" t="s">
        <v>379</v>
      </c>
      <c r="B83" t="s">
        <v>119</v>
      </c>
      <c r="C83" t="s">
        <v>522</v>
      </c>
      <c r="D83" t="s">
        <v>415</v>
      </c>
      <c r="E83" s="6">
        <v>90.869565217391298</v>
      </c>
      <c r="F83" s="6">
        <v>6.0869565217391308</v>
      </c>
      <c r="G83" s="6">
        <v>0</v>
      </c>
      <c r="H83" s="6">
        <v>0</v>
      </c>
      <c r="I83" s="6">
        <v>0</v>
      </c>
      <c r="J83" s="6">
        <v>0</v>
      </c>
      <c r="K83" s="6">
        <v>0</v>
      </c>
      <c r="L83" s="6">
        <v>1.3844565217391307</v>
      </c>
      <c r="M83" s="6">
        <v>6.8179347826086953</v>
      </c>
      <c r="N83" s="6">
        <v>0</v>
      </c>
      <c r="O83" s="6">
        <f>SUM(NonNurse[[#This Row],[Qualified Social Work Staff Hours]],NonNurse[[#This Row],[Other Social Work Staff Hours]])/NonNurse[[#This Row],[MDS Census]]</f>
        <v>7.5029904306220099E-2</v>
      </c>
      <c r="P83" s="6">
        <v>0</v>
      </c>
      <c r="Q83" s="6">
        <v>11.347826086956522</v>
      </c>
      <c r="R83" s="6">
        <f>SUM(NonNurse[[#This Row],[Qualified Activities Professional Hours]],NonNurse[[#This Row],[Other Activities Professional Hours]])/NonNurse[[#This Row],[MDS Census]]</f>
        <v>0.12488038277511962</v>
      </c>
      <c r="S83" s="6">
        <v>4.7013043478260883</v>
      </c>
      <c r="T83" s="6">
        <v>9.2641304347826097</v>
      </c>
      <c r="U83" s="6">
        <v>0</v>
      </c>
      <c r="V83" s="6">
        <f>SUM(NonNurse[[#This Row],[Occupational Therapist Hours]],NonNurse[[#This Row],[OT Assistant Hours]],NonNurse[[#This Row],[OT Aide Hours]])/NonNurse[[#This Row],[MDS Census]]</f>
        <v>0.15368660287081343</v>
      </c>
      <c r="W83" s="6">
        <v>5.9598913043478268</v>
      </c>
      <c r="X83" s="6">
        <v>9.9428260869565239</v>
      </c>
      <c r="Y83" s="6">
        <v>0</v>
      </c>
      <c r="Z83" s="6">
        <f>SUM(NonNurse[[#This Row],[Physical Therapist (PT) Hours]],NonNurse[[#This Row],[PT Assistant Hours]],NonNurse[[#This Row],[PT Aide Hours]])/NonNurse[[#This Row],[MDS Census]]</f>
        <v>0.17500598086124405</v>
      </c>
      <c r="AA83" s="6">
        <v>0</v>
      </c>
      <c r="AB83" s="6">
        <v>0</v>
      </c>
      <c r="AC83" s="6">
        <v>0</v>
      </c>
      <c r="AD83" s="6">
        <v>0</v>
      </c>
      <c r="AE83" s="6">
        <v>2.1739130434782608E-2</v>
      </c>
      <c r="AF83" s="6">
        <v>0</v>
      </c>
      <c r="AG83" s="6">
        <v>0</v>
      </c>
      <c r="AH83" s="1">
        <v>225333</v>
      </c>
      <c r="AI83">
        <v>1</v>
      </c>
    </row>
    <row r="84" spans="1:35" x14ac:dyDescent="0.25">
      <c r="A84" t="s">
        <v>379</v>
      </c>
      <c r="B84" t="s">
        <v>202</v>
      </c>
      <c r="C84" t="s">
        <v>455</v>
      </c>
      <c r="D84" t="s">
        <v>416</v>
      </c>
      <c r="E84" s="6">
        <v>62.239130434782609</v>
      </c>
      <c r="F84" s="6">
        <v>0</v>
      </c>
      <c r="G84" s="6">
        <v>0.21739130434782608</v>
      </c>
      <c r="H84" s="6">
        <v>0</v>
      </c>
      <c r="I84" s="6">
        <v>4.9347826086956523</v>
      </c>
      <c r="J84" s="6">
        <v>0</v>
      </c>
      <c r="K84" s="6">
        <v>0</v>
      </c>
      <c r="L84" s="6">
        <v>3.6018478260869573</v>
      </c>
      <c r="M84" s="6">
        <v>0</v>
      </c>
      <c r="N84" s="6">
        <v>0.16576086956521738</v>
      </c>
      <c r="O84" s="6">
        <f>SUM(NonNurse[[#This Row],[Qualified Social Work Staff Hours]],NonNurse[[#This Row],[Other Social Work Staff Hours]])/NonNurse[[#This Row],[MDS Census]]</f>
        <v>2.6632902549772962E-3</v>
      </c>
      <c r="P84" s="6">
        <v>4.6086956521739131</v>
      </c>
      <c r="Q84" s="6">
        <v>10.255434782608695</v>
      </c>
      <c r="R84" s="6">
        <f>SUM(NonNurse[[#This Row],[Qualified Activities Professional Hours]],NonNurse[[#This Row],[Other Activities Professional Hours]])/NonNurse[[#This Row],[MDS Census]]</f>
        <v>0.23882291302829201</v>
      </c>
      <c r="S84" s="6">
        <v>4.003152173913044</v>
      </c>
      <c r="T84" s="6">
        <v>7.0623913043478277</v>
      </c>
      <c r="U84" s="6">
        <v>0</v>
      </c>
      <c r="V84" s="6">
        <f>SUM(NonNurse[[#This Row],[Occupational Therapist Hours]],NonNurse[[#This Row],[OT Assistant Hours]],NonNurse[[#This Row],[OT Aide Hours]])/NonNurse[[#This Row],[MDS Census]]</f>
        <v>0.17779077890324835</v>
      </c>
      <c r="W84" s="6">
        <v>3.2114130434782613</v>
      </c>
      <c r="X84" s="6">
        <v>3.2538043478260872</v>
      </c>
      <c r="Y84" s="6">
        <v>0</v>
      </c>
      <c r="Z84" s="6">
        <f>SUM(NonNurse[[#This Row],[Physical Therapist (PT) Hours]],NonNurse[[#This Row],[PT Assistant Hours]],NonNurse[[#This Row],[PT Aide Hours]])/NonNurse[[#This Row],[MDS Census]]</f>
        <v>0.10387705204331121</v>
      </c>
      <c r="AA84" s="6">
        <v>0</v>
      </c>
      <c r="AB84" s="6">
        <v>0</v>
      </c>
      <c r="AC84" s="6">
        <v>0</v>
      </c>
      <c r="AD84" s="6">
        <v>39.633152173913047</v>
      </c>
      <c r="AE84" s="6">
        <v>0</v>
      </c>
      <c r="AF84" s="6">
        <v>0</v>
      </c>
      <c r="AG84" s="6">
        <v>0</v>
      </c>
      <c r="AH84" s="1">
        <v>225461</v>
      </c>
      <c r="AI84">
        <v>1</v>
      </c>
    </row>
    <row r="85" spans="1:35" x14ac:dyDescent="0.25">
      <c r="A85" t="s">
        <v>379</v>
      </c>
      <c r="B85" t="s">
        <v>175</v>
      </c>
      <c r="C85" t="s">
        <v>543</v>
      </c>
      <c r="D85" t="s">
        <v>419</v>
      </c>
      <c r="E85" s="6">
        <v>91.989130434782609</v>
      </c>
      <c r="F85" s="6">
        <v>5.4619565217391308</v>
      </c>
      <c r="G85" s="6">
        <v>0.1708695652173913</v>
      </c>
      <c r="H85" s="6">
        <v>0.27717391304347827</v>
      </c>
      <c r="I85" s="6">
        <v>2.5</v>
      </c>
      <c r="J85" s="6">
        <v>2.2717391304347827</v>
      </c>
      <c r="K85" s="6">
        <v>0</v>
      </c>
      <c r="L85" s="6">
        <v>4.5108695652173916</v>
      </c>
      <c r="M85" s="6">
        <v>5.7228260869565215</v>
      </c>
      <c r="N85" s="6">
        <v>0</v>
      </c>
      <c r="O85" s="6">
        <f>SUM(NonNurse[[#This Row],[Qualified Social Work Staff Hours]],NonNurse[[#This Row],[Other Social Work Staff Hours]])/NonNurse[[#This Row],[MDS Census]]</f>
        <v>6.2211981566820271E-2</v>
      </c>
      <c r="P85" s="6">
        <v>10.048913043478262</v>
      </c>
      <c r="Q85" s="6">
        <v>9.9565217391304355</v>
      </c>
      <c r="R85" s="6">
        <f>SUM(NonNurse[[#This Row],[Qualified Activities Professional Hours]],NonNurse[[#This Row],[Other Activities Professional Hours]])/NonNurse[[#This Row],[MDS Census]]</f>
        <v>0.217476072314782</v>
      </c>
      <c r="S85" s="6">
        <v>9.5271739130434785</v>
      </c>
      <c r="T85" s="6">
        <v>0</v>
      </c>
      <c r="U85" s="6">
        <v>5.3043478260869561</v>
      </c>
      <c r="V85" s="6">
        <f>SUM(NonNurse[[#This Row],[Occupational Therapist Hours]],NonNurse[[#This Row],[OT Assistant Hours]],NonNurse[[#This Row],[OT Aide Hours]])/NonNurse[[#This Row],[MDS Census]]</f>
        <v>0.16123124187640314</v>
      </c>
      <c r="W85" s="6">
        <v>5.2146739130434785</v>
      </c>
      <c r="X85" s="6">
        <v>0</v>
      </c>
      <c r="Y85" s="6">
        <v>10.402173913043478</v>
      </c>
      <c r="Z85" s="6">
        <f>SUM(NonNurse[[#This Row],[Physical Therapist (PT) Hours]],NonNurse[[#This Row],[PT Assistant Hours]],NonNurse[[#This Row],[PT Aide Hours]])/NonNurse[[#This Row],[MDS Census]]</f>
        <v>0.16976840363937137</v>
      </c>
      <c r="AA85" s="6">
        <v>0</v>
      </c>
      <c r="AB85" s="6">
        <v>0</v>
      </c>
      <c r="AC85" s="6">
        <v>0</v>
      </c>
      <c r="AD85" s="6">
        <v>0</v>
      </c>
      <c r="AE85" s="6">
        <v>0</v>
      </c>
      <c r="AF85" s="6">
        <v>0</v>
      </c>
      <c r="AG85" s="6">
        <v>0</v>
      </c>
      <c r="AH85" s="1">
        <v>225420</v>
      </c>
      <c r="AI85">
        <v>1</v>
      </c>
    </row>
    <row r="86" spans="1:35" x14ac:dyDescent="0.25">
      <c r="A86" t="s">
        <v>379</v>
      </c>
      <c r="B86" t="s">
        <v>46</v>
      </c>
      <c r="C86" t="s">
        <v>488</v>
      </c>
      <c r="D86" t="s">
        <v>411</v>
      </c>
      <c r="E86" s="6">
        <v>84.760869565217391</v>
      </c>
      <c r="F86" s="6">
        <v>5.3913043478260869</v>
      </c>
      <c r="G86" s="6">
        <v>0.91304347826086951</v>
      </c>
      <c r="H86" s="6">
        <v>0.39130434782608697</v>
      </c>
      <c r="I86" s="6">
        <v>1.3369565217391304</v>
      </c>
      <c r="J86" s="6">
        <v>0</v>
      </c>
      <c r="K86" s="6">
        <v>0</v>
      </c>
      <c r="L86" s="6">
        <v>2.5293478260869566</v>
      </c>
      <c r="M86" s="6">
        <v>8.2010869565217384</v>
      </c>
      <c r="N86" s="6">
        <v>0</v>
      </c>
      <c r="O86" s="6">
        <f>SUM(NonNurse[[#This Row],[Qualified Social Work Staff Hours]],NonNurse[[#This Row],[Other Social Work Staff Hours]])/NonNurse[[#This Row],[MDS Census]]</f>
        <v>9.6755578353423952E-2</v>
      </c>
      <c r="P86" s="6">
        <v>4.5217391304347823</v>
      </c>
      <c r="Q86" s="6">
        <v>4.4755434782608692</v>
      </c>
      <c r="R86" s="6">
        <f>SUM(NonNurse[[#This Row],[Qualified Activities Professional Hours]],NonNurse[[#This Row],[Other Activities Professional Hours]])/NonNurse[[#This Row],[MDS Census]]</f>
        <v>0.10614901256732495</v>
      </c>
      <c r="S86" s="6">
        <v>3.4727173913043479</v>
      </c>
      <c r="T86" s="6">
        <v>1.441086956521739</v>
      </c>
      <c r="U86" s="6">
        <v>0</v>
      </c>
      <c r="V86" s="6">
        <f>SUM(NonNurse[[#This Row],[Occupational Therapist Hours]],NonNurse[[#This Row],[OT Assistant Hours]],NonNurse[[#This Row],[OT Aide Hours]])/NonNurse[[#This Row],[MDS Census]]</f>
        <v>5.7972557065914337E-2</v>
      </c>
      <c r="W86" s="6">
        <v>2.7608695652173911</v>
      </c>
      <c r="X86" s="6">
        <v>3.4746739130434778</v>
      </c>
      <c r="Y86" s="6">
        <v>8.6956521739130432E-2</v>
      </c>
      <c r="Z86" s="6">
        <f>SUM(NonNurse[[#This Row],[Physical Therapist (PT) Hours]],NonNurse[[#This Row],[PT Assistant Hours]],NonNurse[[#This Row],[PT Aide Hours]])/NonNurse[[#This Row],[MDS Census]]</f>
        <v>7.4592203129007439E-2</v>
      </c>
      <c r="AA86" s="6">
        <v>0</v>
      </c>
      <c r="AB86" s="6">
        <v>0</v>
      </c>
      <c r="AC86" s="6">
        <v>0</v>
      </c>
      <c r="AD86" s="6">
        <v>0</v>
      </c>
      <c r="AE86" s="6">
        <v>0</v>
      </c>
      <c r="AF86" s="6">
        <v>0</v>
      </c>
      <c r="AG86" s="6">
        <v>0</v>
      </c>
      <c r="AH86" s="1">
        <v>225221</v>
      </c>
      <c r="AI86">
        <v>1</v>
      </c>
    </row>
    <row r="87" spans="1:35" x14ac:dyDescent="0.25">
      <c r="A87" t="s">
        <v>379</v>
      </c>
      <c r="B87" t="s">
        <v>88</v>
      </c>
      <c r="C87" t="s">
        <v>433</v>
      </c>
      <c r="D87" t="s">
        <v>414</v>
      </c>
      <c r="E87" s="6">
        <v>127.07608695652173</v>
      </c>
      <c r="F87" s="6">
        <v>4.7282608695652177</v>
      </c>
      <c r="G87" s="6">
        <v>0.59239130434782605</v>
      </c>
      <c r="H87" s="6">
        <v>0.71195652173913049</v>
      </c>
      <c r="I87" s="6">
        <v>2.6086956521739131</v>
      </c>
      <c r="J87" s="6">
        <v>0</v>
      </c>
      <c r="K87" s="6">
        <v>0</v>
      </c>
      <c r="L87" s="6">
        <v>3.8988043478260876</v>
      </c>
      <c r="M87" s="6">
        <v>4.9728260869565215</v>
      </c>
      <c r="N87" s="6">
        <v>0</v>
      </c>
      <c r="O87" s="6">
        <f>SUM(NonNurse[[#This Row],[Qualified Social Work Staff Hours]],NonNurse[[#This Row],[Other Social Work Staff Hours]])/NonNurse[[#This Row],[MDS Census]]</f>
        <v>3.9132666153451373E-2</v>
      </c>
      <c r="P87" s="6">
        <v>4.8369565217391308</v>
      </c>
      <c r="Q87" s="6">
        <v>1.6195652173913044</v>
      </c>
      <c r="R87" s="6">
        <f>SUM(NonNurse[[#This Row],[Qualified Activities Professional Hours]],NonNurse[[#This Row],[Other Activities Professional Hours]])/NonNurse[[#This Row],[MDS Census]]</f>
        <v>5.080831408775982E-2</v>
      </c>
      <c r="S87" s="6">
        <v>11.604347826086956</v>
      </c>
      <c r="T87" s="6">
        <v>7.7333695652173891</v>
      </c>
      <c r="U87" s="6">
        <v>0</v>
      </c>
      <c r="V87" s="6">
        <f>SUM(NonNurse[[#This Row],[Occupational Therapist Hours]],NonNurse[[#This Row],[OT Assistant Hours]],NonNurse[[#This Row],[OT Aide Hours]])/NonNurse[[#This Row],[MDS Census]]</f>
        <v>0.15217432212813273</v>
      </c>
      <c r="W87" s="6">
        <v>9.9335869565217383</v>
      </c>
      <c r="X87" s="6">
        <v>7.5407608695652133</v>
      </c>
      <c r="Y87" s="6">
        <v>2.5760869565217392</v>
      </c>
      <c r="Z87" s="6">
        <f>SUM(NonNurse[[#This Row],[Physical Therapist (PT) Hours]],NonNurse[[#This Row],[PT Assistant Hours]],NonNurse[[#This Row],[PT Aide Hours]])/NonNurse[[#This Row],[MDS Census]]</f>
        <v>0.15778290993071589</v>
      </c>
      <c r="AA87" s="6">
        <v>0</v>
      </c>
      <c r="AB87" s="6">
        <v>0</v>
      </c>
      <c r="AC87" s="6">
        <v>0</v>
      </c>
      <c r="AD87" s="6">
        <v>0</v>
      </c>
      <c r="AE87" s="6">
        <v>0</v>
      </c>
      <c r="AF87" s="6">
        <v>0</v>
      </c>
      <c r="AG87" s="6">
        <v>0</v>
      </c>
      <c r="AH87" s="1">
        <v>225291</v>
      </c>
      <c r="AI87">
        <v>1</v>
      </c>
    </row>
    <row r="88" spans="1:35" x14ac:dyDescent="0.25">
      <c r="A88" t="s">
        <v>379</v>
      </c>
      <c r="B88" t="s">
        <v>98</v>
      </c>
      <c r="C88" t="s">
        <v>454</v>
      </c>
      <c r="D88" t="s">
        <v>409</v>
      </c>
      <c r="E88" s="6">
        <v>114.6304347826087</v>
      </c>
      <c r="F88" s="6">
        <v>4.5652173913043477</v>
      </c>
      <c r="G88" s="6">
        <v>0.73369565217391308</v>
      </c>
      <c r="H88" s="6">
        <v>0.39130434782608697</v>
      </c>
      <c r="I88" s="6">
        <v>4.5217391304347823</v>
      </c>
      <c r="J88" s="6">
        <v>0</v>
      </c>
      <c r="K88" s="6">
        <v>0</v>
      </c>
      <c r="L88" s="6">
        <v>5.6521739130434785</v>
      </c>
      <c r="M88" s="6">
        <v>5.4347826086956523</v>
      </c>
      <c r="N88" s="6">
        <v>0</v>
      </c>
      <c r="O88" s="6">
        <f>SUM(NonNurse[[#This Row],[Qualified Social Work Staff Hours]],NonNurse[[#This Row],[Other Social Work Staff Hours]])/NonNurse[[#This Row],[MDS Census]]</f>
        <v>4.7411340792717617E-2</v>
      </c>
      <c r="P88" s="6">
        <v>8.9510869565217384</v>
      </c>
      <c r="Q88" s="6">
        <v>14.875</v>
      </c>
      <c r="R88" s="6">
        <f>SUM(NonNurse[[#This Row],[Qualified Activities Professional Hours]],NonNurse[[#This Row],[Other Activities Professional Hours]])/NonNurse[[#This Row],[MDS Census]]</f>
        <v>0.20785131803527401</v>
      </c>
      <c r="S88" s="6">
        <v>7.8122826086956527</v>
      </c>
      <c r="T88" s="6">
        <v>8.9135869565217405</v>
      </c>
      <c r="U88" s="6">
        <v>0</v>
      </c>
      <c r="V88" s="6">
        <f>SUM(NonNurse[[#This Row],[Occupational Therapist Hours]],NonNurse[[#This Row],[OT Assistant Hours]],NonNurse[[#This Row],[OT Aide Hours]])/NonNurse[[#This Row],[MDS Census]]</f>
        <v>0.14591124597003605</v>
      </c>
      <c r="W88" s="6">
        <v>6.0442391304347822</v>
      </c>
      <c r="X88" s="6">
        <v>11.134021739130441</v>
      </c>
      <c r="Y88" s="6">
        <v>0</v>
      </c>
      <c r="Z88" s="6">
        <f>SUM(NonNurse[[#This Row],[Physical Therapist (PT) Hours]],NonNurse[[#This Row],[PT Assistant Hours]],NonNurse[[#This Row],[PT Aide Hours]])/NonNurse[[#This Row],[MDS Census]]</f>
        <v>0.14985776597762188</v>
      </c>
      <c r="AA88" s="6">
        <v>0</v>
      </c>
      <c r="AB88" s="6">
        <v>0</v>
      </c>
      <c r="AC88" s="6">
        <v>0</v>
      </c>
      <c r="AD88" s="6">
        <v>0</v>
      </c>
      <c r="AE88" s="6">
        <v>0</v>
      </c>
      <c r="AF88" s="6">
        <v>0</v>
      </c>
      <c r="AG88" s="6">
        <v>0</v>
      </c>
      <c r="AH88" s="1">
        <v>225304</v>
      </c>
      <c r="AI88">
        <v>1</v>
      </c>
    </row>
    <row r="89" spans="1:35" x14ac:dyDescent="0.25">
      <c r="A89" t="s">
        <v>379</v>
      </c>
      <c r="B89" t="s">
        <v>97</v>
      </c>
      <c r="C89" t="s">
        <v>513</v>
      </c>
      <c r="D89" t="s">
        <v>414</v>
      </c>
      <c r="E89" s="6">
        <v>95.021739130434781</v>
      </c>
      <c r="F89" s="6">
        <v>1.6630434782608696</v>
      </c>
      <c r="G89" s="6">
        <v>0</v>
      </c>
      <c r="H89" s="6">
        <v>0</v>
      </c>
      <c r="I89" s="6">
        <v>3.097826086956522</v>
      </c>
      <c r="J89" s="6">
        <v>0</v>
      </c>
      <c r="K89" s="6">
        <v>0</v>
      </c>
      <c r="L89" s="6">
        <v>5.2486956521739128</v>
      </c>
      <c r="M89" s="6">
        <v>0.29891304347826086</v>
      </c>
      <c r="N89" s="6">
        <v>7.4728260869565215</v>
      </c>
      <c r="O89" s="6">
        <f>SUM(NonNurse[[#This Row],[Qualified Social Work Staff Hours]],NonNurse[[#This Row],[Other Social Work Staff Hours]])/NonNurse[[#This Row],[MDS Census]]</f>
        <v>8.1789064287348431E-2</v>
      </c>
      <c r="P89" s="6">
        <v>0</v>
      </c>
      <c r="Q89" s="6">
        <v>14.980978260869565</v>
      </c>
      <c r="R89" s="6">
        <f>SUM(NonNurse[[#This Row],[Qualified Activities Professional Hours]],NonNurse[[#This Row],[Other Activities Professional Hours]])/NonNurse[[#This Row],[MDS Census]]</f>
        <v>0.15765843056508808</v>
      </c>
      <c r="S89" s="6">
        <v>9.3834782608695608</v>
      </c>
      <c r="T89" s="6">
        <v>5.4813043478260868</v>
      </c>
      <c r="U89" s="6">
        <v>0</v>
      </c>
      <c r="V89" s="6">
        <f>SUM(NonNurse[[#This Row],[Occupational Therapist Hours]],NonNurse[[#This Row],[OT Assistant Hours]],NonNurse[[#This Row],[OT Aide Hours]])/NonNurse[[#This Row],[MDS Census]]</f>
        <v>0.15643559826126741</v>
      </c>
      <c r="W89" s="6">
        <v>8.2589130434782607</v>
      </c>
      <c r="X89" s="6">
        <v>8.9767391304347797</v>
      </c>
      <c r="Y89" s="6">
        <v>0</v>
      </c>
      <c r="Z89" s="6">
        <f>SUM(NonNurse[[#This Row],[Physical Therapist (PT) Hours]],NonNurse[[#This Row],[PT Assistant Hours]],NonNurse[[#This Row],[PT Aide Hours]])/NonNurse[[#This Row],[MDS Census]]</f>
        <v>0.18138641043239528</v>
      </c>
      <c r="AA89" s="6">
        <v>0</v>
      </c>
      <c r="AB89" s="6">
        <v>3.3260869565217392</v>
      </c>
      <c r="AC89" s="6">
        <v>0</v>
      </c>
      <c r="AD89" s="6">
        <v>57.029891304347828</v>
      </c>
      <c r="AE89" s="6">
        <v>0</v>
      </c>
      <c r="AF89" s="6">
        <v>0</v>
      </c>
      <c r="AG89" s="6">
        <v>0</v>
      </c>
      <c r="AH89" s="1">
        <v>225303</v>
      </c>
      <c r="AI89">
        <v>1</v>
      </c>
    </row>
    <row r="90" spans="1:35" x14ac:dyDescent="0.25">
      <c r="A90" t="s">
        <v>379</v>
      </c>
      <c r="B90" t="s">
        <v>141</v>
      </c>
      <c r="C90" t="s">
        <v>478</v>
      </c>
      <c r="D90" t="s">
        <v>415</v>
      </c>
      <c r="E90" s="6">
        <v>77.956521739130437</v>
      </c>
      <c r="F90" s="6">
        <v>5.5652173913043477</v>
      </c>
      <c r="G90" s="6">
        <v>0</v>
      </c>
      <c r="H90" s="6">
        <v>0</v>
      </c>
      <c r="I90" s="6">
        <v>0</v>
      </c>
      <c r="J90" s="6">
        <v>0</v>
      </c>
      <c r="K90" s="6">
        <v>0</v>
      </c>
      <c r="L90" s="6">
        <v>0.1890217391304348</v>
      </c>
      <c r="M90" s="6">
        <v>5.3043478260869561</v>
      </c>
      <c r="N90" s="6">
        <v>0</v>
      </c>
      <c r="O90" s="6">
        <f>SUM(NonNurse[[#This Row],[Qualified Social Work Staff Hours]],NonNurse[[#This Row],[Other Social Work Staff Hours]])/NonNurse[[#This Row],[MDS Census]]</f>
        <v>6.8042387060791965E-2</v>
      </c>
      <c r="P90" s="6">
        <v>5.3043478260869561</v>
      </c>
      <c r="Q90" s="6">
        <v>6.6630434782608692</v>
      </c>
      <c r="R90" s="6">
        <f>SUM(NonNurse[[#This Row],[Qualified Activities Professional Hours]],NonNurse[[#This Row],[Other Activities Professional Hours]])/NonNurse[[#This Row],[MDS Census]]</f>
        <v>0.15351366424986054</v>
      </c>
      <c r="S90" s="6">
        <v>9.0005434782608695</v>
      </c>
      <c r="T90" s="6">
        <v>7.14641304347826</v>
      </c>
      <c r="U90" s="6">
        <v>0</v>
      </c>
      <c r="V90" s="6">
        <f>SUM(NonNurse[[#This Row],[Occupational Therapist Hours]],NonNurse[[#This Row],[OT Assistant Hours]],NonNurse[[#This Row],[OT Aide Hours]])/NonNurse[[#This Row],[MDS Census]]</f>
        <v>0.20712771890685996</v>
      </c>
      <c r="W90" s="6">
        <v>3.968695652173913</v>
      </c>
      <c r="X90" s="6">
        <v>5.865108695652177</v>
      </c>
      <c r="Y90" s="6">
        <v>0</v>
      </c>
      <c r="Z90" s="6">
        <f>SUM(NonNurse[[#This Row],[Physical Therapist (PT) Hours]],NonNurse[[#This Row],[PT Assistant Hours]],NonNurse[[#This Row],[PT Aide Hours]])/NonNurse[[#This Row],[MDS Census]]</f>
        <v>0.12614472950362524</v>
      </c>
      <c r="AA90" s="6">
        <v>0</v>
      </c>
      <c r="AB90" s="6">
        <v>0</v>
      </c>
      <c r="AC90" s="6">
        <v>0</v>
      </c>
      <c r="AD90" s="6">
        <v>0</v>
      </c>
      <c r="AE90" s="6">
        <v>0</v>
      </c>
      <c r="AF90" s="6">
        <v>0</v>
      </c>
      <c r="AG90" s="6">
        <v>0</v>
      </c>
      <c r="AH90" s="1">
        <v>225370</v>
      </c>
      <c r="AI90">
        <v>1</v>
      </c>
    </row>
    <row r="91" spans="1:35" x14ac:dyDescent="0.25">
      <c r="A91" t="s">
        <v>379</v>
      </c>
      <c r="B91" t="s">
        <v>107</v>
      </c>
      <c r="C91" t="s">
        <v>516</v>
      </c>
      <c r="D91" t="s">
        <v>410</v>
      </c>
      <c r="E91" s="6">
        <v>44.836956521739133</v>
      </c>
      <c r="F91" s="6">
        <v>5.3043478260869561</v>
      </c>
      <c r="G91" s="6">
        <v>0.28260869565217389</v>
      </c>
      <c r="H91" s="6">
        <v>0</v>
      </c>
      <c r="I91" s="6">
        <v>0.57608695652173914</v>
      </c>
      <c r="J91" s="6">
        <v>0</v>
      </c>
      <c r="K91" s="6">
        <v>0</v>
      </c>
      <c r="L91" s="6">
        <v>1.1097826086956524</v>
      </c>
      <c r="M91" s="6">
        <v>5.2173913043478262</v>
      </c>
      <c r="N91" s="6">
        <v>0</v>
      </c>
      <c r="O91" s="6">
        <f>SUM(NonNurse[[#This Row],[Qualified Social Work Staff Hours]],NonNurse[[#This Row],[Other Social Work Staff Hours]])/NonNurse[[#This Row],[MDS Census]]</f>
        <v>0.11636363636363636</v>
      </c>
      <c r="P91" s="6">
        <v>0</v>
      </c>
      <c r="Q91" s="6">
        <v>5.7391304347826102</v>
      </c>
      <c r="R91" s="6">
        <f>SUM(NonNurse[[#This Row],[Qualified Activities Professional Hours]],NonNurse[[#This Row],[Other Activities Professional Hours]])/NonNurse[[#This Row],[MDS Census]]</f>
        <v>0.12800000000000003</v>
      </c>
      <c r="S91" s="6">
        <v>6.3897826086956551</v>
      </c>
      <c r="T91" s="6">
        <v>1.5995652173913046</v>
      </c>
      <c r="U91" s="6">
        <v>0</v>
      </c>
      <c r="V91" s="6">
        <f>SUM(NonNurse[[#This Row],[Occupational Therapist Hours]],NonNurse[[#This Row],[OT Assistant Hours]],NonNurse[[#This Row],[OT Aide Hours]])/NonNurse[[#This Row],[MDS Census]]</f>
        <v>0.17818666666666672</v>
      </c>
      <c r="W91" s="6">
        <v>1.2739130434782608</v>
      </c>
      <c r="X91" s="6">
        <v>4.7313043478260877</v>
      </c>
      <c r="Y91" s="6">
        <v>0</v>
      </c>
      <c r="Z91" s="6">
        <f>SUM(NonNurse[[#This Row],[Physical Therapist (PT) Hours]],NonNurse[[#This Row],[PT Assistant Hours]],NonNurse[[#This Row],[PT Aide Hours]])/NonNurse[[#This Row],[MDS Census]]</f>
        <v>0.13393454545454547</v>
      </c>
      <c r="AA91" s="6">
        <v>0</v>
      </c>
      <c r="AB91" s="6">
        <v>0</v>
      </c>
      <c r="AC91" s="6">
        <v>0</v>
      </c>
      <c r="AD91" s="6">
        <v>0</v>
      </c>
      <c r="AE91" s="6">
        <v>0</v>
      </c>
      <c r="AF91" s="6">
        <v>0</v>
      </c>
      <c r="AG91" s="6">
        <v>0</v>
      </c>
      <c r="AH91" s="1">
        <v>225319</v>
      </c>
      <c r="AI91">
        <v>1</v>
      </c>
    </row>
    <row r="92" spans="1:35" x14ac:dyDescent="0.25">
      <c r="A92" t="s">
        <v>379</v>
      </c>
      <c r="B92" t="s">
        <v>251</v>
      </c>
      <c r="C92" t="s">
        <v>496</v>
      </c>
      <c r="D92" t="s">
        <v>414</v>
      </c>
      <c r="E92" s="6">
        <v>48.326086956521742</v>
      </c>
      <c r="F92" s="6">
        <v>4.9565217391304346</v>
      </c>
      <c r="G92" s="6">
        <v>0.28260869565217389</v>
      </c>
      <c r="H92" s="6">
        <v>7.6086956521739135E-2</v>
      </c>
      <c r="I92" s="6">
        <v>0.81521739130434778</v>
      </c>
      <c r="J92" s="6">
        <v>0</v>
      </c>
      <c r="K92" s="6">
        <v>0</v>
      </c>
      <c r="L92" s="6">
        <v>0.35597826086956524</v>
      </c>
      <c r="M92" s="6">
        <v>2.6956521739130435</v>
      </c>
      <c r="N92" s="6">
        <v>0</v>
      </c>
      <c r="O92" s="6">
        <f>SUM(NonNurse[[#This Row],[Qualified Social Work Staff Hours]],NonNurse[[#This Row],[Other Social Work Staff Hours]])/NonNurse[[#This Row],[MDS Census]]</f>
        <v>5.5780476833108411E-2</v>
      </c>
      <c r="P92" s="6">
        <v>4.2934782608695654</v>
      </c>
      <c r="Q92" s="6">
        <v>5.6331521739130439</v>
      </c>
      <c r="R92" s="6">
        <f>SUM(NonNurse[[#This Row],[Qualified Activities Professional Hours]],NonNurse[[#This Row],[Other Activities Professional Hours]])/NonNurse[[#This Row],[MDS Census]]</f>
        <v>0.20540935672514621</v>
      </c>
      <c r="S92" s="6">
        <v>4.1222826086956523</v>
      </c>
      <c r="T92" s="6">
        <v>1.236413043478261</v>
      </c>
      <c r="U92" s="6">
        <v>0</v>
      </c>
      <c r="V92" s="6">
        <f>SUM(NonNurse[[#This Row],[Occupational Therapist Hours]],NonNurse[[#This Row],[OT Assistant Hours]],NonNurse[[#This Row],[OT Aide Hours]])/NonNurse[[#This Row],[MDS Census]]</f>
        <v>0.11088618983355825</v>
      </c>
      <c r="W92" s="6">
        <v>6.4891304347826084</v>
      </c>
      <c r="X92" s="6">
        <v>0.92934782608695654</v>
      </c>
      <c r="Y92" s="6">
        <v>0</v>
      </c>
      <c r="Z92" s="6">
        <f>SUM(NonNurse[[#This Row],[Physical Therapist (PT) Hours]],NonNurse[[#This Row],[PT Assistant Hours]],NonNurse[[#This Row],[PT Aide Hours]])/NonNurse[[#This Row],[MDS Census]]</f>
        <v>0.15350877192982454</v>
      </c>
      <c r="AA92" s="6">
        <v>0</v>
      </c>
      <c r="AB92" s="6">
        <v>0</v>
      </c>
      <c r="AC92" s="6">
        <v>0</v>
      </c>
      <c r="AD92" s="6">
        <v>0</v>
      </c>
      <c r="AE92" s="6">
        <v>0.43478260869565216</v>
      </c>
      <c r="AF92" s="6">
        <v>0</v>
      </c>
      <c r="AG92" s="6">
        <v>0</v>
      </c>
      <c r="AH92" s="1">
        <v>225539</v>
      </c>
      <c r="AI92">
        <v>1</v>
      </c>
    </row>
    <row r="93" spans="1:35" x14ac:dyDescent="0.25">
      <c r="A93" t="s">
        <v>379</v>
      </c>
      <c r="B93" t="s">
        <v>150</v>
      </c>
      <c r="C93" t="s">
        <v>468</v>
      </c>
      <c r="D93" t="s">
        <v>412</v>
      </c>
      <c r="E93" s="6">
        <v>140.89130434782609</v>
      </c>
      <c r="F93" s="6">
        <v>4.8695652173913047</v>
      </c>
      <c r="G93" s="6">
        <v>0</v>
      </c>
      <c r="H93" s="6">
        <v>0.47826086956521741</v>
      </c>
      <c r="I93" s="6">
        <v>4.1521739130434785</v>
      </c>
      <c r="J93" s="6">
        <v>0</v>
      </c>
      <c r="K93" s="6">
        <v>0</v>
      </c>
      <c r="L93" s="6">
        <v>6.3559782608695654</v>
      </c>
      <c r="M93" s="6">
        <v>13.146739130434783</v>
      </c>
      <c r="N93" s="6">
        <v>0</v>
      </c>
      <c r="O93" s="6">
        <f>SUM(NonNurse[[#This Row],[Qualified Social Work Staff Hours]],NonNurse[[#This Row],[Other Social Work Staff Hours]])/NonNurse[[#This Row],[MDS Census]]</f>
        <v>9.3311217404721494E-2</v>
      </c>
      <c r="P93" s="6">
        <v>3.9239130434782608</v>
      </c>
      <c r="Q93" s="6">
        <v>22.081521739130434</v>
      </c>
      <c r="R93" s="6">
        <f>SUM(NonNurse[[#This Row],[Qualified Activities Professional Hours]],NonNurse[[#This Row],[Other Activities Professional Hours]])/NonNurse[[#This Row],[MDS Census]]</f>
        <v>0.18457799722265081</v>
      </c>
      <c r="S93" s="6">
        <v>10.945652173913043</v>
      </c>
      <c r="T93" s="6">
        <v>5.8179347826086953</v>
      </c>
      <c r="U93" s="6">
        <v>0</v>
      </c>
      <c r="V93" s="6">
        <f>SUM(NonNurse[[#This Row],[Occupational Therapist Hours]],NonNurse[[#This Row],[OT Assistant Hours]],NonNurse[[#This Row],[OT Aide Hours]])/NonNurse[[#This Row],[MDS Census]]</f>
        <v>0.11898241012189475</v>
      </c>
      <c r="W93" s="6">
        <v>14.309782608695652</v>
      </c>
      <c r="X93" s="6">
        <v>8.6304347826086953</v>
      </c>
      <c r="Y93" s="6">
        <v>0</v>
      </c>
      <c r="Z93" s="6">
        <f>SUM(NonNurse[[#This Row],[Physical Therapist (PT) Hours]],NonNurse[[#This Row],[PT Assistant Hours]],NonNurse[[#This Row],[PT Aide Hours]])/NonNurse[[#This Row],[MDS Census]]</f>
        <v>0.16282209535565498</v>
      </c>
      <c r="AA93" s="6">
        <v>0</v>
      </c>
      <c r="AB93" s="6">
        <v>0</v>
      </c>
      <c r="AC93" s="6">
        <v>0</v>
      </c>
      <c r="AD93" s="6">
        <v>0</v>
      </c>
      <c r="AE93" s="6">
        <v>4.6521739130434785</v>
      </c>
      <c r="AF93" s="6">
        <v>0</v>
      </c>
      <c r="AG93" s="6">
        <v>0</v>
      </c>
      <c r="AH93" s="1">
        <v>225385</v>
      </c>
      <c r="AI93">
        <v>1</v>
      </c>
    </row>
    <row r="94" spans="1:35" x14ac:dyDescent="0.25">
      <c r="A94" t="s">
        <v>379</v>
      </c>
      <c r="B94" t="s">
        <v>162</v>
      </c>
      <c r="C94" t="s">
        <v>465</v>
      </c>
      <c r="D94" t="s">
        <v>417</v>
      </c>
      <c r="E94" s="6">
        <v>105.98913043478261</v>
      </c>
      <c r="F94" s="6">
        <v>8.1739130434782616</v>
      </c>
      <c r="G94" s="6">
        <v>0.42391304347826086</v>
      </c>
      <c r="H94" s="6">
        <v>1.1521739130434783</v>
      </c>
      <c r="I94" s="6">
        <v>2.1304347826086958</v>
      </c>
      <c r="J94" s="6">
        <v>0</v>
      </c>
      <c r="K94" s="6">
        <v>0</v>
      </c>
      <c r="L94" s="6">
        <v>4.7393478260869566</v>
      </c>
      <c r="M94" s="6">
        <v>8.9422826086956544</v>
      </c>
      <c r="N94" s="6">
        <v>0</v>
      </c>
      <c r="O94" s="6">
        <f>SUM(NonNurse[[#This Row],[Qualified Social Work Staff Hours]],NonNurse[[#This Row],[Other Social Work Staff Hours]])/NonNurse[[#This Row],[MDS Census]]</f>
        <v>8.4369808224797477E-2</v>
      </c>
      <c r="P94" s="6">
        <v>6.1455434782608682</v>
      </c>
      <c r="Q94" s="6">
        <v>10.159673913043479</v>
      </c>
      <c r="R94" s="6">
        <f>SUM(NonNurse[[#This Row],[Qualified Activities Professional Hours]],NonNurse[[#This Row],[Other Activities Professional Hours]])/NonNurse[[#This Row],[MDS Census]]</f>
        <v>0.15383858065839398</v>
      </c>
      <c r="S94" s="6">
        <v>6.0044565217391268</v>
      </c>
      <c r="T94" s="6">
        <v>10.620978260869562</v>
      </c>
      <c r="U94" s="6">
        <v>0</v>
      </c>
      <c r="V94" s="6">
        <f>SUM(NonNurse[[#This Row],[Occupational Therapist Hours]],NonNurse[[#This Row],[OT Assistant Hours]],NonNurse[[#This Row],[OT Aide Hours]])/NonNurse[[#This Row],[MDS Census]]</f>
        <v>0.15685980925033324</v>
      </c>
      <c r="W94" s="6">
        <v>11.355434782608697</v>
      </c>
      <c r="X94" s="6">
        <v>12.629347826086954</v>
      </c>
      <c r="Y94" s="6">
        <v>0</v>
      </c>
      <c r="Z94" s="6">
        <f>SUM(NonNurse[[#This Row],[Physical Therapist (PT) Hours]],NonNurse[[#This Row],[PT Assistant Hours]],NonNurse[[#This Row],[PT Aide Hours]])/NonNurse[[#This Row],[MDS Census]]</f>
        <v>0.22629473900112809</v>
      </c>
      <c r="AA94" s="6">
        <v>0</v>
      </c>
      <c r="AB94" s="6">
        <v>0</v>
      </c>
      <c r="AC94" s="6">
        <v>0</v>
      </c>
      <c r="AD94" s="6">
        <v>0</v>
      </c>
      <c r="AE94" s="6">
        <v>0</v>
      </c>
      <c r="AF94" s="6">
        <v>0</v>
      </c>
      <c r="AG94" s="6">
        <v>0</v>
      </c>
      <c r="AH94" s="1">
        <v>225402</v>
      </c>
      <c r="AI94">
        <v>1</v>
      </c>
    </row>
    <row r="95" spans="1:35" x14ac:dyDescent="0.25">
      <c r="A95" t="s">
        <v>379</v>
      </c>
      <c r="B95" t="s">
        <v>163</v>
      </c>
      <c r="C95" t="s">
        <v>539</v>
      </c>
      <c r="D95" t="s">
        <v>412</v>
      </c>
      <c r="E95" s="6">
        <v>44.021739130434781</v>
      </c>
      <c r="F95" s="6">
        <v>5.4782608695652177</v>
      </c>
      <c r="G95" s="6">
        <v>0.79076086956521741</v>
      </c>
      <c r="H95" s="6">
        <v>0.1358695652173913</v>
      </c>
      <c r="I95" s="6">
        <v>0.86956521739130432</v>
      </c>
      <c r="J95" s="6">
        <v>0</v>
      </c>
      <c r="K95" s="6">
        <v>0</v>
      </c>
      <c r="L95" s="6">
        <v>0</v>
      </c>
      <c r="M95" s="6">
        <v>4.1739130434782608</v>
      </c>
      <c r="N95" s="6">
        <v>0</v>
      </c>
      <c r="O95" s="6">
        <f>SUM(NonNurse[[#This Row],[Qualified Social Work Staff Hours]],NonNurse[[#This Row],[Other Social Work Staff Hours]])/NonNurse[[#This Row],[MDS Census]]</f>
        <v>9.481481481481481E-2</v>
      </c>
      <c r="P95" s="6">
        <v>4.6005434782608692</v>
      </c>
      <c r="Q95" s="6">
        <v>8.1820652173913047</v>
      </c>
      <c r="R95" s="6">
        <f>SUM(NonNurse[[#This Row],[Qualified Activities Professional Hours]],NonNurse[[#This Row],[Other Activities Professional Hours]])/NonNurse[[#This Row],[MDS Census]]</f>
        <v>0.29037037037037039</v>
      </c>
      <c r="S95" s="6">
        <v>0.6527173913043478</v>
      </c>
      <c r="T95" s="6">
        <v>0</v>
      </c>
      <c r="U95" s="6">
        <v>0</v>
      </c>
      <c r="V95" s="6">
        <f>SUM(NonNurse[[#This Row],[Occupational Therapist Hours]],NonNurse[[#This Row],[OT Assistant Hours]],NonNurse[[#This Row],[OT Aide Hours]])/NonNurse[[#This Row],[MDS Census]]</f>
        <v>1.482716049382716E-2</v>
      </c>
      <c r="W95" s="6">
        <v>2.9813043478260886</v>
      </c>
      <c r="X95" s="6">
        <v>0</v>
      </c>
      <c r="Y95" s="6">
        <v>0</v>
      </c>
      <c r="Z95" s="6">
        <f>SUM(NonNurse[[#This Row],[Physical Therapist (PT) Hours]],NonNurse[[#This Row],[PT Assistant Hours]],NonNurse[[#This Row],[PT Aide Hours]])/NonNurse[[#This Row],[MDS Census]]</f>
        <v>6.7723456790123496E-2</v>
      </c>
      <c r="AA95" s="6">
        <v>0</v>
      </c>
      <c r="AB95" s="6">
        <v>0</v>
      </c>
      <c r="AC95" s="6">
        <v>0</v>
      </c>
      <c r="AD95" s="6">
        <v>0</v>
      </c>
      <c r="AE95" s="6">
        <v>0</v>
      </c>
      <c r="AF95" s="6">
        <v>0</v>
      </c>
      <c r="AG95" s="6">
        <v>0</v>
      </c>
      <c r="AH95" s="1">
        <v>225403</v>
      </c>
      <c r="AI95">
        <v>1</v>
      </c>
    </row>
    <row r="96" spans="1:35" x14ac:dyDescent="0.25">
      <c r="A96" t="s">
        <v>379</v>
      </c>
      <c r="B96" t="s">
        <v>185</v>
      </c>
      <c r="C96" t="s">
        <v>547</v>
      </c>
      <c r="D96" t="s">
        <v>411</v>
      </c>
      <c r="E96" s="6">
        <v>64.619565217391298</v>
      </c>
      <c r="F96" s="6">
        <v>5.3913043478260869</v>
      </c>
      <c r="G96" s="6">
        <v>0.2608695652173913</v>
      </c>
      <c r="H96" s="6">
        <v>0.22826086956521738</v>
      </c>
      <c r="I96" s="6">
        <v>2.4782608695652173</v>
      </c>
      <c r="J96" s="6">
        <v>0</v>
      </c>
      <c r="K96" s="6">
        <v>0</v>
      </c>
      <c r="L96" s="6">
        <v>4.0108695652173916</v>
      </c>
      <c r="M96" s="6">
        <v>5.1331521739130439</v>
      </c>
      <c r="N96" s="6">
        <v>0</v>
      </c>
      <c r="O96" s="6">
        <f>SUM(NonNurse[[#This Row],[Qualified Social Work Staff Hours]],NonNurse[[#This Row],[Other Social Work Staff Hours]])/NonNurse[[#This Row],[MDS Census]]</f>
        <v>7.943650126156436E-2</v>
      </c>
      <c r="P96" s="6">
        <v>4.6929347826086953</v>
      </c>
      <c r="Q96" s="6">
        <v>4.1467391304347823</v>
      </c>
      <c r="R96" s="6">
        <f>SUM(NonNurse[[#This Row],[Qualified Activities Professional Hours]],NonNurse[[#This Row],[Other Activities Professional Hours]])/NonNurse[[#This Row],[MDS Census]]</f>
        <v>0.1367956265769554</v>
      </c>
      <c r="S96" s="6">
        <v>5.9592391304347823</v>
      </c>
      <c r="T96" s="6">
        <v>6.8532608695652177</v>
      </c>
      <c r="U96" s="6">
        <v>0</v>
      </c>
      <c r="V96" s="6">
        <f>SUM(NonNurse[[#This Row],[Occupational Therapist Hours]],NonNurse[[#This Row],[OT Assistant Hours]],NonNurse[[#This Row],[OT Aide Hours]])/NonNurse[[#This Row],[MDS Census]]</f>
        <v>0.19827586206896552</v>
      </c>
      <c r="W96" s="6">
        <v>5.7853260869565215</v>
      </c>
      <c r="X96" s="6">
        <v>5.3260869565217392</v>
      </c>
      <c r="Y96" s="6">
        <v>0</v>
      </c>
      <c r="Z96" s="6">
        <f>SUM(NonNurse[[#This Row],[Physical Therapist (PT) Hours]],NonNurse[[#This Row],[PT Assistant Hours]],NonNurse[[#This Row],[PT Aide Hours]])/NonNurse[[#This Row],[MDS Census]]</f>
        <v>0.17195121951219516</v>
      </c>
      <c r="AA96" s="6">
        <v>0</v>
      </c>
      <c r="AB96" s="6">
        <v>5.1304347826086953</v>
      </c>
      <c r="AC96" s="6">
        <v>0</v>
      </c>
      <c r="AD96" s="6">
        <v>0</v>
      </c>
      <c r="AE96" s="6">
        <v>0</v>
      </c>
      <c r="AF96" s="6">
        <v>0.97826086956521741</v>
      </c>
      <c r="AG96" s="6">
        <v>0</v>
      </c>
      <c r="AH96" s="1">
        <v>225435</v>
      </c>
      <c r="AI96">
        <v>1</v>
      </c>
    </row>
    <row r="97" spans="1:35" x14ac:dyDescent="0.25">
      <c r="A97" t="s">
        <v>379</v>
      </c>
      <c r="B97" t="s">
        <v>305</v>
      </c>
      <c r="C97" t="s">
        <v>444</v>
      </c>
      <c r="D97" t="s">
        <v>416</v>
      </c>
      <c r="E97" s="6">
        <v>30.619565217391305</v>
      </c>
      <c r="F97" s="6">
        <v>0</v>
      </c>
      <c r="G97" s="6">
        <v>0</v>
      </c>
      <c r="H97" s="6">
        <v>0</v>
      </c>
      <c r="I97" s="6">
        <v>0</v>
      </c>
      <c r="J97" s="6">
        <v>0</v>
      </c>
      <c r="K97" s="6">
        <v>0</v>
      </c>
      <c r="L97" s="6">
        <v>0</v>
      </c>
      <c r="M97" s="6">
        <v>0</v>
      </c>
      <c r="N97" s="6">
        <v>0</v>
      </c>
      <c r="O97" s="6">
        <f>SUM(NonNurse[[#This Row],[Qualified Social Work Staff Hours]],NonNurse[[#This Row],[Other Social Work Staff Hours]])/NonNurse[[#This Row],[MDS Census]]</f>
        <v>0</v>
      </c>
      <c r="P97" s="6">
        <v>0</v>
      </c>
      <c r="Q97" s="6">
        <v>0</v>
      </c>
      <c r="R97" s="6">
        <f>SUM(NonNurse[[#This Row],[Qualified Activities Professional Hours]],NonNurse[[#This Row],[Other Activities Professional Hours]])/NonNurse[[#This Row],[MDS Census]]</f>
        <v>0</v>
      </c>
      <c r="S97" s="6">
        <v>0</v>
      </c>
      <c r="T97" s="6">
        <v>0</v>
      </c>
      <c r="U97" s="6">
        <v>0</v>
      </c>
      <c r="V97" s="6">
        <f>SUM(NonNurse[[#This Row],[Occupational Therapist Hours]],NonNurse[[#This Row],[OT Assistant Hours]],NonNurse[[#This Row],[OT Aide Hours]])/NonNurse[[#This Row],[MDS Census]]</f>
        <v>0</v>
      </c>
      <c r="W97" s="6">
        <v>0</v>
      </c>
      <c r="X97" s="6">
        <v>0</v>
      </c>
      <c r="Y97" s="6">
        <v>0</v>
      </c>
      <c r="Z97" s="6">
        <f>SUM(NonNurse[[#This Row],[Physical Therapist (PT) Hours]],NonNurse[[#This Row],[PT Assistant Hours]],NonNurse[[#This Row],[PT Aide Hours]])/NonNurse[[#This Row],[MDS Census]]</f>
        <v>0</v>
      </c>
      <c r="AA97" s="6">
        <v>0</v>
      </c>
      <c r="AB97" s="6">
        <v>0</v>
      </c>
      <c r="AC97" s="6">
        <v>0</v>
      </c>
      <c r="AD97" s="6">
        <v>0</v>
      </c>
      <c r="AE97" s="6">
        <v>0</v>
      </c>
      <c r="AF97" s="6">
        <v>0</v>
      </c>
      <c r="AG97" s="6">
        <v>0.43478260869565216</v>
      </c>
      <c r="AH97" s="1">
        <v>225672</v>
      </c>
      <c r="AI97">
        <v>1</v>
      </c>
    </row>
    <row r="98" spans="1:35" x14ac:dyDescent="0.25">
      <c r="A98" t="s">
        <v>379</v>
      </c>
      <c r="B98" t="s">
        <v>345</v>
      </c>
      <c r="C98" t="s">
        <v>463</v>
      </c>
      <c r="D98" t="s">
        <v>415</v>
      </c>
      <c r="E98" s="6">
        <v>50.456521739130437</v>
      </c>
      <c r="F98" s="6">
        <v>5.1304347826086953</v>
      </c>
      <c r="G98" s="6">
        <v>0.27717391304347827</v>
      </c>
      <c r="H98" s="6">
        <v>0.21739130434782608</v>
      </c>
      <c r="I98" s="6">
        <v>4.9565217391304346</v>
      </c>
      <c r="J98" s="6">
        <v>0</v>
      </c>
      <c r="K98" s="6">
        <v>0</v>
      </c>
      <c r="L98" s="6">
        <v>3.3614130434782608</v>
      </c>
      <c r="M98" s="6">
        <v>5.6847826086956523</v>
      </c>
      <c r="N98" s="6">
        <v>0</v>
      </c>
      <c r="O98" s="6">
        <f>SUM(NonNurse[[#This Row],[Qualified Social Work Staff Hours]],NonNurse[[#This Row],[Other Social Work Staff Hours]])/NonNurse[[#This Row],[MDS Census]]</f>
        <v>0.11266695389918138</v>
      </c>
      <c r="P98" s="6">
        <v>4.7826086956521738</v>
      </c>
      <c r="Q98" s="6">
        <v>14.997282608695652</v>
      </c>
      <c r="R98" s="6">
        <f>SUM(NonNurse[[#This Row],[Qualified Activities Professional Hours]],NonNurse[[#This Row],[Other Activities Professional Hours]])/NonNurse[[#This Row],[MDS Census]]</f>
        <v>0.39201852649719948</v>
      </c>
      <c r="S98" s="6">
        <v>6.6630434782608692</v>
      </c>
      <c r="T98" s="6">
        <v>1.0788043478260869</v>
      </c>
      <c r="U98" s="6">
        <v>0</v>
      </c>
      <c r="V98" s="6">
        <f>SUM(NonNurse[[#This Row],[Occupational Therapist Hours]],NonNurse[[#This Row],[OT Assistant Hours]],NonNurse[[#This Row],[OT Aide Hours]])/NonNurse[[#This Row],[MDS Census]]</f>
        <v>0.15343601895734596</v>
      </c>
      <c r="W98" s="6">
        <v>5.4891304347826084</v>
      </c>
      <c r="X98" s="6">
        <v>4.4293478260869561</v>
      </c>
      <c r="Y98" s="6">
        <v>0</v>
      </c>
      <c r="Z98" s="6">
        <f>SUM(NonNurse[[#This Row],[Physical Therapist (PT) Hours]],NonNurse[[#This Row],[PT Assistant Hours]],NonNurse[[#This Row],[PT Aide Hours]])/NonNurse[[#This Row],[MDS Census]]</f>
        <v>0.19657475226195603</v>
      </c>
      <c r="AA98" s="6">
        <v>0</v>
      </c>
      <c r="AB98" s="6">
        <v>0</v>
      </c>
      <c r="AC98" s="6">
        <v>0</v>
      </c>
      <c r="AD98" s="6">
        <v>0</v>
      </c>
      <c r="AE98" s="6">
        <v>0</v>
      </c>
      <c r="AF98" s="6">
        <v>0</v>
      </c>
      <c r="AG98" s="6">
        <v>0</v>
      </c>
      <c r="AH98" s="1">
        <v>225767</v>
      </c>
      <c r="AI98">
        <v>1</v>
      </c>
    </row>
    <row r="99" spans="1:35" x14ac:dyDescent="0.25">
      <c r="A99" t="s">
        <v>379</v>
      </c>
      <c r="B99" t="s">
        <v>294</v>
      </c>
      <c r="C99" t="s">
        <v>550</v>
      </c>
      <c r="D99" t="s">
        <v>416</v>
      </c>
      <c r="E99" s="6">
        <v>91.673913043478265</v>
      </c>
      <c r="F99" s="6">
        <v>0</v>
      </c>
      <c r="G99" s="6">
        <v>0.9057608695652174</v>
      </c>
      <c r="H99" s="6">
        <v>0</v>
      </c>
      <c r="I99" s="6">
        <v>3.0543478260869565</v>
      </c>
      <c r="J99" s="6">
        <v>0</v>
      </c>
      <c r="K99" s="6">
        <v>1.8089130434782608</v>
      </c>
      <c r="L99" s="6">
        <v>1.35</v>
      </c>
      <c r="M99" s="6">
        <v>0</v>
      </c>
      <c r="N99" s="6">
        <v>0.17391304347826086</v>
      </c>
      <c r="O99" s="6">
        <f>SUM(NonNurse[[#This Row],[Qualified Social Work Staff Hours]],NonNurse[[#This Row],[Other Social Work Staff Hours]])/NonNurse[[#This Row],[MDS Census]]</f>
        <v>1.8970832345269147E-3</v>
      </c>
      <c r="P99" s="6">
        <v>0</v>
      </c>
      <c r="Q99" s="6">
        <v>13.998043478260866</v>
      </c>
      <c r="R99" s="6">
        <f>SUM(NonNurse[[#This Row],[Qualified Activities Professional Hours]],NonNurse[[#This Row],[Other Activities Professional Hours]])/NonNurse[[#This Row],[MDS Census]]</f>
        <v>0.15269385819302816</v>
      </c>
      <c r="S99" s="6">
        <v>11.640760869565218</v>
      </c>
      <c r="T99" s="6">
        <v>4.2201086956521729</v>
      </c>
      <c r="U99" s="6">
        <v>0</v>
      </c>
      <c r="V99" s="6">
        <f>SUM(NonNurse[[#This Row],[Occupational Therapist Hours]],NonNurse[[#This Row],[OT Assistant Hours]],NonNurse[[#This Row],[OT Aide Hours]])/NonNurse[[#This Row],[MDS Census]]</f>
        <v>0.17301399098885464</v>
      </c>
      <c r="W99" s="6">
        <v>8.4839130434782586</v>
      </c>
      <c r="X99" s="6">
        <v>9.1135869565217362</v>
      </c>
      <c r="Y99" s="6">
        <v>0</v>
      </c>
      <c r="Z99" s="6">
        <f>SUM(NonNurse[[#This Row],[Physical Therapist (PT) Hours]],NonNurse[[#This Row],[PT Assistant Hours]],NonNurse[[#This Row],[PT Aide Hours]])/NonNurse[[#This Row],[MDS Census]]</f>
        <v>0.19195755276262741</v>
      </c>
      <c r="AA99" s="6">
        <v>0.63043478260869568</v>
      </c>
      <c r="AB99" s="6">
        <v>0</v>
      </c>
      <c r="AC99" s="6">
        <v>0</v>
      </c>
      <c r="AD99" s="6">
        <v>0</v>
      </c>
      <c r="AE99" s="6">
        <v>0</v>
      </c>
      <c r="AF99" s="6">
        <v>0</v>
      </c>
      <c r="AG99" s="6">
        <v>1.149891304347826</v>
      </c>
      <c r="AH99" s="1">
        <v>225653</v>
      </c>
      <c r="AI99">
        <v>1</v>
      </c>
    </row>
    <row r="100" spans="1:35" x14ac:dyDescent="0.25">
      <c r="A100" t="s">
        <v>379</v>
      </c>
      <c r="B100" t="s">
        <v>118</v>
      </c>
      <c r="C100" t="s">
        <v>504</v>
      </c>
      <c r="D100" t="s">
        <v>415</v>
      </c>
      <c r="E100" s="6">
        <v>91.434782608695656</v>
      </c>
      <c r="F100" s="6">
        <v>5.4782608695652177</v>
      </c>
      <c r="G100" s="6">
        <v>0.35326086956521741</v>
      </c>
      <c r="H100" s="6">
        <v>0.2608695652173913</v>
      </c>
      <c r="I100" s="6">
        <v>4.1956521739130439</v>
      </c>
      <c r="J100" s="6">
        <v>0</v>
      </c>
      <c r="K100" s="6">
        <v>0</v>
      </c>
      <c r="L100" s="6">
        <v>5.5606521739130432</v>
      </c>
      <c r="M100" s="6">
        <v>8.7038043478260878</v>
      </c>
      <c r="N100" s="6">
        <v>0</v>
      </c>
      <c r="O100" s="6">
        <f>SUM(NonNurse[[#This Row],[Qualified Social Work Staff Hours]],NonNurse[[#This Row],[Other Social Work Staff Hours]])/NonNurse[[#This Row],[MDS Census]]</f>
        <v>9.5191393247741327E-2</v>
      </c>
      <c r="P100" s="6">
        <v>5.3913043478260869</v>
      </c>
      <c r="Q100" s="6">
        <v>7.7744565217391308</v>
      </c>
      <c r="R100" s="6">
        <f>SUM(NonNurse[[#This Row],[Qualified Activities Professional Hours]],NonNurse[[#This Row],[Other Activities Professional Hours]])/NonNurse[[#This Row],[MDS Census]]</f>
        <v>0.14399072753209702</v>
      </c>
      <c r="S100" s="6">
        <v>16.173913043478262</v>
      </c>
      <c r="T100" s="6">
        <v>1.0788043478260869</v>
      </c>
      <c r="U100" s="6">
        <v>0</v>
      </c>
      <c r="V100" s="6">
        <f>SUM(NonNurse[[#This Row],[Occupational Therapist Hours]],NonNurse[[#This Row],[OT Assistant Hours]],NonNurse[[#This Row],[OT Aide Hours]])/NonNurse[[#This Row],[MDS Census]]</f>
        <v>0.1886887779362815</v>
      </c>
      <c r="W100" s="6">
        <v>7.4945652173913047</v>
      </c>
      <c r="X100" s="6">
        <v>7.4402173913043477</v>
      </c>
      <c r="Y100" s="6">
        <v>0</v>
      </c>
      <c r="Z100" s="6">
        <f>SUM(NonNurse[[#This Row],[Physical Therapist (PT) Hours]],NonNurse[[#This Row],[PT Assistant Hours]],NonNurse[[#This Row],[PT Aide Hours]])/NonNurse[[#This Row],[MDS Census]]</f>
        <v>0.16333808844507847</v>
      </c>
      <c r="AA100" s="6">
        <v>0</v>
      </c>
      <c r="AB100" s="6">
        <v>0</v>
      </c>
      <c r="AC100" s="6">
        <v>0</v>
      </c>
      <c r="AD100" s="6">
        <v>0</v>
      </c>
      <c r="AE100" s="6">
        <v>1.6195652173913044</v>
      </c>
      <c r="AF100" s="6">
        <v>0</v>
      </c>
      <c r="AG100" s="6">
        <v>0</v>
      </c>
      <c r="AH100" s="1">
        <v>225332</v>
      </c>
      <c r="AI100">
        <v>1</v>
      </c>
    </row>
    <row r="101" spans="1:35" x14ac:dyDescent="0.25">
      <c r="A101" t="s">
        <v>379</v>
      </c>
      <c r="B101" t="s">
        <v>31</v>
      </c>
      <c r="C101" t="s">
        <v>450</v>
      </c>
      <c r="D101" t="s">
        <v>417</v>
      </c>
      <c r="E101" s="6">
        <v>51.760869565217391</v>
      </c>
      <c r="F101" s="6">
        <v>9.0434782608695645</v>
      </c>
      <c r="G101" s="6">
        <v>0.60869565217391308</v>
      </c>
      <c r="H101" s="6">
        <v>0</v>
      </c>
      <c r="I101" s="6">
        <v>5.3260869565217392</v>
      </c>
      <c r="J101" s="6">
        <v>0</v>
      </c>
      <c r="K101" s="6">
        <v>0</v>
      </c>
      <c r="L101" s="6">
        <v>0.54934782608695654</v>
      </c>
      <c r="M101" s="6">
        <v>0</v>
      </c>
      <c r="N101" s="6">
        <v>5.4782608695652177</v>
      </c>
      <c r="O101" s="6">
        <f>SUM(NonNurse[[#This Row],[Qualified Social Work Staff Hours]],NonNurse[[#This Row],[Other Social Work Staff Hours]])/NonNurse[[#This Row],[MDS Census]]</f>
        <v>0.10583788324233516</v>
      </c>
      <c r="P101" s="6">
        <v>0</v>
      </c>
      <c r="Q101" s="6">
        <v>26.105978260869566</v>
      </c>
      <c r="R101" s="6">
        <f>SUM(NonNurse[[#This Row],[Qualified Activities Professional Hours]],NonNurse[[#This Row],[Other Activities Professional Hours]])/NonNurse[[#This Row],[MDS Census]]</f>
        <v>0.50435741285174296</v>
      </c>
      <c r="S101" s="6">
        <v>1.7196739130434784</v>
      </c>
      <c r="T101" s="6">
        <v>5.3961956521739145</v>
      </c>
      <c r="U101" s="6">
        <v>0</v>
      </c>
      <c r="V101" s="6">
        <f>SUM(NonNurse[[#This Row],[Occupational Therapist Hours]],NonNurse[[#This Row],[OT Assistant Hours]],NonNurse[[#This Row],[OT Aide Hours]])/NonNurse[[#This Row],[MDS Census]]</f>
        <v>0.13747585048299038</v>
      </c>
      <c r="W101" s="6">
        <v>1.663369565217391</v>
      </c>
      <c r="X101" s="6">
        <v>1.9906521739130441</v>
      </c>
      <c r="Y101" s="6">
        <v>0</v>
      </c>
      <c r="Z101" s="6">
        <f>SUM(NonNurse[[#This Row],[Physical Therapist (PT) Hours]],NonNurse[[#This Row],[PT Assistant Hours]],NonNurse[[#This Row],[PT Aide Hours]])/NonNurse[[#This Row],[MDS Census]]</f>
        <v>7.0594288114237722E-2</v>
      </c>
      <c r="AA101" s="6">
        <v>0</v>
      </c>
      <c r="AB101" s="6">
        <v>0</v>
      </c>
      <c r="AC101" s="6">
        <v>0</v>
      </c>
      <c r="AD101" s="6">
        <v>39.184782608695649</v>
      </c>
      <c r="AE101" s="6">
        <v>0</v>
      </c>
      <c r="AF101" s="6">
        <v>0</v>
      </c>
      <c r="AG101" s="6">
        <v>0</v>
      </c>
      <c r="AH101" s="1">
        <v>225185</v>
      </c>
      <c r="AI101">
        <v>1</v>
      </c>
    </row>
    <row r="102" spans="1:35" x14ac:dyDescent="0.25">
      <c r="A102" t="s">
        <v>379</v>
      </c>
      <c r="B102" t="s">
        <v>203</v>
      </c>
      <c r="C102" t="s">
        <v>434</v>
      </c>
      <c r="D102" t="s">
        <v>412</v>
      </c>
      <c r="E102" s="6">
        <v>79.521739130434781</v>
      </c>
      <c r="F102" s="6">
        <v>4.7472826086956523</v>
      </c>
      <c r="G102" s="6">
        <v>0</v>
      </c>
      <c r="H102" s="6">
        <v>0</v>
      </c>
      <c r="I102" s="6">
        <v>3.902173913043478</v>
      </c>
      <c r="J102" s="6">
        <v>0</v>
      </c>
      <c r="K102" s="6">
        <v>0</v>
      </c>
      <c r="L102" s="6">
        <v>2.8288043478260869</v>
      </c>
      <c r="M102" s="6">
        <v>9.9972826086956523</v>
      </c>
      <c r="N102" s="6">
        <v>0</v>
      </c>
      <c r="O102" s="6">
        <f>SUM(NonNurse[[#This Row],[Qualified Social Work Staff Hours]],NonNurse[[#This Row],[Other Social Work Staff Hours]])/NonNurse[[#This Row],[MDS Census]]</f>
        <v>0.12571760524876982</v>
      </c>
      <c r="P102" s="6">
        <v>0</v>
      </c>
      <c r="Q102" s="6">
        <v>0</v>
      </c>
      <c r="R102" s="6">
        <f>SUM(NonNurse[[#This Row],[Qualified Activities Professional Hours]],NonNurse[[#This Row],[Other Activities Professional Hours]])/NonNurse[[#This Row],[MDS Census]]</f>
        <v>0</v>
      </c>
      <c r="S102" s="6">
        <v>11.411956521739132</v>
      </c>
      <c r="T102" s="6">
        <v>2.8043478260869565</v>
      </c>
      <c r="U102" s="6">
        <v>0</v>
      </c>
      <c r="V102" s="6">
        <f>SUM(NonNurse[[#This Row],[Occupational Therapist Hours]],NonNurse[[#This Row],[OT Assistant Hours]],NonNurse[[#This Row],[OT Aide Hours]])/NonNurse[[#This Row],[MDS Census]]</f>
        <v>0.17877255330781849</v>
      </c>
      <c r="W102" s="6">
        <v>5.5652173913043477</v>
      </c>
      <c r="X102" s="6">
        <v>6.3092391304347828</v>
      </c>
      <c r="Y102" s="6">
        <v>0</v>
      </c>
      <c r="Z102" s="6">
        <f>SUM(NonNurse[[#This Row],[Physical Therapist (PT) Hours]],NonNurse[[#This Row],[PT Assistant Hours]],NonNurse[[#This Row],[PT Aide Hours]])/NonNurse[[#This Row],[MDS Census]]</f>
        <v>0.14932340076544559</v>
      </c>
      <c r="AA102" s="6">
        <v>0</v>
      </c>
      <c r="AB102" s="6">
        <v>0</v>
      </c>
      <c r="AC102" s="6">
        <v>0</v>
      </c>
      <c r="AD102" s="6">
        <v>0</v>
      </c>
      <c r="AE102" s="6">
        <v>0</v>
      </c>
      <c r="AF102" s="6">
        <v>0</v>
      </c>
      <c r="AG102" s="6">
        <v>0</v>
      </c>
      <c r="AH102" s="1">
        <v>225463</v>
      </c>
      <c r="AI102">
        <v>1</v>
      </c>
    </row>
    <row r="103" spans="1:35" x14ac:dyDescent="0.25">
      <c r="A103" t="s">
        <v>379</v>
      </c>
      <c r="B103" t="s">
        <v>256</v>
      </c>
      <c r="C103" t="s">
        <v>524</v>
      </c>
      <c r="D103" t="s">
        <v>410</v>
      </c>
      <c r="E103" s="6">
        <v>168.2391304347826</v>
      </c>
      <c r="F103" s="6">
        <v>7.8695652173913047</v>
      </c>
      <c r="G103" s="6">
        <v>0.36956521739130432</v>
      </c>
      <c r="H103" s="6">
        <v>0</v>
      </c>
      <c r="I103" s="6">
        <v>3.6086956521739131</v>
      </c>
      <c r="J103" s="6">
        <v>0</v>
      </c>
      <c r="K103" s="6">
        <v>0</v>
      </c>
      <c r="L103" s="6">
        <v>8.1743478260869562</v>
      </c>
      <c r="M103" s="6">
        <v>10.812391304347825</v>
      </c>
      <c r="N103" s="6">
        <v>5.2391304347826084</v>
      </c>
      <c r="O103" s="6">
        <f>SUM(NonNurse[[#This Row],[Qualified Social Work Staff Hours]],NonNurse[[#This Row],[Other Social Work Staff Hours]])/NonNurse[[#This Row],[MDS Census]]</f>
        <v>9.5408967566869105E-2</v>
      </c>
      <c r="P103" s="6">
        <v>0</v>
      </c>
      <c r="Q103" s="6">
        <v>25.59271739130434</v>
      </c>
      <c r="R103" s="6">
        <f>SUM(NonNurse[[#This Row],[Qualified Activities Professional Hours]],NonNurse[[#This Row],[Other Activities Professional Hours]])/NonNurse[[#This Row],[MDS Census]]</f>
        <v>0.15212107507429898</v>
      </c>
      <c r="S103" s="6">
        <v>9.6855434782608683</v>
      </c>
      <c r="T103" s="6">
        <v>5.4876086956521739</v>
      </c>
      <c r="U103" s="6">
        <v>0</v>
      </c>
      <c r="V103" s="6">
        <f>SUM(NonNurse[[#This Row],[Occupational Therapist Hours]],NonNurse[[#This Row],[OT Assistant Hours]],NonNurse[[#This Row],[OT Aide Hours]])/NonNurse[[#This Row],[MDS Census]]</f>
        <v>9.0188008786664942E-2</v>
      </c>
      <c r="W103" s="6">
        <v>7.071304347826084</v>
      </c>
      <c r="X103" s="6">
        <v>7.1213043478260891</v>
      </c>
      <c r="Y103" s="6">
        <v>0</v>
      </c>
      <c r="Z103" s="6">
        <f>SUM(NonNurse[[#This Row],[Physical Therapist (PT) Hours]],NonNurse[[#This Row],[PT Assistant Hours]],NonNurse[[#This Row],[PT Aide Hours]])/NonNurse[[#This Row],[MDS Census]]</f>
        <v>8.4359736400051677E-2</v>
      </c>
      <c r="AA103" s="6">
        <v>0</v>
      </c>
      <c r="AB103" s="6">
        <v>7.5434782608695654</v>
      </c>
      <c r="AC103" s="6">
        <v>0</v>
      </c>
      <c r="AD103" s="6">
        <v>0</v>
      </c>
      <c r="AE103" s="6">
        <v>0.78260869565217395</v>
      </c>
      <c r="AF103" s="6">
        <v>0</v>
      </c>
      <c r="AG103" s="6">
        <v>0</v>
      </c>
      <c r="AH103" s="1">
        <v>225545</v>
      </c>
      <c r="AI103">
        <v>1</v>
      </c>
    </row>
    <row r="104" spans="1:35" x14ac:dyDescent="0.25">
      <c r="A104" t="s">
        <v>379</v>
      </c>
      <c r="B104" t="s">
        <v>198</v>
      </c>
      <c r="C104" t="s">
        <v>443</v>
      </c>
      <c r="D104" t="s">
        <v>418</v>
      </c>
      <c r="E104" s="6">
        <v>66.239130434782609</v>
      </c>
      <c r="F104" s="6">
        <v>4.9347826086956523</v>
      </c>
      <c r="G104" s="6">
        <v>0.56521739130434778</v>
      </c>
      <c r="H104" s="6">
        <v>0</v>
      </c>
      <c r="I104" s="6">
        <v>1.2934782608695652</v>
      </c>
      <c r="J104" s="6">
        <v>0</v>
      </c>
      <c r="K104" s="6">
        <v>0</v>
      </c>
      <c r="L104" s="6">
        <v>1.610434782608696</v>
      </c>
      <c r="M104" s="6">
        <v>5.4347826086956523</v>
      </c>
      <c r="N104" s="6">
        <v>4.0363043478260883</v>
      </c>
      <c r="O104" s="6">
        <f>SUM(NonNurse[[#This Row],[Qualified Social Work Staff Hours]],NonNurse[[#This Row],[Other Social Work Staff Hours]])/NonNurse[[#This Row],[MDS Census]]</f>
        <v>0.14298326222513952</v>
      </c>
      <c r="P104" s="6">
        <v>4.8695652173913047</v>
      </c>
      <c r="Q104" s="6">
        <v>17.005652173913042</v>
      </c>
      <c r="R104" s="6">
        <f>SUM(NonNurse[[#This Row],[Qualified Activities Professional Hours]],NonNurse[[#This Row],[Other Activities Professional Hours]])/NonNurse[[#This Row],[MDS Census]]</f>
        <v>0.33024614374794875</v>
      </c>
      <c r="S104" s="6">
        <v>4.2100000000000009</v>
      </c>
      <c r="T104" s="6">
        <v>4.3735869565217405</v>
      </c>
      <c r="U104" s="6">
        <v>0</v>
      </c>
      <c r="V104" s="6">
        <f>SUM(NonNurse[[#This Row],[Occupational Therapist Hours]],NonNurse[[#This Row],[OT Assistant Hours]],NonNurse[[#This Row],[OT Aide Hours]])/NonNurse[[#This Row],[MDS Census]]</f>
        <v>0.1295848375451264</v>
      </c>
      <c r="W104" s="6">
        <v>2.5148913043478256</v>
      </c>
      <c r="X104" s="6">
        <v>6.8778260869565226</v>
      </c>
      <c r="Y104" s="6">
        <v>0</v>
      </c>
      <c r="Z104" s="6">
        <f>SUM(NonNurse[[#This Row],[Physical Therapist (PT) Hours]],NonNurse[[#This Row],[PT Assistant Hours]],NonNurse[[#This Row],[PT Aide Hours]])/NonNurse[[#This Row],[MDS Census]]</f>
        <v>0.14180013127666558</v>
      </c>
      <c r="AA104" s="6">
        <v>0</v>
      </c>
      <c r="AB104" s="6">
        <v>0</v>
      </c>
      <c r="AC104" s="6">
        <v>0</v>
      </c>
      <c r="AD104" s="6">
        <v>0</v>
      </c>
      <c r="AE104" s="6">
        <v>0.43478260869565216</v>
      </c>
      <c r="AF104" s="6">
        <v>0</v>
      </c>
      <c r="AG104" s="6">
        <v>0</v>
      </c>
      <c r="AH104" s="1">
        <v>225455</v>
      </c>
      <c r="AI104">
        <v>1</v>
      </c>
    </row>
    <row r="105" spans="1:35" x14ac:dyDescent="0.25">
      <c r="A105" t="s">
        <v>379</v>
      </c>
      <c r="B105" t="s">
        <v>74</v>
      </c>
      <c r="C105" t="s">
        <v>432</v>
      </c>
      <c r="D105" t="s">
        <v>414</v>
      </c>
      <c r="E105" s="6">
        <v>84.858695652173907</v>
      </c>
      <c r="F105" s="6">
        <v>5.4782608695652177</v>
      </c>
      <c r="G105" s="6">
        <v>0</v>
      </c>
      <c r="H105" s="6">
        <v>0</v>
      </c>
      <c r="I105" s="6">
        <v>1.9130434782608696</v>
      </c>
      <c r="J105" s="6">
        <v>0</v>
      </c>
      <c r="K105" s="6">
        <v>0</v>
      </c>
      <c r="L105" s="6">
        <v>3.2400000000000007</v>
      </c>
      <c r="M105" s="6">
        <v>5.9565217391304346</v>
      </c>
      <c r="N105" s="6">
        <v>0</v>
      </c>
      <c r="O105" s="6">
        <f>SUM(NonNurse[[#This Row],[Qualified Social Work Staff Hours]],NonNurse[[#This Row],[Other Social Work Staff Hours]])/NonNurse[[#This Row],[MDS Census]]</f>
        <v>7.0193416164980149E-2</v>
      </c>
      <c r="P105" s="6">
        <v>3.7391304347826089</v>
      </c>
      <c r="Q105" s="6">
        <v>10.016304347826088</v>
      </c>
      <c r="R105" s="6">
        <f>SUM(NonNurse[[#This Row],[Qualified Activities Professional Hours]],NonNurse[[#This Row],[Other Activities Professional Hours]])/NonNurse[[#This Row],[MDS Census]]</f>
        <v>0.16209811707442043</v>
      </c>
      <c r="S105" s="6">
        <v>5.4057608695652188</v>
      </c>
      <c r="T105" s="6">
        <v>4.9011956521739135</v>
      </c>
      <c r="U105" s="6">
        <v>0</v>
      </c>
      <c r="V105" s="6">
        <f>SUM(NonNurse[[#This Row],[Occupational Therapist Hours]],NonNurse[[#This Row],[OT Assistant Hours]],NonNurse[[#This Row],[OT Aide Hours]])/NonNurse[[#This Row],[MDS Census]]</f>
        <v>0.12146022800051239</v>
      </c>
      <c r="W105" s="6">
        <v>10.669021739130434</v>
      </c>
      <c r="X105" s="6">
        <v>5.7994565217391285</v>
      </c>
      <c r="Y105" s="6">
        <v>0</v>
      </c>
      <c r="Z105" s="6">
        <f>SUM(NonNurse[[#This Row],[Physical Therapist (PT) Hours]],NonNurse[[#This Row],[PT Assistant Hours]],NonNurse[[#This Row],[PT Aide Hours]])/NonNurse[[#This Row],[MDS Census]]</f>
        <v>0.19406942487511208</v>
      </c>
      <c r="AA105" s="6">
        <v>0</v>
      </c>
      <c r="AB105" s="6">
        <v>0</v>
      </c>
      <c r="AC105" s="6">
        <v>0</v>
      </c>
      <c r="AD105" s="6">
        <v>0</v>
      </c>
      <c r="AE105" s="6">
        <v>0</v>
      </c>
      <c r="AF105" s="6">
        <v>0</v>
      </c>
      <c r="AG105" s="6">
        <v>0</v>
      </c>
      <c r="AH105" s="1">
        <v>225269</v>
      </c>
      <c r="AI105">
        <v>1</v>
      </c>
    </row>
    <row r="106" spans="1:35" x14ac:dyDescent="0.25">
      <c r="A106" t="s">
        <v>379</v>
      </c>
      <c r="B106" t="s">
        <v>109</v>
      </c>
      <c r="C106" t="s">
        <v>518</v>
      </c>
      <c r="D106" t="s">
        <v>416</v>
      </c>
      <c r="E106" s="6">
        <v>90.673913043478265</v>
      </c>
      <c r="F106" s="6">
        <v>4</v>
      </c>
      <c r="G106" s="6">
        <v>0.28260869565217389</v>
      </c>
      <c r="H106" s="6">
        <v>0</v>
      </c>
      <c r="I106" s="6">
        <v>2.0326086956521738</v>
      </c>
      <c r="J106" s="6">
        <v>0</v>
      </c>
      <c r="K106" s="6">
        <v>0</v>
      </c>
      <c r="L106" s="6">
        <v>3.5657608695652168</v>
      </c>
      <c r="M106" s="6">
        <v>4.8391304347826107</v>
      </c>
      <c r="N106" s="6">
        <v>0</v>
      </c>
      <c r="O106" s="6">
        <f>SUM(NonNurse[[#This Row],[Qualified Social Work Staff Hours]],NonNurse[[#This Row],[Other Social Work Staff Hours]])/NonNurse[[#This Row],[MDS Census]]</f>
        <v>5.3368496763366122E-2</v>
      </c>
      <c r="P106" s="6">
        <v>5.1097826086956522</v>
      </c>
      <c r="Q106" s="6">
        <v>12.033695652173915</v>
      </c>
      <c r="R106" s="6">
        <f>SUM(NonNurse[[#This Row],[Qualified Activities Professional Hours]],NonNurse[[#This Row],[Other Activities Professional Hours]])/NonNurse[[#This Row],[MDS Census]]</f>
        <v>0.18906736993526735</v>
      </c>
      <c r="S106" s="6">
        <v>4.3013043478260871</v>
      </c>
      <c r="T106" s="6">
        <v>5.5720652173913034</v>
      </c>
      <c r="U106" s="6">
        <v>0</v>
      </c>
      <c r="V106" s="6">
        <f>SUM(NonNurse[[#This Row],[Occupational Therapist Hours]],NonNurse[[#This Row],[OT Assistant Hours]],NonNurse[[#This Row],[OT Aide Hours]])/NonNurse[[#This Row],[MDS Census]]</f>
        <v>0.10888875569407816</v>
      </c>
      <c r="W106" s="6">
        <v>3.0082608695652167</v>
      </c>
      <c r="X106" s="6">
        <v>4.5567391304347815</v>
      </c>
      <c r="Y106" s="6">
        <v>0</v>
      </c>
      <c r="Z106" s="6">
        <f>SUM(NonNurse[[#This Row],[Physical Therapist (PT) Hours]],NonNurse[[#This Row],[PT Assistant Hours]],NonNurse[[#This Row],[PT Aide Hours]])/NonNurse[[#This Row],[MDS Census]]</f>
        <v>8.3430831934787786E-2</v>
      </c>
      <c r="AA106" s="6">
        <v>0</v>
      </c>
      <c r="AB106" s="6">
        <v>0</v>
      </c>
      <c r="AC106" s="6">
        <v>0</v>
      </c>
      <c r="AD106" s="6">
        <v>0</v>
      </c>
      <c r="AE106" s="6">
        <v>0</v>
      </c>
      <c r="AF106" s="6">
        <v>0</v>
      </c>
      <c r="AG106" s="6">
        <v>0</v>
      </c>
      <c r="AH106" s="1">
        <v>225321</v>
      </c>
      <c r="AI106">
        <v>1</v>
      </c>
    </row>
    <row r="107" spans="1:35" x14ac:dyDescent="0.25">
      <c r="A107" t="s">
        <v>379</v>
      </c>
      <c r="B107" t="s">
        <v>23</v>
      </c>
      <c r="C107" t="s">
        <v>476</v>
      </c>
      <c r="D107" t="s">
        <v>410</v>
      </c>
      <c r="E107" s="6">
        <v>84.728260869565219</v>
      </c>
      <c r="F107" s="6">
        <v>4.4347826086956523</v>
      </c>
      <c r="G107" s="6">
        <v>0.28260869565217389</v>
      </c>
      <c r="H107" s="6">
        <v>0</v>
      </c>
      <c r="I107" s="6">
        <v>1.826086956521739</v>
      </c>
      <c r="J107" s="6">
        <v>0</v>
      </c>
      <c r="K107" s="6">
        <v>0</v>
      </c>
      <c r="L107" s="6">
        <v>1.6445652173913035</v>
      </c>
      <c r="M107" s="6">
        <v>5.9217391304347817</v>
      </c>
      <c r="N107" s="6">
        <v>0</v>
      </c>
      <c r="O107" s="6">
        <f>SUM(NonNurse[[#This Row],[Qualified Social Work Staff Hours]],NonNurse[[#This Row],[Other Social Work Staff Hours]])/NonNurse[[#This Row],[MDS Census]]</f>
        <v>6.9890955740859517E-2</v>
      </c>
      <c r="P107" s="6">
        <v>4.2336956521739122</v>
      </c>
      <c r="Q107" s="6">
        <v>1.4391304347826084</v>
      </c>
      <c r="R107" s="6">
        <f>SUM(NonNurse[[#This Row],[Qualified Activities Professional Hours]],NonNurse[[#This Row],[Other Activities Professional Hours]])/NonNurse[[#This Row],[MDS Census]]</f>
        <v>6.6953175112251434E-2</v>
      </c>
      <c r="S107" s="6">
        <v>5.5776086956521729</v>
      </c>
      <c r="T107" s="6">
        <v>2.772608695652174</v>
      </c>
      <c r="U107" s="6">
        <v>0</v>
      </c>
      <c r="V107" s="6">
        <f>SUM(NonNurse[[#This Row],[Occupational Therapist Hours]],NonNurse[[#This Row],[OT Assistant Hours]],NonNurse[[#This Row],[OT Aide Hours]])/NonNurse[[#This Row],[MDS Census]]</f>
        <v>9.8552918537524056E-2</v>
      </c>
      <c r="W107" s="6">
        <v>2.029673913043478</v>
      </c>
      <c r="X107" s="6">
        <v>4.5322826086956516</v>
      </c>
      <c r="Y107" s="6">
        <v>0</v>
      </c>
      <c r="Z107" s="6">
        <f>SUM(NonNurse[[#This Row],[Physical Therapist (PT) Hours]],NonNurse[[#This Row],[PT Assistant Hours]],NonNurse[[#This Row],[PT Aide Hours]])/NonNurse[[#This Row],[MDS Census]]</f>
        <v>7.7447081462475933E-2</v>
      </c>
      <c r="AA107" s="6">
        <v>0</v>
      </c>
      <c r="AB107" s="6">
        <v>0</v>
      </c>
      <c r="AC107" s="6">
        <v>0</v>
      </c>
      <c r="AD107" s="6">
        <v>0</v>
      </c>
      <c r="AE107" s="6">
        <v>0</v>
      </c>
      <c r="AF107" s="6">
        <v>0</v>
      </c>
      <c r="AG107" s="6">
        <v>0</v>
      </c>
      <c r="AH107" s="1">
        <v>225137</v>
      </c>
      <c r="AI107">
        <v>1</v>
      </c>
    </row>
    <row r="108" spans="1:35" x14ac:dyDescent="0.25">
      <c r="A108" t="s">
        <v>379</v>
      </c>
      <c r="B108" t="s">
        <v>329</v>
      </c>
      <c r="C108" t="s">
        <v>576</v>
      </c>
      <c r="D108" t="s">
        <v>416</v>
      </c>
      <c r="E108" s="6">
        <v>42.293478260869563</v>
      </c>
      <c r="F108" s="6">
        <v>5.539891304347826</v>
      </c>
      <c r="G108" s="6">
        <v>0</v>
      </c>
      <c r="H108" s="6">
        <v>0</v>
      </c>
      <c r="I108" s="6">
        <v>3.4782608695652173</v>
      </c>
      <c r="J108" s="6">
        <v>0</v>
      </c>
      <c r="K108" s="6">
        <v>0</v>
      </c>
      <c r="L108" s="6">
        <v>2.5217391304347827</v>
      </c>
      <c r="M108" s="6">
        <v>2.1739130434782608E-2</v>
      </c>
      <c r="N108" s="6">
        <v>8.3586956521739122</v>
      </c>
      <c r="O108" s="6">
        <f>SUM(NonNurse[[#This Row],[Qualified Social Work Staff Hours]],NonNurse[[#This Row],[Other Social Work Staff Hours]])/NonNurse[[#This Row],[MDS Census]]</f>
        <v>0.19814957594448729</v>
      </c>
      <c r="P108" s="6">
        <v>5.3043478260869561</v>
      </c>
      <c r="Q108" s="6">
        <v>15.209239130434783</v>
      </c>
      <c r="R108" s="6">
        <f>SUM(NonNurse[[#This Row],[Qualified Activities Professional Hours]],NonNurse[[#This Row],[Other Activities Professional Hours]])/NonNurse[[#This Row],[MDS Census]]</f>
        <v>0.48502955538421999</v>
      </c>
      <c r="S108" s="6">
        <v>9.3639130434782594</v>
      </c>
      <c r="T108" s="6">
        <v>0</v>
      </c>
      <c r="U108" s="6">
        <v>0</v>
      </c>
      <c r="V108" s="6">
        <f>SUM(NonNurse[[#This Row],[Occupational Therapist Hours]],NonNurse[[#This Row],[OT Assistant Hours]],NonNurse[[#This Row],[OT Aide Hours]])/NonNurse[[#This Row],[MDS Census]]</f>
        <v>0.22140323824209712</v>
      </c>
      <c r="W108" s="6">
        <v>4.9050000000000002</v>
      </c>
      <c r="X108" s="6">
        <v>7.2223913043478243</v>
      </c>
      <c r="Y108" s="6">
        <v>0</v>
      </c>
      <c r="Z108" s="6">
        <f>SUM(NonNurse[[#This Row],[Physical Therapist (PT) Hours]],NonNurse[[#This Row],[PT Assistant Hours]],NonNurse[[#This Row],[PT Aide Hours]])/NonNurse[[#This Row],[MDS Census]]</f>
        <v>0.28674376766897969</v>
      </c>
      <c r="AA108" s="6">
        <v>0</v>
      </c>
      <c r="AB108" s="6">
        <v>0</v>
      </c>
      <c r="AC108" s="6">
        <v>0</v>
      </c>
      <c r="AD108" s="6">
        <v>0</v>
      </c>
      <c r="AE108" s="6">
        <v>0</v>
      </c>
      <c r="AF108" s="6">
        <v>0</v>
      </c>
      <c r="AG108" s="6">
        <v>0</v>
      </c>
      <c r="AH108" s="1">
        <v>225739</v>
      </c>
      <c r="AI108">
        <v>1</v>
      </c>
    </row>
    <row r="109" spans="1:35" x14ac:dyDescent="0.25">
      <c r="A109" t="s">
        <v>379</v>
      </c>
      <c r="B109" t="s">
        <v>352</v>
      </c>
      <c r="C109" t="s">
        <v>458</v>
      </c>
      <c r="D109" t="s">
        <v>410</v>
      </c>
      <c r="E109" s="6">
        <v>19.521739130434781</v>
      </c>
      <c r="F109" s="6">
        <v>2.5217391304347827</v>
      </c>
      <c r="G109" s="6">
        <v>0.28260869565217389</v>
      </c>
      <c r="H109" s="6">
        <v>7.880434782608696E-2</v>
      </c>
      <c r="I109" s="6">
        <v>4.6956521739130439</v>
      </c>
      <c r="J109" s="6">
        <v>0</v>
      </c>
      <c r="K109" s="6">
        <v>0</v>
      </c>
      <c r="L109" s="6">
        <v>0.39130434782608697</v>
      </c>
      <c r="M109" s="6">
        <v>0</v>
      </c>
      <c r="N109" s="6">
        <v>0</v>
      </c>
      <c r="O109" s="6">
        <f>SUM(NonNurse[[#This Row],[Qualified Social Work Staff Hours]],NonNurse[[#This Row],[Other Social Work Staff Hours]])/NonNurse[[#This Row],[MDS Census]]</f>
        <v>0</v>
      </c>
      <c r="P109" s="6">
        <v>0</v>
      </c>
      <c r="Q109" s="6">
        <v>0</v>
      </c>
      <c r="R109" s="6">
        <f>SUM(NonNurse[[#This Row],[Qualified Activities Professional Hours]],NonNurse[[#This Row],[Other Activities Professional Hours]])/NonNurse[[#This Row],[MDS Census]]</f>
        <v>0</v>
      </c>
      <c r="S109" s="6">
        <v>6.703804347826086</v>
      </c>
      <c r="T109" s="6">
        <v>5.4673913043478262</v>
      </c>
      <c r="U109" s="6">
        <v>0</v>
      </c>
      <c r="V109" s="6">
        <f>SUM(NonNurse[[#This Row],[Occupational Therapist Hours]],NonNurse[[#This Row],[OT Assistant Hours]],NonNurse[[#This Row],[OT Aide Hours]])/NonNurse[[#This Row],[MDS Census]]</f>
        <v>0.62346881959910916</v>
      </c>
      <c r="W109" s="6">
        <v>7.6159782608695661</v>
      </c>
      <c r="X109" s="6">
        <v>5.9972826086956523</v>
      </c>
      <c r="Y109" s="6">
        <v>0</v>
      </c>
      <c r="Z109" s="6">
        <f>SUM(NonNurse[[#This Row],[Physical Therapist (PT) Hours]],NonNurse[[#This Row],[PT Assistant Hours]],NonNurse[[#This Row],[PT Aide Hours]])/NonNurse[[#This Row],[MDS Census]]</f>
        <v>0.69733853006681523</v>
      </c>
      <c r="AA109" s="6">
        <v>0</v>
      </c>
      <c r="AB109" s="6">
        <v>0</v>
      </c>
      <c r="AC109" s="6">
        <v>0</v>
      </c>
      <c r="AD109" s="6">
        <v>0</v>
      </c>
      <c r="AE109" s="6">
        <v>0</v>
      </c>
      <c r="AF109" s="6">
        <v>0</v>
      </c>
      <c r="AG109" s="6">
        <v>0</v>
      </c>
      <c r="AH109" s="1">
        <v>225777</v>
      </c>
      <c r="AI109">
        <v>1</v>
      </c>
    </row>
    <row r="110" spans="1:35" x14ac:dyDescent="0.25">
      <c r="A110" t="s">
        <v>379</v>
      </c>
      <c r="B110" t="s">
        <v>236</v>
      </c>
      <c r="C110" t="s">
        <v>458</v>
      </c>
      <c r="D110" t="s">
        <v>410</v>
      </c>
      <c r="E110" s="6">
        <v>196.5</v>
      </c>
      <c r="F110" s="6">
        <v>5.0434782608695654</v>
      </c>
      <c r="G110" s="6">
        <v>0.28260869565217389</v>
      </c>
      <c r="H110" s="6">
        <v>0.65652173913043477</v>
      </c>
      <c r="I110" s="6">
        <v>5.1195652173913047</v>
      </c>
      <c r="J110" s="6">
        <v>0</v>
      </c>
      <c r="K110" s="6">
        <v>0</v>
      </c>
      <c r="L110" s="6">
        <v>2.6983695652173911</v>
      </c>
      <c r="M110" s="6">
        <v>4.6956521739130439</v>
      </c>
      <c r="N110" s="6">
        <v>0</v>
      </c>
      <c r="O110" s="6">
        <f>SUM(NonNurse[[#This Row],[Qualified Social Work Staff Hours]],NonNurse[[#This Row],[Other Social Work Staff Hours]])/NonNurse[[#This Row],[MDS Census]]</f>
        <v>2.3896448722203787E-2</v>
      </c>
      <c r="P110" s="6">
        <v>13.913043478260869</v>
      </c>
      <c r="Q110" s="6">
        <v>28.570652173913039</v>
      </c>
      <c r="R110" s="6">
        <f>SUM(NonNurse[[#This Row],[Qualified Activities Professional Hours]],NonNurse[[#This Row],[Other Activities Professional Hours]])/NonNurse[[#This Row],[MDS Census]]</f>
        <v>0.21620201349706822</v>
      </c>
      <c r="S110" s="6">
        <v>8.669347826086959</v>
      </c>
      <c r="T110" s="6">
        <v>3.9157608695652173</v>
      </c>
      <c r="U110" s="6">
        <v>0</v>
      </c>
      <c r="V110" s="6">
        <f>SUM(NonNurse[[#This Row],[Occupational Therapist Hours]],NonNurse[[#This Row],[OT Assistant Hours]],NonNurse[[#This Row],[OT Aide Hours]])/NonNurse[[#This Row],[MDS Census]]</f>
        <v>6.4046354685252799E-2</v>
      </c>
      <c r="W110" s="6">
        <v>5.0171739130434778</v>
      </c>
      <c r="X110" s="6">
        <v>5.8070652173913047</v>
      </c>
      <c r="Y110" s="6">
        <v>0</v>
      </c>
      <c r="Z110" s="6">
        <f>SUM(NonNurse[[#This Row],[Physical Therapist (PT) Hours]],NonNurse[[#This Row],[PT Assistant Hours]],NonNurse[[#This Row],[PT Aide Hours]])/NonNurse[[#This Row],[MDS Census]]</f>
        <v>5.5085186414426376E-2</v>
      </c>
      <c r="AA110" s="6">
        <v>0</v>
      </c>
      <c r="AB110" s="6">
        <v>0</v>
      </c>
      <c r="AC110" s="6">
        <v>0</v>
      </c>
      <c r="AD110" s="6">
        <v>0</v>
      </c>
      <c r="AE110" s="6">
        <v>0</v>
      </c>
      <c r="AF110" s="6">
        <v>0</v>
      </c>
      <c r="AG110" s="6">
        <v>0</v>
      </c>
      <c r="AH110" s="1">
        <v>225515</v>
      </c>
      <c r="AI110">
        <v>1</v>
      </c>
    </row>
    <row r="111" spans="1:35" x14ac:dyDescent="0.25">
      <c r="A111" t="s">
        <v>379</v>
      </c>
      <c r="B111" t="s">
        <v>117</v>
      </c>
      <c r="C111" t="s">
        <v>513</v>
      </c>
      <c r="D111" t="s">
        <v>414</v>
      </c>
      <c r="E111" s="6">
        <v>128.79347826086956</v>
      </c>
      <c r="F111" s="6">
        <v>11.130434782608695</v>
      </c>
      <c r="G111" s="6">
        <v>0</v>
      </c>
      <c r="H111" s="6">
        <v>0</v>
      </c>
      <c r="I111" s="6">
        <v>3.652173913043478</v>
      </c>
      <c r="J111" s="6">
        <v>0</v>
      </c>
      <c r="K111" s="6">
        <v>0</v>
      </c>
      <c r="L111" s="6">
        <v>4.2027173913043461</v>
      </c>
      <c r="M111" s="6">
        <v>10</v>
      </c>
      <c r="N111" s="6">
        <v>0</v>
      </c>
      <c r="O111" s="6">
        <f>SUM(NonNurse[[#This Row],[Qualified Social Work Staff Hours]],NonNurse[[#This Row],[Other Social Work Staff Hours]])/NonNurse[[#This Row],[MDS Census]]</f>
        <v>7.7643683011224582E-2</v>
      </c>
      <c r="P111" s="6">
        <v>10.828804347826088</v>
      </c>
      <c r="Q111" s="6">
        <v>18.116847826086957</v>
      </c>
      <c r="R111" s="6">
        <f>SUM(NonNurse[[#This Row],[Qualified Activities Professional Hours]],NonNurse[[#This Row],[Other Activities Professional Hours]])/NonNurse[[#This Row],[MDS Census]]</f>
        <v>0.22474470419444681</v>
      </c>
      <c r="S111" s="6">
        <v>9.5721739130434749</v>
      </c>
      <c r="T111" s="6">
        <v>10.752826086956521</v>
      </c>
      <c r="U111" s="6">
        <v>0</v>
      </c>
      <c r="V111" s="6">
        <f>SUM(NonNurse[[#This Row],[Occupational Therapist Hours]],NonNurse[[#This Row],[OT Assistant Hours]],NonNurse[[#This Row],[OT Aide Hours]])/NonNurse[[#This Row],[MDS Census]]</f>
        <v>0.15781078572031393</v>
      </c>
      <c r="W111" s="6">
        <v>6.5934782608695643</v>
      </c>
      <c r="X111" s="6">
        <v>11.764456521739129</v>
      </c>
      <c r="Y111" s="6">
        <v>0</v>
      </c>
      <c r="Z111" s="6">
        <f>SUM(NonNurse[[#This Row],[Physical Therapist (PT) Hours]],NonNurse[[#This Row],[PT Assistant Hours]],NonNurse[[#This Row],[PT Aide Hours]])/NonNurse[[#This Row],[MDS Census]]</f>
        <v>0.14253776690016035</v>
      </c>
      <c r="AA111" s="6">
        <v>0</v>
      </c>
      <c r="AB111" s="6">
        <v>0</v>
      </c>
      <c r="AC111" s="6">
        <v>0</v>
      </c>
      <c r="AD111" s="6">
        <v>0</v>
      </c>
      <c r="AE111" s="6">
        <v>0</v>
      </c>
      <c r="AF111" s="6">
        <v>0</v>
      </c>
      <c r="AG111" s="6">
        <v>0</v>
      </c>
      <c r="AH111" s="1">
        <v>225331</v>
      </c>
      <c r="AI111">
        <v>1</v>
      </c>
    </row>
    <row r="112" spans="1:35" x14ac:dyDescent="0.25">
      <c r="A112" t="s">
        <v>379</v>
      </c>
      <c r="B112" t="s">
        <v>263</v>
      </c>
      <c r="C112" t="s">
        <v>551</v>
      </c>
      <c r="D112" t="s">
        <v>413</v>
      </c>
      <c r="E112" s="6">
        <v>147.02173913043478</v>
      </c>
      <c r="F112" s="6">
        <v>72.193804347826088</v>
      </c>
      <c r="G112" s="6">
        <v>0.2608695652173913</v>
      </c>
      <c r="H112" s="6">
        <v>0.54347826086956519</v>
      </c>
      <c r="I112" s="6">
        <v>4.3369565217391308</v>
      </c>
      <c r="J112" s="6">
        <v>0</v>
      </c>
      <c r="K112" s="6">
        <v>0</v>
      </c>
      <c r="L112" s="6">
        <v>0.68630434782608718</v>
      </c>
      <c r="M112" s="6">
        <v>9.7798913043478262</v>
      </c>
      <c r="N112" s="6">
        <v>0</v>
      </c>
      <c r="O112" s="6">
        <f>SUM(NonNurse[[#This Row],[Qualified Social Work Staff Hours]],NonNurse[[#This Row],[Other Social Work Staff Hours]])/NonNurse[[#This Row],[MDS Census]]</f>
        <v>6.6520035487209819E-2</v>
      </c>
      <c r="P112" s="6">
        <v>22.255434782608695</v>
      </c>
      <c r="Q112" s="6">
        <v>0</v>
      </c>
      <c r="R112" s="6">
        <f>SUM(NonNurse[[#This Row],[Qualified Activities Professional Hours]],NonNurse[[#This Row],[Other Activities Professional Hours]])/NonNurse[[#This Row],[MDS Census]]</f>
        <v>0.15137512938045247</v>
      </c>
      <c r="S112" s="6">
        <v>11.915978260869572</v>
      </c>
      <c r="T112" s="6">
        <v>10.456521739130435</v>
      </c>
      <c r="U112" s="6">
        <v>0</v>
      </c>
      <c r="V112" s="6">
        <f>SUM(NonNurse[[#This Row],[Occupational Therapist Hours]],NonNurse[[#This Row],[OT Assistant Hours]],NonNurse[[#This Row],[OT Aide Hours]])/NonNurse[[#This Row],[MDS Census]]</f>
        <v>0.15217137365074679</v>
      </c>
      <c r="W112" s="6">
        <v>4.8418478260869557</v>
      </c>
      <c r="X112" s="6">
        <v>8.3088043478260847</v>
      </c>
      <c r="Y112" s="6">
        <v>0</v>
      </c>
      <c r="Z112" s="6">
        <f>SUM(NonNurse[[#This Row],[Physical Therapist (PT) Hours]],NonNurse[[#This Row],[PT Assistant Hours]],NonNurse[[#This Row],[PT Aide Hours]])/NonNurse[[#This Row],[MDS Census]]</f>
        <v>8.9446990980334151E-2</v>
      </c>
      <c r="AA112" s="6">
        <v>0</v>
      </c>
      <c r="AB112" s="6">
        <v>0</v>
      </c>
      <c r="AC112" s="6">
        <v>0</v>
      </c>
      <c r="AD112" s="6">
        <v>0</v>
      </c>
      <c r="AE112" s="6">
        <v>0</v>
      </c>
      <c r="AF112" s="6">
        <v>0</v>
      </c>
      <c r="AG112" s="6">
        <v>0</v>
      </c>
      <c r="AH112" s="1">
        <v>225557</v>
      </c>
      <c r="AI112">
        <v>1</v>
      </c>
    </row>
    <row r="113" spans="1:35" x14ac:dyDescent="0.25">
      <c r="A113" t="s">
        <v>379</v>
      </c>
      <c r="B113" t="s">
        <v>317</v>
      </c>
      <c r="C113" t="s">
        <v>593</v>
      </c>
      <c r="D113" t="s">
        <v>419</v>
      </c>
      <c r="E113" s="6">
        <v>91.097826086956516</v>
      </c>
      <c r="F113" s="6">
        <v>5.1521739130434785</v>
      </c>
      <c r="G113" s="6">
        <v>0.52173913043478259</v>
      </c>
      <c r="H113" s="6">
        <v>0.50510869565217376</v>
      </c>
      <c r="I113" s="6">
        <v>1.9891304347826086</v>
      </c>
      <c r="J113" s="6">
        <v>0</v>
      </c>
      <c r="K113" s="6">
        <v>0</v>
      </c>
      <c r="L113" s="6">
        <v>4.2698913043478264</v>
      </c>
      <c r="M113" s="6">
        <v>15.524565217391304</v>
      </c>
      <c r="N113" s="6">
        <v>0</v>
      </c>
      <c r="O113" s="6">
        <f>SUM(NonNurse[[#This Row],[Qualified Social Work Staff Hours]],NonNurse[[#This Row],[Other Social Work Staff Hours]])/NonNurse[[#This Row],[MDS Census]]</f>
        <v>0.17041641808853358</v>
      </c>
      <c r="P113" s="6">
        <v>0</v>
      </c>
      <c r="Q113" s="6">
        <v>10.055869565217391</v>
      </c>
      <c r="R113" s="6">
        <f>SUM(NonNurse[[#This Row],[Qualified Activities Professional Hours]],NonNurse[[#This Row],[Other Activities Professional Hours]])/NonNurse[[#This Row],[MDS Census]]</f>
        <v>0.11038539553752535</v>
      </c>
      <c r="S113" s="6">
        <v>5.6236956521739128</v>
      </c>
      <c r="T113" s="6">
        <v>9.9272826086956503</v>
      </c>
      <c r="U113" s="6">
        <v>0</v>
      </c>
      <c r="V113" s="6">
        <f>SUM(NonNurse[[#This Row],[Occupational Therapist Hours]],NonNurse[[#This Row],[OT Assistant Hours]],NonNurse[[#This Row],[OT Aide Hours]])/NonNurse[[#This Row],[MDS Census]]</f>
        <v>0.17070635962295666</v>
      </c>
      <c r="W113" s="6">
        <v>5.4991304347826073</v>
      </c>
      <c r="X113" s="6">
        <v>2.6356521739130438</v>
      </c>
      <c r="Y113" s="6">
        <v>0</v>
      </c>
      <c r="Z113" s="6">
        <f>SUM(NonNurse[[#This Row],[Physical Therapist (PT) Hours]],NonNurse[[#This Row],[PT Assistant Hours]],NonNurse[[#This Row],[PT Aide Hours]])/NonNurse[[#This Row],[MDS Census]]</f>
        <v>8.929721990215965E-2</v>
      </c>
      <c r="AA113" s="6">
        <v>0</v>
      </c>
      <c r="AB113" s="6">
        <v>3.8913043478260869</v>
      </c>
      <c r="AC113" s="6">
        <v>0</v>
      </c>
      <c r="AD113" s="6">
        <v>0</v>
      </c>
      <c r="AE113" s="6">
        <v>0</v>
      </c>
      <c r="AF113" s="6">
        <v>0</v>
      </c>
      <c r="AG113" s="6">
        <v>0</v>
      </c>
      <c r="AH113" s="1">
        <v>225697</v>
      </c>
      <c r="AI113">
        <v>1</v>
      </c>
    </row>
    <row r="114" spans="1:35" x14ac:dyDescent="0.25">
      <c r="A114" t="s">
        <v>379</v>
      </c>
      <c r="B114" t="s">
        <v>237</v>
      </c>
      <c r="C114" t="s">
        <v>565</v>
      </c>
      <c r="D114" t="s">
        <v>410</v>
      </c>
      <c r="E114" s="6">
        <v>73.108695652173907</v>
      </c>
      <c r="F114" s="6">
        <v>5.7391304347826084</v>
      </c>
      <c r="G114" s="6">
        <v>1.0869565217391304</v>
      </c>
      <c r="H114" s="6">
        <v>0.14945652173913043</v>
      </c>
      <c r="I114" s="6">
        <v>2.2173913043478262</v>
      </c>
      <c r="J114" s="6">
        <v>0</v>
      </c>
      <c r="K114" s="6">
        <v>0</v>
      </c>
      <c r="L114" s="6">
        <v>2.2907608695652173</v>
      </c>
      <c r="M114" s="6">
        <v>4.7826086956521738</v>
      </c>
      <c r="N114" s="6">
        <v>0</v>
      </c>
      <c r="O114" s="6">
        <f>SUM(NonNurse[[#This Row],[Qualified Social Work Staff Hours]],NonNurse[[#This Row],[Other Social Work Staff Hours]])/NonNurse[[#This Row],[MDS Census]]</f>
        <v>6.5417781742491826E-2</v>
      </c>
      <c r="P114" s="6">
        <v>5.4782608695652177</v>
      </c>
      <c r="Q114" s="6">
        <v>1.951086956521739</v>
      </c>
      <c r="R114" s="6">
        <f>SUM(NonNurse[[#This Row],[Qualified Activities Professional Hours]],NonNurse[[#This Row],[Other Activities Professional Hours]])/NonNurse[[#This Row],[MDS Census]]</f>
        <v>0.10162057686589356</v>
      </c>
      <c r="S114" s="6">
        <v>0.80978260869565222</v>
      </c>
      <c r="T114" s="6">
        <v>3.4456521739130435</v>
      </c>
      <c r="U114" s="6">
        <v>0</v>
      </c>
      <c r="V114" s="6">
        <f>SUM(NonNurse[[#This Row],[Occupational Therapist Hours]],NonNurse[[#This Row],[OT Assistant Hours]],NonNurse[[#This Row],[OT Aide Hours]])/NonNurse[[#This Row],[MDS Census]]</f>
        <v>5.8206958073148976E-2</v>
      </c>
      <c r="W114" s="6">
        <v>4.9918478260869561</v>
      </c>
      <c r="X114" s="6">
        <v>3.2364130434782608</v>
      </c>
      <c r="Y114" s="6">
        <v>0</v>
      </c>
      <c r="Z114" s="6">
        <f>SUM(NonNurse[[#This Row],[Physical Therapist (PT) Hours]],NonNurse[[#This Row],[PT Assistant Hours]],NonNurse[[#This Row],[PT Aide Hours]])/NonNurse[[#This Row],[MDS Census]]</f>
        <v>0.11254831995242344</v>
      </c>
      <c r="AA114" s="6">
        <v>0</v>
      </c>
      <c r="AB114" s="6">
        <v>0</v>
      </c>
      <c r="AC114" s="6">
        <v>0</v>
      </c>
      <c r="AD114" s="6">
        <v>0</v>
      </c>
      <c r="AE114" s="6">
        <v>0</v>
      </c>
      <c r="AF114" s="6">
        <v>0</v>
      </c>
      <c r="AG114" s="6">
        <v>0</v>
      </c>
      <c r="AH114" s="1">
        <v>225516</v>
      </c>
      <c r="AI114">
        <v>1</v>
      </c>
    </row>
    <row r="115" spans="1:35" x14ac:dyDescent="0.25">
      <c r="A115" t="s">
        <v>379</v>
      </c>
      <c r="B115" t="s">
        <v>71</v>
      </c>
      <c r="C115" t="s">
        <v>503</v>
      </c>
      <c r="D115" t="s">
        <v>416</v>
      </c>
      <c r="E115" s="6">
        <v>68.173913043478265</v>
      </c>
      <c r="F115" s="6">
        <v>4.7201086956521738</v>
      </c>
      <c r="G115" s="6">
        <v>0.28260869565217389</v>
      </c>
      <c r="H115" s="6">
        <v>0</v>
      </c>
      <c r="I115" s="6">
        <v>3.2826086956521738</v>
      </c>
      <c r="J115" s="6">
        <v>0</v>
      </c>
      <c r="K115" s="6">
        <v>0</v>
      </c>
      <c r="L115" s="6">
        <v>3.0357608695652183</v>
      </c>
      <c r="M115" s="6">
        <v>7.0777173913043487</v>
      </c>
      <c r="N115" s="6">
        <v>0</v>
      </c>
      <c r="O115" s="6">
        <f>SUM(NonNurse[[#This Row],[Qualified Social Work Staff Hours]],NonNurse[[#This Row],[Other Social Work Staff Hours]])/NonNurse[[#This Row],[MDS Census]]</f>
        <v>0.1038185586734694</v>
      </c>
      <c r="P115" s="6">
        <v>4.0543478260869561</v>
      </c>
      <c r="Q115" s="6">
        <v>20.398152173913044</v>
      </c>
      <c r="R115" s="6">
        <f>SUM(NonNurse[[#This Row],[Qualified Activities Professional Hours]],NonNurse[[#This Row],[Other Activities Professional Hours]])/NonNurse[[#This Row],[MDS Census]]</f>
        <v>0.35867825255102037</v>
      </c>
      <c r="S115" s="6">
        <v>5.2391304347826084</v>
      </c>
      <c r="T115" s="6">
        <v>11.773913043478261</v>
      </c>
      <c r="U115" s="6">
        <v>0</v>
      </c>
      <c r="V115" s="6">
        <f>SUM(NonNurse[[#This Row],[Occupational Therapist Hours]],NonNurse[[#This Row],[OT Assistant Hours]],NonNurse[[#This Row],[OT Aide Hours]])/NonNurse[[#This Row],[MDS Census]]</f>
        <v>0.2495535714285714</v>
      </c>
      <c r="W115" s="6">
        <v>4.1824999999999992</v>
      </c>
      <c r="X115" s="6">
        <v>7.057282608695651</v>
      </c>
      <c r="Y115" s="6">
        <v>0</v>
      </c>
      <c r="Z115" s="6">
        <f>SUM(NonNurse[[#This Row],[Physical Therapist (PT) Hours]],NonNurse[[#This Row],[PT Assistant Hours]],NonNurse[[#This Row],[PT Aide Hours]])/NonNurse[[#This Row],[MDS Census]]</f>
        <v>0.1648692602040816</v>
      </c>
      <c r="AA115" s="6">
        <v>0</v>
      </c>
      <c r="AB115" s="6">
        <v>0</v>
      </c>
      <c r="AC115" s="6">
        <v>0</v>
      </c>
      <c r="AD115" s="6">
        <v>0</v>
      </c>
      <c r="AE115" s="6">
        <v>0</v>
      </c>
      <c r="AF115" s="6">
        <v>0</v>
      </c>
      <c r="AG115" s="6">
        <v>0</v>
      </c>
      <c r="AH115" s="1">
        <v>225266</v>
      </c>
      <c r="AI115">
        <v>1</v>
      </c>
    </row>
    <row r="116" spans="1:35" x14ac:dyDescent="0.25">
      <c r="A116" t="s">
        <v>379</v>
      </c>
      <c r="B116" t="s">
        <v>41</v>
      </c>
      <c r="C116" t="s">
        <v>485</v>
      </c>
      <c r="D116" t="s">
        <v>416</v>
      </c>
      <c r="E116" s="6">
        <v>128.20652173913044</v>
      </c>
      <c r="F116" s="6">
        <v>4</v>
      </c>
      <c r="G116" s="6">
        <v>0</v>
      </c>
      <c r="H116" s="6">
        <v>0.37500000000000017</v>
      </c>
      <c r="I116" s="6">
        <v>3.0108695652173911</v>
      </c>
      <c r="J116" s="6">
        <v>0</v>
      </c>
      <c r="K116" s="6">
        <v>0</v>
      </c>
      <c r="L116" s="6">
        <v>3.5407608695652173</v>
      </c>
      <c r="M116" s="6">
        <v>10.089673913043478</v>
      </c>
      <c r="N116" s="6">
        <v>0</v>
      </c>
      <c r="O116" s="6">
        <f>SUM(NonNurse[[#This Row],[Qualified Social Work Staff Hours]],NonNurse[[#This Row],[Other Social Work Staff Hours]])/NonNurse[[#This Row],[MDS Census]]</f>
        <v>7.8698601102161939E-2</v>
      </c>
      <c r="P116" s="6">
        <v>8.6956521739130432E-2</v>
      </c>
      <c r="Q116" s="6">
        <v>12.676630434782609</v>
      </c>
      <c r="R116" s="6">
        <f>SUM(NonNurse[[#This Row],[Qualified Activities Professional Hours]],NonNurse[[#This Row],[Other Activities Professional Hours]])/NonNurse[[#This Row],[MDS Census]]</f>
        <v>9.9554896142433236E-2</v>
      </c>
      <c r="S116" s="6">
        <v>13.779891304347826</v>
      </c>
      <c r="T116" s="6">
        <v>0</v>
      </c>
      <c r="U116" s="6">
        <v>0</v>
      </c>
      <c r="V116" s="6">
        <f>SUM(NonNurse[[#This Row],[Occupational Therapist Hours]],NonNurse[[#This Row],[OT Assistant Hours]],NonNurse[[#This Row],[OT Aide Hours]])/NonNurse[[#This Row],[MDS Census]]</f>
        <v>0.10748198389147944</v>
      </c>
      <c r="W116" s="6">
        <v>15.448369565217391</v>
      </c>
      <c r="X116" s="6">
        <v>0</v>
      </c>
      <c r="Y116" s="6">
        <v>0</v>
      </c>
      <c r="Z116" s="6">
        <f>SUM(NonNurse[[#This Row],[Physical Therapist (PT) Hours]],NonNurse[[#This Row],[PT Assistant Hours]],NonNurse[[#This Row],[PT Aide Hours]])/NonNurse[[#This Row],[MDS Census]]</f>
        <v>0.12049597286986011</v>
      </c>
      <c r="AA116" s="6">
        <v>0</v>
      </c>
      <c r="AB116" s="6">
        <v>0</v>
      </c>
      <c r="AC116" s="6">
        <v>0</v>
      </c>
      <c r="AD116" s="6">
        <v>0</v>
      </c>
      <c r="AE116" s="6">
        <v>0</v>
      </c>
      <c r="AF116" s="6">
        <v>0</v>
      </c>
      <c r="AG116" s="6">
        <v>0</v>
      </c>
      <c r="AH116" s="1">
        <v>225211</v>
      </c>
      <c r="AI116">
        <v>1</v>
      </c>
    </row>
    <row r="117" spans="1:35" x14ac:dyDescent="0.25">
      <c r="A117" t="s">
        <v>379</v>
      </c>
      <c r="B117" t="s">
        <v>298</v>
      </c>
      <c r="C117" t="s">
        <v>520</v>
      </c>
      <c r="D117" t="s">
        <v>410</v>
      </c>
      <c r="E117" s="6">
        <v>24.434782608695652</v>
      </c>
      <c r="F117" s="6">
        <v>4.7826086956521738</v>
      </c>
      <c r="G117" s="6">
        <v>0.2608695652173913</v>
      </c>
      <c r="H117" s="6">
        <v>0</v>
      </c>
      <c r="I117" s="6">
        <v>0.95652173913043481</v>
      </c>
      <c r="J117" s="6">
        <v>0</v>
      </c>
      <c r="K117" s="6">
        <v>0</v>
      </c>
      <c r="L117" s="6">
        <v>2.0391304347826087</v>
      </c>
      <c r="M117" s="6">
        <v>2.0869565217391304</v>
      </c>
      <c r="N117" s="6">
        <v>0</v>
      </c>
      <c r="O117" s="6">
        <f>SUM(NonNurse[[#This Row],[Qualified Social Work Staff Hours]],NonNurse[[#This Row],[Other Social Work Staff Hours]])/NonNurse[[#This Row],[MDS Census]]</f>
        <v>8.5409252669039148E-2</v>
      </c>
      <c r="P117" s="6">
        <v>5.3521739130434778</v>
      </c>
      <c r="Q117" s="6">
        <v>0</v>
      </c>
      <c r="R117" s="6">
        <f>SUM(NonNurse[[#This Row],[Qualified Activities Professional Hours]],NonNurse[[#This Row],[Other Activities Professional Hours]])/NonNurse[[#This Row],[MDS Census]]</f>
        <v>0.21903914590747328</v>
      </c>
      <c r="S117" s="6">
        <v>3.1208695652173928</v>
      </c>
      <c r="T117" s="6">
        <v>6.0979347826086947</v>
      </c>
      <c r="U117" s="6">
        <v>0</v>
      </c>
      <c r="V117" s="6">
        <f>SUM(NonNurse[[#This Row],[Occupational Therapist Hours]],NonNurse[[#This Row],[OT Assistant Hours]],NonNurse[[#This Row],[OT Aide Hours]])/NonNurse[[#This Row],[MDS Census]]</f>
        <v>0.3772820284697509</v>
      </c>
      <c r="W117" s="6">
        <v>3.7061956521739132</v>
      </c>
      <c r="X117" s="6">
        <v>4.4961956521739124</v>
      </c>
      <c r="Y117" s="6">
        <v>0</v>
      </c>
      <c r="Z117" s="6">
        <f>SUM(NonNurse[[#This Row],[Physical Therapist (PT) Hours]],NonNurse[[#This Row],[PT Assistant Hours]],NonNurse[[#This Row],[PT Aide Hours]])/NonNurse[[#This Row],[MDS Census]]</f>
        <v>0.33568505338078292</v>
      </c>
      <c r="AA117" s="6">
        <v>0</v>
      </c>
      <c r="AB117" s="6">
        <v>0</v>
      </c>
      <c r="AC117" s="6">
        <v>0</v>
      </c>
      <c r="AD117" s="6">
        <v>0</v>
      </c>
      <c r="AE117" s="6">
        <v>0</v>
      </c>
      <c r="AF117" s="6">
        <v>0</v>
      </c>
      <c r="AG117" s="6">
        <v>0</v>
      </c>
      <c r="AH117" s="1">
        <v>225659</v>
      </c>
      <c r="AI117">
        <v>1</v>
      </c>
    </row>
    <row r="118" spans="1:35" x14ac:dyDescent="0.25">
      <c r="A118" t="s">
        <v>379</v>
      </c>
      <c r="B118" t="s">
        <v>315</v>
      </c>
      <c r="C118" t="s">
        <v>592</v>
      </c>
      <c r="D118" t="s">
        <v>410</v>
      </c>
      <c r="E118" s="6">
        <v>8.2608695652173907</v>
      </c>
      <c r="F118" s="6">
        <v>2.6630434782608696</v>
      </c>
      <c r="G118" s="6">
        <v>0.14673913043478262</v>
      </c>
      <c r="H118" s="6">
        <v>0.78260869565217395</v>
      </c>
      <c r="I118" s="6">
        <v>1.3478260869565217</v>
      </c>
      <c r="J118" s="6">
        <v>0</v>
      </c>
      <c r="K118" s="6">
        <v>0</v>
      </c>
      <c r="L118" s="6">
        <v>3.8043478260869568E-2</v>
      </c>
      <c r="M118" s="6">
        <v>3.8451086956521738</v>
      </c>
      <c r="N118" s="6">
        <v>0</v>
      </c>
      <c r="O118" s="6">
        <f>SUM(NonNurse[[#This Row],[Qualified Social Work Staff Hours]],NonNurse[[#This Row],[Other Social Work Staff Hours]])/NonNurse[[#This Row],[MDS Census]]</f>
        <v>0.46546052631578949</v>
      </c>
      <c r="P118" s="6">
        <v>2.0407608695652173</v>
      </c>
      <c r="Q118" s="6">
        <v>0</v>
      </c>
      <c r="R118" s="6">
        <f>SUM(NonNurse[[#This Row],[Qualified Activities Professional Hours]],NonNurse[[#This Row],[Other Activities Professional Hours]])/NonNurse[[#This Row],[MDS Census]]</f>
        <v>0.24703947368421053</v>
      </c>
      <c r="S118" s="6">
        <v>7.4266304347826084</v>
      </c>
      <c r="T118" s="6">
        <v>0</v>
      </c>
      <c r="U118" s="6">
        <v>0</v>
      </c>
      <c r="V118" s="6">
        <f>SUM(NonNurse[[#This Row],[Occupational Therapist Hours]],NonNurse[[#This Row],[OT Assistant Hours]],NonNurse[[#This Row],[OT Aide Hours]])/NonNurse[[#This Row],[MDS Census]]</f>
        <v>0.8990131578947369</v>
      </c>
      <c r="W118" s="6">
        <v>5.7010869565217392</v>
      </c>
      <c r="X118" s="6">
        <v>1.423913043478261</v>
      </c>
      <c r="Y118" s="6">
        <v>0</v>
      </c>
      <c r="Z118" s="6">
        <f>SUM(NonNurse[[#This Row],[Physical Therapist (PT) Hours]],NonNurse[[#This Row],[PT Assistant Hours]],NonNurse[[#This Row],[PT Aide Hours]])/NonNurse[[#This Row],[MDS Census]]</f>
        <v>0.86250000000000004</v>
      </c>
      <c r="AA118" s="6">
        <v>0</v>
      </c>
      <c r="AB118" s="6">
        <v>0</v>
      </c>
      <c r="AC118" s="6">
        <v>0</v>
      </c>
      <c r="AD118" s="6">
        <v>0</v>
      </c>
      <c r="AE118" s="6">
        <v>0</v>
      </c>
      <c r="AF118" s="6">
        <v>0</v>
      </c>
      <c r="AG118" s="6">
        <v>0</v>
      </c>
      <c r="AH118" s="1">
        <v>225692</v>
      </c>
      <c r="AI118">
        <v>1</v>
      </c>
    </row>
    <row r="119" spans="1:35" x14ac:dyDescent="0.25">
      <c r="A119" t="s">
        <v>379</v>
      </c>
      <c r="B119" t="s">
        <v>200</v>
      </c>
      <c r="C119" t="s">
        <v>458</v>
      </c>
      <c r="D119" t="s">
        <v>410</v>
      </c>
      <c r="E119" s="6">
        <v>111.78260869565217</v>
      </c>
      <c r="F119" s="6">
        <v>0</v>
      </c>
      <c r="G119" s="6">
        <v>1.5543478260869565</v>
      </c>
      <c r="H119" s="6">
        <v>0</v>
      </c>
      <c r="I119" s="6">
        <v>3.0652173913043477</v>
      </c>
      <c r="J119" s="6">
        <v>0</v>
      </c>
      <c r="K119" s="6">
        <v>0</v>
      </c>
      <c r="L119" s="6">
        <v>0</v>
      </c>
      <c r="M119" s="6">
        <v>0</v>
      </c>
      <c r="N119" s="6">
        <v>0</v>
      </c>
      <c r="O119" s="6">
        <f>SUM(NonNurse[[#This Row],[Qualified Social Work Staff Hours]],NonNurse[[#This Row],[Other Social Work Staff Hours]])/NonNurse[[#This Row],[MDS Census]]</f>
        <v>0</v>
      </c>
      <c r="P119" s="6">
        <v>0</v>
      </c>
      <c r="Q119" s="6">
        <v>0</v>
      </c>
      <c r="R119" s="6">
        <f>SUM(NonNurse[[#This Row],[Qualified Activities Professional Hours]],NonNurse[[#This Row],[Other Activities Professional Hours]])/NonNurse[[#This Row],[MDS Census]]</f>
        <v>0</v>
      </c>
      <c r="S119" s="6">
        <v>0</v>
      </c>
      <c r="T119" s="6">
        <v>0</v>
      </c>
      <c r="U119" s="6">
        <v>0</v>
      </c>
      <c r="V119" s="6">
        <f>SUM(NonNurse[[#This Row],[Occupational Therapist Hours]],NonNurse[[#This Row],[OT Assistant Hours]],NonNurse[[#This Row],[OT Aide Hours]])/NonNurse[[#This Row],[MDS Census]]</f>
        <v>0</v>
      </c>
      <c r="W119" s="6">
        <v>0</v>
      </c>
      <c r="X119" s="6">
        <v>0</v>
      </c>
      <c r="Y119" s="6">
        <v>0</v>
      </c>
      <c r="Z119" s="6">
        <f>SUM(NonNurse[[#This Row],[Physical Therapist (PT) Hours]],NonNurse[[#This Row],[PT Assistant Hours]],NonNurse[[#This Row],[PT Aide Hours]])/NonNurse[[#This Row],[MDS Census]]</f>
        <v>0</v>
      </c>
      <c r="AA119" s="6">
        <v>0</v>
      </c>
      <c r="AB119" s="6">
        <v>0</v>
      </c>
      <c r="AC119" s="6">
        <v>0</v>
      </c>
      <c r="AD119" s="6">
        <v>0</v>
      </c>
      <c r="AE119" s="6">
        <v>0</v>
      </c>
      <c r="AF119" s="6">
        <v>0</v>
      </c>
      <c r="AG119" s="6">
        <v>0</v>
      </c>
      <c r="AH119" s="1">
        <v>225458</v>
      </c>
      <c r="AI119">
        <v>1</v>
      </c>
    </row>
    <row r="120" spans="1:35" x14ac:dyDescent="0.25">
      <c r="A120" t="s">
        <v>379</v>
      </c>
      <c r="B120" t="s">
        <v>60</v>
      </c>
      <c r="C120" t="s">
        <v>497</v>
      </c>
      <c r="D120" t="s">
        <v>418</v>
      </c>
      <c r="E120" s="6">
        <v>115.31521739130434</v>
      </c>
      <c r="F120" s="6">
        <v>4.8695652173913047</v>
      </c>
      <c r="G120" s="6">
        <v>1.1304347826086956</v>
      </c>
      <c r="H120" s="6">
        <v>0</v>
      </c>
      <c r="I120" s="6">
        <v>0.2608695652173913</v>
      </c>
      <c r="J120" s="6">
        <v>0</v>
      </c>
      <c r="K120" s="6">
        <v>5.2173913043478262</v>
      </c>
      <c r="L120" s="6">
        <v>1.4665217391304346</v>
      </c>
      <c r="M120" s="6">
        <v>9.1739130434782616</v>
      </c>
      <c r="N120" s="6">
        <v>0</v>
      </c>
      <c r="O120" s="6">
        <f>SUM(NonNurse[[#This Row],[Qualified Social Work Staff Hours]],NonNurse[[#This Row],[Other Social Work Staff Hours]])/NonNurse[[#This Row],[MDS Census]]</f>
        <v>7.9555094730888884E-2</v>
      </c>
      <c r="P120" s="6">
        <v>3.5652173913043477</v>
      </c>
      <c r="Q120" s="6">
        <v>10.847826086956522</v>
      </c>
      <c r="R120" s="6">
        <f>SUM(NonNurse[[#This Row],[Qualified Activities Professional Hours]],NonNurse[[#This Row],[Other Activities Professional Hours]])/NonNurse[[#This Row],[MDS Census]]</f>
        <v>0.12498821755113583</v>
      </c>
      <c r="S120" s="6">
        <v>11.862499999999997</v>
      </c>
      <c r="T120" s="6">
        <v>6.4857608695652207</v>
      </c>
      <c r="U120" s="6">
        <v>0</v>
      </c>
      <c r="V120" s="6">
        <f>SUM(NonNurse[[#This Row],[Occupational Therapist Hours]],NonNurse[[#This Row],[OT Assistant Hours]],NonNurse[[#This Row],[OT Aide Hours]])/NonNurse[[#This Row],[MDS Census]]</f>
        <v>0.15911395984541427</v>
      </c>
      <c r="W120" s="6">
        <v>4.8900000000000006</v>
      </c>
      <c r="X120" s="6">
        <v>11.045652173913044</v>
      </c>
      <c r="Y120" s="6">
        <v>0</v>
      </c>
      <c r="Z120" s="6">
        <f>SUM(NonNurse[[#This Row],[Physical Therapist (PT) Hours]],NonNurse[[#This Row],[PT Assistant Hours]],NonNurse[[#This Row],[PT Aide Hours]])/NonNurse[[#This Row],[MDS Census]]</f>
        <v>0.13819210104628149</v>
      </c>
      <c r="AA120" s="6">
        <v>0</v>
      </c>
      <c r="AB120" s="6">
        <v>0</v>
      </c>
      <c r="AC120" s="6">
        <v>0</v>
      </c>
      <c r="AD120" s="6">
        <v>0</v>
      </c>
      <c r="AE120" s="6">
        <v>0.38043478260869568</v>
      </c>
      <c r="AF120" s="6">
        <v>0</v>
      </c>
      <c r="AG120" s="6">
        <v>0</v>
      </c>
      <c r="AH120" s="1">
        <v>225250</v>
      </c>
      <c r="AI120">
        <v>1</v>
      </c>
    </row>
    <row r="121" spans="1:35" x14ac:dyDescent="0.25">
      <c r="A121" t="s">
        <v>379</v>
      </c>
      <c r="B121" t="s">
        <v>324</v>
      </c>
      <c r="C121" t="s">
        <v>483</v>
      </c>
      <c r="D121" t="s">
        <v>417</v>
      </c>
      <c r="E121" s="6">
        <v>131.47826086956522</v>
      </c>
      <c r="F121" s="6">
        <v>5.4782608695652177</v>
      </c>
      <c r="G121" s="6">
        <v>0.28260869565217389</v>
      </c>
      <c r="H121" s="6">
        <v>0</v>
      </c>
      <c r="I121" s="6">
        <v>3.7826086956521738</v>
      </c>
      <c r="J121" s="6">
        <v>0</v>
      </c>
      <c r="K121" s="6">
        <v>0</v>
      </c>
      <c r="L121" s="6">
        <v>7.4446739130434789</v>
      </c>
      <c r="M121" s="6">
        <v>7.0097826086956507</v>
      </c>
      <c r="N121" s="6">
        <v>0</v>
      </c>
      <c r="O121" s="6">
        <f>SUM(NonNurse[[#This Row],[Qualified Social Work Staff Hours]],NonNurse[[#This Row],[Other Social Work Staff Hours]])/NonNurse[[#This Row],[MDS Census]]</f>
        <v>5.3315145502645489E-2</v>
      </c>
      <c r="P121" s="6">
        <v>5.7695652173913059</v>
      </c>
      <c r="Q121" s="6">
        <v>12.13260869565217</v>
      </c>
      <c r="R121" s="6">
        <f>SUM(NonNurse[[#This Row],[Qualified Activities Professional Hours]],NonNurse[[#This Row],[Other Activities Professional Hours]])/NonNurse[[#This Row],[MDS Census]]</f>
        <v>0.13616071428571427</v>
      </c>
      <c r="S121" s="6">
        <v>4.3010869565217416</v>
      </c>
      <c r="T121" s="6">
        <v>10.701195652173913</v>
      </c>
      <c r="U121" s="6">
        <v>0</v>
      </c>
      <c r="V121" s="6">
        <f>SUM(NonNurse[[#This Row],[Occupational Therapist Hours]],NonNurse[[#This Row],[OT Assistant Hours]],NonNurse[[#This Row],[OT Aide Hours]])/NonNurse[[#This Row],[MDS Census]]</f>
        <v>0.11410466269841271</v>
      </c>
      <c r="W121" s="6">
        <v>4.1471739130434786</v>
      </c>
      <c r="X121" s="6">
        <v>9.020978260869569</v>
      </c>
      <c r="Y121" s="6">
        <v>5.2826086956521738</v>
      </c>
      <c r="Z121" s="6">
        <f>SUM(NonNurse[[#This Row],[Physical Therapist (PT) Hours]],NonNurse[[#This Row],[PT Assistant Hours]],NonNurse[[#This Row],[PT Aide Hours]])/NonNurse[[#This Row],[MDS Census]]</f>
        <v>0.14033316798941803</v>
      </c>
      <c r="AA121" s="6">
        <v>0</v>
      </c>
      <c r="AB121" s="6">
        <v>0</v>
      </c>
      <c r="AC121" s="6">
        <v>0</v>
      </c>
      <c r="AD121" s="6">
        <v>0</v>
      </c>
      <c r="AE121" s="6">
        <v>0</v>
      </c>
      <c r="AF121" s="6">
        <v>0</v>
      </c>
      <c r="AG121" s="6">
        <v>0</v>
      </c>
      <c r="AH121" s="1">
        <v>225723</v>
      </c>
      <c r="AI121">
        <v>1</v>
      </c>
    </row>
    <row r="122" spans="1:35" x14ac:dyDescent="0.25">
      <c r="A122" t="s">
        <v>379</v>
      </c>
      <c r="B122" t="s">
        <v>105</v>
      </c>
      <c r="C122" t="s">
        <v>483</v>
      </c>
      <c r="D122" t="s">
        <v>417</v>
      </c>
      <c r="E122" s="6">
        <v>42.532608695652172</v>
      </c>
      <c r="F122" s="6">
        <v>5.2173913043478262</v>
      </c>
      <c r="G122" s="6">
        <v>0.38043478260869568</v>
      </c>
      <c r="H122" s="6">
        <v>0</v>
      </c>
      <c r="I122" s="6">
        <v>0.15217391304347827</v>
      </c>
      <c r="J122" s="6">
        <v>0</v>
      </c>
      <c r="K122" s="6">
        <v>0.30978260869565216</v>
      </c>
      <c r="L122" s="6">
        <v>1.4102173913043479</v>
      </c>
      <c r="M122" s="6">
        <v>3.5489130434782608</v>
      </c>
      <c r="N122" s="6">
        <v>0</v>
      </c>
      <c r="O122" s="6">
        <f>SUM(NonNurse[[#This Row],[Qualified Social Work Staff Hours]],NonNurse[[#This Row],[Other Social Work Staff Hours]])/NonNurse[[#This Row],[MDS Census]]</f>
        <v>8.3439815997955538E-2</v>
      </c>
      <c r="P122" s="6">
        <v>5.2173913043478262</v>
      </c>
      <c r="Q122" s="6">
        <v>4.453586956521737</v>
      </c>
      <c r="R122" s="6">
        <f>SUM(NonNurse[[#This Row],[Qualified Activities Professional Hours]],NonNurse[[#This Row],[Other Activities Professional Hours]])/NonNurse[[#This Row],[MDS Census]]</f>
        <v>0.22737797086634295</v>
      </c>
      <c r="S122" s="6">
        <v>2.6548913043478266</v>
      </c>
      <c r="T122" s="6">
        <v>2.9355434782608687</v>
      </c>
      <c r="U122" s="6">
        <v>0</v>
      </c>
      <c r="V122" s="6">
        <f>SUM(NonNurse[[#This Row],[Occupational Therapist Hours]],NonNurse[[#This Row],[OT Assistant Hours]],NonNurse[[#This Row],[OT Aide Hours]])/NonNurse[[#This Row],[MDS Census]]</f>
        <v>0.13143879376437514</v>
      </c>
      <c r="W122" s="6">
        <v>1.8853260869565214</v>
      </c>
      <c r="X122" s="6">
        <v>2.3092391304347823</v>
      </c>
      <c r="Y122" s="6">
        <v>0</v>
      </c>
      <c r="Z122" s="6">
        <f>SUM(NonNurse[[#This Row],[Physical Therapist (PT) Hours]],NonNurse[[#This Row],[PT Assistant Hours]],NonNurse[[#This Row],[PT Aide Hours]])/NonNurse[[#This Row],[MDS Census]]</f>
        <v>9.8619984666496283E-2</v>
      </c>
      <c r="AA122" s="6">
        <v>0</v>
      </c>
      <c r="AB122" s="6">
        <v>0</v>
      </c>
      <c r="AC122" s="6">
        <v>0</v>
      </c>
      <c r="AD122" s="6">
        <v>0</v>
      </c>
      <c r="AE122" s="6">
        <v>0</v>
      </c>
      <c r="AF122" s="6">
        <v>0</v>
      </c>
      <c r="AG122" s="6">
        <v>0</v>
      </c>
      <c r="AH122" s="1">
        <v>225317</v>
      </c>
      <c r="AI122">
        <v>1</v>
      </c>
    </row>
    <row r="123" spans="1:35" x14ac:dyDescent="0.25">
      <c r="A123" t="s">
        <v>379</v>
      </c>
      <c r="B123" t="s">
        <v>43</v>
      </c>
      <c r="C123" t="s">
        <v>486</v>
      </c>
      <c r="D123" t="s">
        <v>412</v>
      </c>
      <c r="E123" s="6">
        <v>118.64130434782609</v>
      </c>
      <c r="F123" s="6">
        <v>5.4782608695652177</v>
      </c>
      <c r="G123" s="6">
        <v>0.28260869565217389</v>
      </c>
      <c r="H123" s="6">
        <v>0</v>
      </c>
      <c r="I123" s="6">
        <v>2.6630434782608696</v>
      </c>
      <c r="J123" s="6">
        <v>0</v>
      </c>
      <c r="K123" s="6">
        <v>0</v>
      </c>
      <c r="L123" s="6">
        <v>1.7754347826086956</v>
      </c>
      <c r="M123" s="6">
        <v>4.6304347826086953</v>
      </c>
      <c r="N123" s="6">
        <v>0</v>
      </c>
      <c r="O123" s="6">
        <f>SUM(NonNurse[[#This Row],[Qualified Social Work Staff Hours]],NonNurse[[#This Row],[Other Social Work Staff Hours]])/NonNurse[[#This Row],[MDS Census]]</f>
        <v>3.9028859367842415E-2</v>
      </c>
      <c r="P123" s="6">
        <v>5.1021739130434787</v>
      </c>
      <c r="Q123" s="6">
        <v>8.2076086956521781</v>
      </c>
      <c r="R123" s="6">
        <f>SUM(NonNurse[[#This Row],[Qualified Activities Professional Hours]],NonNurse[[#This Row],[Other Activities Professional Hours]])/NonNurse[[#This Row],[MDS Census]]</f>
        <v>0.11218506642235458</v>
      </c>
      <c r="S123" s="6">
        <v>5.0607608695652191</v>
      </c>
      <c r="T123" s="6">
        <v>4.8106521739130423</v>
      </c>
      <c r="U123" s="6">
        <v>0</v>
      </c>
      <c r="V123" s="6">
        <f>SUM(NonNurse[[#This Row],[Occupational Therapist Hours]],NonNurse[[#This Row],[OT Assistant Hours]],NonNurse[[#This Row],[OT Aide Hours]])/NonNurse[[#This Row],[MDS Census]]</f>
        <v>8.3203847915712323E-2</v>
      </c>
      <c r="W123" s="6">
        <v>2.5517391304347825</v>
      </c>
      <c r="X123" s="6">
        <v>10.670652173913043</v>
      </c>
      <c r="Y123" s="6">
        <v>0</v>
      </c>
      <c r="Z123" s="6">
        <f>SUM(NonNurse[[#This Row],[Physical Therapist (PT) Hours]],NonNurse[[#This Row],[PT Assistant Hours]],NonNurse[[#This Row],[PT Aide Hours]])/NonNurse[[#This Row],[MDS Census]]</f>
        <v>0.1114484654145671</v>
      </c>
      <c r="AA123" s="6">
        <v>0</v>
      </c>
      <c r="AB123" s="6">
        <v>0</v>
      </c>
      <c r="AC123" s="6">
        <v>0</v>
      </c>
      <c r="AD123" s="6">
        <v>0</v>
      </c>
      <c r="AE123" s="6">
        <v>0</v>
      </c>
      <c r="AF123" s="6">
        <v>0</v>
      </c>
      <c r="AG123" s="6">
        <v>0</v>
      </c>
      <c r="AH123" s="1">
        <v>225216</v>
      </c>
      <c r="AI123">
        <v>1</v>
      </c>
    </row>
    <row r="124" spans="1:35" x14ac:dyDescent="0.25">
      <c r="A124" t="s">
        <v>379</v>
      </c>
      <c r="B124" t="s">
        <v>51</v>
      </c>
      <c r="C124" t="s">
        <v>486</v>
      </c>
      <c r="D124" t="s">
        <v>412</v>
      </c>
      <c r="E124" s="6">
        <v>50.358695652173914</v>
      </c>
      <c r="F124" s="6">
        <v>4.9565217391304346</v>
      </c>
      <c r="G124" s="6">
        <v>0.68478260869565222</v>
      </c>
      <c r="H124" s="6">
        <v>0.19565217391304349</v>
      </c>
      <c r="I124" s="6">
        <v>1.8913043478260869</v>
      </c>
      <c r="J124" s="6">
        <v>0</v>
      </c>
      <c r="K124" s="6">
        <v>0</v>
      </c>
      <c r="L124" s="6">
        <v>0</v>
      </c>
      <c r="M124" s="6">
        <v>4.6956521739130439</v>
      </c>
      <c r="N124" s="6">
        <v>0</v>
      </c>
      <c r="O124" s="6">
        <f>SUM(NonNurse[[#This Row],[Qualified Social Work Staff Hours]],NonNurse[[#This Row],[Other Social Work Staff Hours]])/NonNurse[[#This Row],[MDS Census]]</f>
        <v>9.3244118281890789E-2</v>
      </c>
      <c r="P124" s="6">
        <v>5.0434782608695654</v>
      </c>
      <c r="Q124" s="6">
        <v>6.3097826086956523</v>
      </c>
      <c r="R124" s="6">
        <f>SUM(NonNurse[[#This Row],[Qualified Activities Professional Hours]],NonNurse[[#This Row],[Other Activities Professional Hours]])/NonNurse[[#This Row],[MDS Census]]</f>
        <v>0.22544787394776605</v>
      </c>
      <c r="S124" s="6">
        <v>4.6413043478260869</v>
      </c>
      <c r="T124" s="6">
        <v>5.7065217391304345E-2</v>
      </c>
      <c r="U124" s="6">
        <v>0</v>
      </c>
      <c r="V124" s="6">
        <f>SUM(NonNurse[[#This Row],[Occupational Therapist Hours]],NonNurse[[#This Row],[OT Assistant Hours]],NonNurse[[#This Row],[OT Aide Hours]])/NonNurse[[#This Row],[MDS Census]]</f>
        <v>9.3298078998489103E-2</v>
      </c>
      <c r="W124" s="6">
        <v>2.2989130434782608</v>
      </c>
      <c r="X124" s="6">
        <v>4.9347826086956523</v>
      </c>
      <c r="Y124" s="6">
        <v>0</v>
      </c>
      <c r="Z124" s="6">
        <f>SUM(NonNurse[[#This Row],[Physical Therapist (PT) Hours]],NonNurse[[#This Row],[PT Assistant Hours]],NonNurse[[#This Row],[PT Aide Hours]])/NonNurse[[#This Row],[MDS Census]]</f>
        <v>0.14364342758471832</v>
      </c>
      <c r="AA124" s="6">
        <v>0</v>
      </c>
      <c r="AB124" s="6">
        <v>0</v>
      </c>
      <c r="AC124" s="6">
        <v>0</v>
      </c>
      <c r="AD124" s="6">
        <v>0</v>
      </c>
      <c r="AE124" s="6">
        <v>0</v>
      </c>
      <c r="AF124" s="6">
        <v>0</v>
      </c>
      <c r="AG124" s="6">
        <v>0</v>
      </c>
      <c r="AH124" s="1">
        <v>225227</v>
      </c>
      <c r="AI124">
        <v>1</v>
      </c>
    </row>
    <row r="125" spans="1:35" x14ac:dyDescent="0.25">
      <c r="A125" t="s">
        <v>379</v>
      </c>
      <c r="B125" t="s">
        <v>22</v>
      </c>
      <c r="C125" t="s">
        <v>438</v>
      </c>
      <c r="D125" t="s">
        <v>416</v>
      </c>
      <c r="E125" s="6">
        <v>49.619565217391305</v>
      </c>
      <c r="F125" s="6">
        <v>5.2989130434782608</v>
      </c>
      <c r="G125" s="6">
        <v>0</v>
      </c>
      <c r="H125" s="6">
        <v>0</v>
      </c>
      <c r="I125" s="6">
        <v>0</v>
      </c>
      <c r="J125" s="6">
        <v>0</v>
      </c>
      <c r="K125" s="6">
        <v>0</v>
      </c>
      <c r="L125" s="6">
        <v>0.56771739130434784</v>
      </c>
      <c r="M125" s="6">
        <v>4.3206521739130439</v>
      </c>
      <c r="N125" s="6">
        <v>0</v>
      </c>
      <c r="O125" s="6">
        <f>SUM(NonNurse[[#This Row],[Qualified Social Work Staff Hours]],NonNurse[[#This Row],[Other Social Work Staff Hours]])/NonNurse[[#This Row],[MDS Census]]</f>
        <v>8.7075575027382265E-2</v>
      </c>
      <c r="P125" s="6">
        <v>0</v>
      </c>
      <c r="Q125" s="6">
        <v>7.1304347826086953</v>
      </c>
      <c r="R125" s="6">
        <f>SUM(NonNurse[[#This Row],[Qualified Activities Professional Hours]],NonNurse[[#This Row],[Other Activities Professional Hours]])/NonNurse[[#This Row],[MDS Census]]</f>
        <v>0.14370208105147864</v>
      </c>
      <c r="S125" s="6">
        <v>0.15152173913043479</v>
      </c>
      <c r="T125" s="6">
        <v>4.9371739130434777</v>
      </c>
      <c r="U125" s="6">
        <v>0</v>
      </c>
      <c r="V125" s="6">
        <f>SUM(NonNurse[[#This Row],[Occupational Therapist Hours]],NonNurse[[#This Row],[OT Assistant Hours]],NonNurse[[#This Row],[OT Aide Hours]])/NonNurse[[#This Row],[MDS Census]]</f>
        <v>0.10255421686746986</v>
      </c>
      <c r="W125" s="6">
        <v>0.18706521739130433</v>
      </c>
      <c r="X125" s="6">
        <v>8.5076086956521735</v>
      </c>
      <c r="Y125" s="6">
        <v>0</v>
      </c>
      <c r="Z125" s="6">
        <f>SUM(NonNurse[[#This Row],[Physical Therapist (PT) Hours]],NonNurse[[#This Row],[PT Assistant Hours]],NonNurse[[#This Row],[PT Aide Hours]])/NonNurse[[#This Row],[MDS Census]]</f>
        <v>0.17522672508214673</v>
      </c>
      <c r="AA125" s="6">
        <v>0</v>
      </c>
      <c r="AB125" s="6">
        <v>5.6521739130434785</v>
      </c>
      <c r="AC125" s="6">
        <v>0</v>
      </c>
      <c r="AD125" s="6">
        <v>0</v>
      </c>
      <c r="AE125" s="6">
        <v>0</v>
      </c>
      <c r="AF125" s="6">
        <v>0</v>
      </c>
      <c r="AG125" s="6">
        <v>0</v>
      </c>
      <c r="AH125" s="1">
        <v>225134</v>
      </c>
      <c r="AI125">
        <v>1</v>
      </c>
    </row>
    <row r="126" spans="1:35" x14ac:dyDescent="0.25">
      <c r="A126" t="s">
        <v>379</v>
      </c>
      <c r="B126" t="s">
        <v>72</v>
      </c>
      <c r="C126" t="s">
        <v>493</v>
      </c>
      <c r="D126" t="s">
        <v>417</v>
      </c>
      <c r="E126" s="6">
        <v>97.630434782608702</v>
      </c>
      <c r="F126" s="6">
        <v>5.7391304347826084</v>
      </c>
      <c r="G126" s="6">
        <v>0.30434782608695654</v>
      </c>
      <c r="H126" s="6">
        <v>0</v>
      </c>
      <c r="I126" s="6">
        <v>1.8152173913043479</v>
      </c>
      <c r="J126" s="6">
        <v>0</v>
      </c>
      <c r="K126" s="6">
        <v>0</v>
      </c>
      <c r="L126" s="6">
        <v>1.1476086956521736</v>
      </c>
      <c r="M126" s="6">
        <v>4.0097826086956525</v>
      </c>
      <c r="N126" s="6">
        <v>0</v>
      </c>
      <c r="O126" s="6">
        <f>SUM(NonNurse[[#This Row],[Qualified Social Work Staff Hours]],NonNurse[[#This Row],[Other Social Work Staff Hours]])/NonNurse[[#This Row],[MDS Census]]</f>
        <v>4.1071030950790469E-2</v>
      </c>
      <c r="P126" s="6">
        <v>3.7119565217391304</v>
      </c>
      <c r="Q126" s="6">
        <v>11.54347826086957</v>
      </c>
      <c r="R126" s="6">
        <f>SUM(NonNurse[[#This Row],[Qualified Activities Professional Hours]],NonNurse[[#This Row],[Other Activities Professional Hours]])/NonNurse[[#This Row],[MDS Census]]</f>
        <v>0.15625695836116682</v>
      </c>
      <c r="S126" s="6">
        <v>3.0759782608695652</v>
      </c>
      <c r="T126" s="6">
        <v>9.8857608695652139</v>
      </c>
      <c r="U126" s="6">
        <v>0</v>
      </c>
      <c r="V126" s="6">
        <f>SUM(NonNurse[[#This Row],[Occupational Therapist Hours]],NonNurse[[#This Row],[OT Assistant Hours]],NonNurse[[#This Row],[OT Aide Hours]])/NonNurse[[#This Row],[MDS Census]]</f>
        <v>0.13276330438655085</v>
      </c>
      <c r="W126" s="6">
        <v>1.8188043478260865</v>
      </c>
      <c r="X126" s="6">
        <v>4.994891304347826</v>
      </c>
      <c r="Y126" s="6">
        <v>0</v>
      </c>
      <c r="Z126" s="6">
        <f>SUM(NonNurse[[#This Row],[Physical Therapist (PT) Hours]],NonNurse[[#This Row],[PT Assistant Hours]],NonNurse[[#This Row],[PT Aide Hours]])/NonNurse[[#This Row],[MDS Census]]</f>
        <v>6.9790692496103299E-2</v>
      </c>
      <c r="AA126" s="6">
        <v>0</v>
      </c>
      <c r="AB126" s="6">
        <v>0</v>
      </c>
      <c r="AC126" s="6">
        <v>0</v>
      </c>
      <c r="AD126" s="6">
        <v>0</v>
      </c>
      <c r="AE126" s="6">
        <v>0</v>
      </c>
      <c r="AF126" s="6">
        <v>0</v>
      </c>
      <c r="AG126" s="6">
        <v>0</v>
      </c>
      <c r="AH126" s="1">
        <v>225267</v>
      </c>
      <c r="AI126">
        <v>1</v>
      </c>
    </row>
    <row r="127" spans="1:35" x14ac:dyDescent="0.25">
      <c r="A127" t="s">
        <v>379</v>
      </c>
      <c r="B127" t="s">
        <v>34</v>
      </c>
      <c r="C127" t="s">
        <v>459</v>
      </c>
      <c r="D127" t="s">
        <v>412</v>
      </c>
      <c r="E127" s="6">
        <v>80.195652173913047</v>
      </c>
      <c r="F127" s="6">
        <v>5.0434782608695654</v>
      </c>
      <c r="G127" s="6">
        <v>1.7065217391304348</v>
      </c>
      <c r="H127" s="6">
        <v>0.34782608695652173</v>
      </c>
      <c r="I127" s="6">
        <v>3.1195652173913042</v>
      </c>
      <c r="J127" s="6">
        <v>0</v>
      </c>
      <c r="K127" s="6">
        <v>0</v>
      </c>
      <c r="L127" s="6">
        <v>3.5217391304347827</v>
      </c>
      <c r="M127" s="6">
        <v>5.2173913043478262</v>
      </c>
      <c r="N127" s="6">
        <v>0</v>
      </c>
      <c r="O127" s="6">
        <f>SUM(NonNurse[[#This Row],[Qualified Social Work Staff Hours]],NonNurse[[#This Row],[Other Social Work Staff Hours]])/NonNurse[[#This Row],[MDS Census]]</f>
        <v>6.5058281377066957E-2</v>
      </c>
      <c r="P127" s="6">
        <v>6.0869565217391308</v>
      </c>
      <c r="Q127" s="6">
        <v>25.387173913043476</v>
      </c>
      <c r="R127" s="6">
        <f>SUM(NonNurse[[#This Row],[Qualified Activities Professional Hours]],NonNurse[[#This Row],[Other Activities Professional Hours]])/NonNurse[[#This Row],[MDS Census]]</f>
        <v>0.39246679316888045</v>
      </c>
      <c r="S127" s="6">
        <v>3.9320652173913042</v>
      </c>
      <c r="T127" s="6">
        <v>0</v>
      </c>
      <c r="U127" s="6">
        <v>4.5652173913043477</v>
      </c>
      <c r="V127" s="6">
        <f>SUM(NonNurse[[#This Row],[Occupational Therapist Hours]],NonNurse[[#This Row],[OT Assistant Hours]],NonNurse[[#This Row],[OT Aide Hours]])/NonNurse[[#This Row],[MDS Census]]</f>
        <v>0.1059568988885877</v>
      </c>
      <c r="W127" s="6">
        <v>7.4864130434782608</v>
      </c>
      <c r="X127" s="6">
        <v>0</v>
      </c>
      <c r="Y127" s="6">
        <v>4.5326086956521738</v>
      </c>
      <c r="Z127" s="6">
        <f>SUM(NonNurse[[#This Row],[Physical Therapist (PT) Hours]],NonNurse[[#This Row],[PT Assistant Hours]],NonNurse[[#This Row],[PT Aide Hours]])/NonNurse[[#This Row],[MDS Census]]</f>
        <v>0.14987123881810788</v>
      </c>
      <c r="AA127" s="6">
        <v>0.34782608695652173</v>
      </c>
      <c r="AB127" s="6">
        <v>2.2608695652173911</v>
      </c>
      <c r="AC127" s="6">
        <v>0</v>
      </c>
      <c r="AD127" s="6">
        <v>0</v>
      </c>
      <c r="AE127" s="6">
        <v>0</v>
      </c>
      <c r="AF127" s="6">
        <v>0</v>
      </c>
      <c r="AG127" s="6">
        <v>0</v>
      </c>
      <c r="AH127" s="1">
        <v>225196</v>
      </c>
      <c r="AI127">
        <v>1</v>
      </c>
    </row>
    <row r="128" spans="1:35" x14ac:dyDescent="0.25">
      <c r="A128" t="s">
        <v>379</v>
      </c>
      <c r="B128" t="s">
        <v>252</v>
      </c>
      <c r="C128" t="s">
        <v>469</v>
      </c>
      <c r="D128" t="s">
        <v>413</v>
      </c>
      <c r="E128" s="6">
        <v>107.98913043478261</v>
      </c>
      <c r="F128" s="6">
        <v>15.605978260869565</v>
      </c>
      <c r="G128" s="6">
        <v>0.91304347826086951</v>
      </c>
      <c r="H128" s="6">
        <v>0</v>
      </c>
      <c r="I128" s="6">
        <v>5.6521739130434785</v>
      </c>
      <c r="J128" s="6">
        <v>0</v>
      </c>
      <c r="K128" s="6">
        <v>0</v>
      </c>
      <c r="L128" s="6">
        <v>10.809782608695652</v>
      </c>
      <c r="M128" s="6">
        <v>0</v>
      </c>
      <c r="N128" s="6">
        <v>0</v>
      </c>
      <c r="O128" s="6">
        <f>SUM(NonNurse[[#This Row],[Qualified Social Work Staff Hours]],NonNurse[[#This Row],[Other Social Work Staff Hours]])/NonNurse[[#This Row],[MDS Census]]</f>
        <v>0</v>
      </c>
      <c r="P128" s="6">
        <v>4.7826086956521738</v>
      </c>
      <c r="Q128" s="6">
        <v>19.008152173913043</v>
      </c>
      <c r="R128" s="6">
        <f>SUM(NonNurse[[#This Row],[Qualified Activities Professional Hours]],NonNurse[[#This Row],[Other Activities Professional Hours]])/NonNurse[[#This Row],[MDS Census]]</f>
        <v>0.22030699547055865</v>
      </c>
      <c r="S128" s="6">
        <v>9.3342391304347831</v>
      </c>
      <c r="T128" s="6">
        <v>0</v>
      </c>
      <c r="U128" s="6">
        <v>0</v>
      </c>
      <c r="V128" s="6">
        <f>SUM(NonNurse[[#This Row],[Occupational Therapist Hours]],NonNurse[[#This Row],[OT Assistant Hours]],NonNurse[[#This Row],[OT Aide Hours]])/NonNurse[[#This Row],[MDS Census]]</f>
        <v>8.6436839456467046E-2</v>
      </c>
      <c r="W128" s="6">
        <v>8.945652173913043</v>
      </c>
      <c r="X128" s="6">
        <v>5.7119565217391308</v>
      </c>
      <c r="Y128" s="6">
        <v>0</v>
      </c>
      <c r="Z128" s="6">
        <f>SUM(NonNurse[[#This Row],[Physical Therapist (PT) Hours]],NonNurse[[#This Row],[PT Assistant Hours]],NonNurse[[#This Row],[PT Aide Hours]])/NonNurse[[#This Row],[MDS Census]]</f>
        <v>0.13573225968797181</v>
      </c>
      <c r="AA128" s="6">
        <v>0</v>
      </c>
      <c r="AB128" s="6">
        <v>0</v>
      </c>
      <c r="AC128" s="6">
        <v>0</v>
      </c>
      <c r="AD128" s="6">
        <v>0</v>
      </c>
      <c r="AE128" s="6">
        <v>0</v>
      </c>
      <c r="AF128" s="6">
        <v>0</v>
      </c>
      <c r="AG128" s="6">
        <v>0</v>
      </c>
      <c r="AH128" s="1">
        <v>225540</v>
      </c>
      <c r="AI128">
        <v>1</v>
      </c>
    </row>
    <row r="129" spans="1:35" x14ac:dyDescent="0.25">
      <c r="A129" t="s">
        <v>379</v>
      </c>
      <c r="B129" t="s">
        <v>241</v>
      </c>
      <c r="C129" t="s">
        <v>524</v>
      </c>
      <c r="D129" t="s">
        <v>410</v>
      </c>
      <c r="E129" s="6">
        <v>133.08695652173913</v>
      </c>
      <c r="F129" s="6">
        <v>5.4782608695652177</v>
      </c>
      <c r="G129" s="6">
        <v>0.73369565217391308</v>
      </c>
      <c r="H129" s="6">
        <v>0.75108695652173907</v>
      </c>
      <c r="I129" s="6">
        <v>4.7826086956521738</v>
      </c>
      <c r="J129" s="6">
        <v>0</v>
      </c>
      <c r="K129" s="6">
        <v>0</v>
      </c>
      <c r="L129" s="6">
        <v>4.3930434782608687</v>
      </c>
      <c r="M129" s="6">
        <v>5.0434782608695654</v>
      </c>
      <c r="N129" s="6">
        <v>0</v>
      </c>
      <c r="O129" s="6">
        <f>SUM(NonNurse[[#This Row],[Qualified Social Work Staff Hours]],NonNurse[[#This Row],[Other Social Work Staff Hours]])/NonNurse[[#This Row],[MDS Census]]</f>
        <v>3.789611238157465E-2</v>
      </c>
      <c r="P129" s="6">
        <v>0</v>
      </c>
      <c r="Q129" s="6">
        <v>28.017282608695655</v>
      </c>
      <c r="R129" s="6">
        <f>SUM(NonNurse[[#This Row],[Qualified Activities Professional Hours]],NonNurse[[#This Row],[Other Activities Professional Hours]])/NonNurse[[#This Row],[MDS Census]]</f>
        <v>0.21051862136556684</v>
      </c>
      <c r="S129" s="6">
        <v>5.1671739130434791</v>
      </c>
      <c r="T129" s="6">
        <v>4.5079347826086975</v>
      </c>
      <c r="U129" s="6">
        <v>0</v>
      </c>
      <c r="V129" s="6">
        <f>SUM(NonNurse[[#This Row],[Occupational Therapist Hours]],NonNurse[[#This Row],[OT Assistant Hours]],NonNurse[[#This Row],[OT Aide Hours]])/NonNurse[[#This Row],[MDS Census]]</f>
        <v>7.2697647827507386E-2</v>
      </c>
      <c r="W129" s="6">
        <v>6.9864130434782581</v>
      </c>
      <c r="X129" s="6">
        <v>5.7172826086956512</v>
      </c>
      <c r="Y129" s="6">
        <v>0</v>
      </c>
      <c r="Z129" s="6">
        <f>SUM(NonNurse[[#This Row],[Physical Therapist (PT) Hours]],NonNurse[[#This Row],[PT Assistant Hours]],NonNurse[[#This Row],[PT Aide Hours]])/NonNurse[[#This Row],[MDS Census]]</f>
        <v>9.545409996733091E-2</v>
      </c>
      <c r="AA129" s="6">
        <v>0</v>
      </c>
      <c r="AB129" s="6">
        <v>5.0108695652173916</v>
      </c>
      <c r="AC129" s="6">
        <v>0</v>
      </c>
      <c r="AD129" s="6">
        <v>0</v>
      </c>
      <c r="AE129" s="6">
        <v>0</v>
      </c>
      <c r="AF129" s="6">
        <v>0</v>
      </c>
      <c r="AG129" s="6">
        <v>0</v>
      </c>
      <c r="AH129" s="1">
        <v>225523</v>
      </c>
      <c r="AI129">
        <v>1</v>
      </c>
    </row>
    <row r="130" spans="1:35" x14ac:dyDescent="0.25">
      <c r="A130" t="s">
        <v>379</v>
      </c>
      <c r="B130" t="s">
        <v>204</v>
      </c>
      <c r="C130" t="s">
        <v>552</v>
      </c>
      <c r="D130" t="s">
        <v>415</v>
      </c>
      <c r="E130" s="6">
        <v>43.434782608695649</v>
      </c>
      <c r="F130" s="6">
        <v>4.6086956521739131</v>
      </c>
      <c r="G130" s="6">
        <v>0.28260869565217389</v>
      </c>
      <c r="H130" s="6">
        <v>0</v>
      </c>
      <c r="I130" s="6">
        <v>1.0217391304347827</v>
      </c>
      <c r="J130" s="6">
        <v>0</v>
      </c>
      <c r="K130" s="6">
        <v>0</v>
      </c>
      <c r="L130" s="6">
        <v>0.67663043478260865</v>
      </c>
      <c r="M130" s="6">
        <v>4.2608695652173916</v>
      </c>
      <c r="N130" s="6">
        <v>0</v>
      </c>
      <c r="O130" s="6">
        <f>SUM(NonNurse[[#This Row],[Qualified Social Work Staff Hours]],NonNurse[[#This Row],[Other Social Work Staff Hours]])/NonNurse[[#This Row],[MDS Census]]</f>
        <v>9.8098098098098108E-2</v>
      </c>
      <c r="P130" s="6">
        <v>5.5206521739130441</v>
      </c>
      <c r="Q130" s="6">
        <v>2.2956521739130435</v>
      </c>
      <c r="R130" s="6">
        <f>SUM(NonNurse[[#This Row],[Qualified Activities Professional Hours]],NonNurse[[#This Row],[Other Activities Professional Hours]])/NonNurse[[#This Row],[MDS Census]]</f>
        <v>0.17995495495495498</v>
      </c>
      <c r="S130" s="6">
        <v>1.7225000000000004</v>
      </c>
      <c r="T130" s="6">
        <v>0.85467391304347839</v>
      </c>
      <c r="U130" s="6">
        <v>0</v>
      </c>
      <c r="V130" s="6">
        <f>SUM(NonNurse[[#This Row],[Occupational Therapist Hours]],NonNurse[[#This Row],[OT Assistant Hours]],NonNurse[[#This Row],[OT Aide Hours]])/NonNurse[[#This Row],[MDS Census]]</f>
        <v>5.9334334334334347E-2</v>
      </c>
      <c r="W130" s="6">
        <v>2.3628260869565212</v>
      </c>
      <c r="X130" s="6">
        <v>0</v>
      </c>
      <c r="Y130" s="6">
        <v>0</v>
      </c>
      <c r="Z130" s="6">
        <f>SUM(NonNurse[[#This Row],[Physical Therapist (PT) Hours]],NonNurse[[#This Row],[PT Assistant Hours]],NonNurse[[#This Row],[PT Aide Hours]])/NonNurse[[#This Row],[MDS Census]]</f>
        <v>5.439939939939939E-2</v>
      </c>
      <c r="AA130" s="6">
        <v>0</v>
      </c>
      <c r="AB130" s="6">
        <v>0</v>
      </c>
      <c r="AC130" s="6">
        <v>0</v>
      </c>
      <c r="AD130" s="6">
        <v>0</v>
      </c>
      <c r="AE130" s="6">
        <v>0</v>
      </c>
      <c r="AF130" s="6">
        <v>0</v>
      </c>
      <c r="AG130" s="6">
        <v>0</v>
      </c>
      <c r="AH130" s="1">
        <v>225464</v>
      </c>
      <c r="AI130">
        <v>1</v>
      </c>
    </row>
    <row r="131" spans="1:35" x14ac:dyDescent="0.25">
      <c r="A131" t="s">
        <v>379</v>
      </c>
      <c r="B131" t="s">
        <v>103</v>
      </c>
      <c r="C131" t="s">
        <v>456</v>
      </c>
      <c r="D131" t="s">
        <v>414</v>
      </c>
      <c r="E131" s="6">
        <v>81.554347826086953</v>
      </c>
      <c r="F131" s="6">
        <v>4.2391304347826084</v>
      </c>
      <c r="G131" s="6">
        <v>0</v>
      </c>
      <c r="H131" s="6">
        <v>0.42934782608695654</v>
      </c>
      <c r="I131" s="6">
        <v>2.2934782608695654</v>
      </c>
      <c r="J131" s="6">
        <v>0</v>
      </c>
      <c r="K131" s="6">
        <v>0</v>
      </c>
      <c r="L131" s="6">
        <v>2.3575000000000004</v>
      </c>
      <c r="M131" s="6">
        <v>5.0543478260869561</v>
      </c>
      <c r="N131" s="6">
        <v>0</v>
      </c>
      <c r="O131" s="6">
        <f>SUM(NonNurse[[#This Row],[Qualified Social Work Staff Hours]],NonNurse[[#This Row],[Other Social Work Staff Hours]])/NonNurse[[#This Row],[MDS Census]]</f>
        <v>6.1975209916033586E-2</v>
      </c>
      <c r="P131" s="6">
        <v>4.8614130434782608</v>
      </c>
      <c r="Q131" s="6">
        <v>2.3152173913043477</v>
      </c>
      <c r="R131" s="6">
        <f>SUM(NonNurse[[#This Row],[Qualified Activities Professional Hours]],NonNurse[[#This Row],[Other Activities Professional Hours]])/NonNurse[[#This Row],[MDS Census]]</f>
        <v>8.7998134079701459E-2</v>
      </c>
      <c r="S131" s="6">
        <v>10.635326086956521</v>
      </c>
      <c r="T131" s="6">
        <v>6.9509782608695643</v>
      </c>
      <c r="U131" s="6">
        <v>0</v>
      </c>
      <c r="V131" s="6">
        <f>SUM(NonNurse[[#This Row],[Occupational Therapist Hours]],NonNurse[[#This Row],[OT Assistant Hours]],NonNurse[[#This Row],[OT Aide Hours]])/NonNurse[[#This Row],[MDS Census]]</f>
        <v>0.21563907770225244</v>
      </c>
      <c r="W131" s="6">
        <v>5.9589130434782636</v>
      </c>
      <c r="X131" s="6">
        <v>6.5553260869565193</v>
      </c>
      <c r="Y131" s="6">
        <v>0.55434782608695654</v>
      </c>
      <c r="Z131" s="6">
        <f>SUM(NonNurse[[#This Row],[Physical Therapist (PT) Hours]],NonNurse[[#This Row],[PT Assistant Hours]],NonNurse[[#This Row],[PT Aide Hours]])/NonNurse[[#This Row],[MDS Census]]</f>
        <v>0.16024390243902439</v>
      </c>
      <c r="AA131" s="6">
        <v>0</v>
      </c>
      <c r="AB131" s="6">
        <v>0</v>
      </c>
      <c r="AC131" s="6">
        <v>0</v>
      </c>
      <c r="AD131" s="6">
        <v>0</v>
      </c>
      <c r="AE131" s="6">
        <v>0</v>
      </c>
      <c r="AF131" s="6">
        <v>0</v>
      </c>
      <c r="AG131" s="6">
        <v>0</v>
      </c>
      <c r="AH131" s="1">
        <v>225313</v>
      </c>
      <c r="AI131">
        <v>1</v>
      </c>
    </row>
    <row r="132" spans="1:35" x14ac:dyDescent="0.25">
      <c r="A132" t="s">
        <v>379</v>
      </c>
      <c r="B132" t="s">
        <v>5</v>
      </c>
      <c r="C132" t="s">
        <v>462</v>
      </c>
      <c r="D132" t="s">
        <v>410</v>
      </c>
      <c r="E132" s="6">
        <v>29.630434782608695</v>
      </c>
      <c r="F132" s="6">
        <v>5.0543478260869561</v>
      </c>
      <c r="G132" s="6">
        <v>0.2608695652173913</v>
      </c>
      <c r="H132" s="6">
        <v>7.6086956521739135E-2</v>
      </c>
      <c r="I132" s="6">
        <v>5.4130434782608692</v>
      </c>
      <c r="J132" s="6">
        <v>0</v>
      </c>
      <c r="K132" s="6">
        <v>0.67391304347826086</v>
      </c>
      <c r="L132" s="6">
        <v>0</v>
      </c>
      <c r="M132" s="6">
        <v>0.56521739130434778</v>
      </c>
      <c r="N132" s="6">
        <v>0</v>
      </c>
      <c r="O132" s="6">
        <f>SUM(NonNurse[[#This Row],[Qualified Social Work Staff Hours]],NonNurse[[#This Row],[Other Social Work Staff Hours]])/NonNurse[[#This Row],[MDS Census]]</f>
        <v>1.9075568598679381E-2</v>
      </c>
      <c r="P132" s="6">
        <v>1.2173913043478262</v>
      </c>
      <c r="Q132" s="6">
        <v>5.7119565217391308</v>
      </c>
      <c r="R132" s="6">
        <f>SUM(NonNurse[[#This Row],[Qualified Activities Professional Hours]],NonNurse[[#This Row],[Other Activities Professional Hours]])/NonNurse[[#This Row],[MDS Census]]</f>
        <v>0.23385913426265592</v>
      </c>
      <c r="S132" s="6">
        <v>0</v>
      </c>
      <c r="T132" s="6">
        <v>0</v>
      </c>
      <c r="U132" s="6">
        <v>0</v>
      </c>
      <c r="V132" s="6">
        <f>SUM(NonNurse[[#This Row],[Occupational Therapist Hours]],NonNurse[[#This Row],[OT Assistant Hours]],NonNurse[[#This Row],[OT Aide Hours]])/NonNurse[[#This Row],[MDS Census]]</f>
        <v>0</v>
      </c>
      <c r="W132" s="6">
        <v>0</v>
      </c>
      <c r="X132" s="6">
        <v>0</v>
      </c>
      <c r="Y132" s="6">
        <v>0</v>
      </c>
      <c r="Z132" s="6">
        <f>SUM(NonNurse[[#This Row],[Physical Therapist (PT) Hours]],NonNurse[[#This Row],[PT Assistant Hours]],NonNurse[[#This Row],[PT Aide Hours]])/NonNurse[[#This Row],[MDS Census]]</f>
        <v>0</v>
      </c>
      <c r="AA132" s="6">
        <v>0.22826086956521738</v>
      </c>
      <c r="AB132" s="6">
        <v>0</v>
      </c>
      <c r="AC132" s="6">
        <v>0</v>
      </c>
      <c r="AD132" s="6">
        <v>0</v>
      </c>
      <c r="AE132" s="6">
        <v>0</v>
      </c>
      <c r="AF132" s="6">
        <v>0</v>
      </c>
      <c r="AG132" s="6">
        <v>0</v>
      </c>
      <c r="AH132" s="1">
        <v>225736</v>
      </c>
      <c r="AI132">
        <v>1</v>
      </c>
    </row>
    <row r="133" spans="1:35" x14ac:dyDescent="0.25">
      <c r="A133" t="s">
        <v>379</v>
      </c>
      <c r="B133" t="s">
        <v>321</v>
      </c>
      <c r="C133" t="s">
        <v>442</v>
      </c>
      <c r="D133" t="s">
        <v>416</v>
      </c>
      <c r="E133" s="6">
        <v>106.47826086956522</v>
      </c>
      <c r="F133" s="6">
        <v>5.4782608695652177</v>
      </c>
      <c r="G133" s="6">
        <v>6.5217391304347824E-2</v>
      </c>
      <c r="H133" s="6">
        <v>0.41304347826086957</v>
      </c>
      <c r="I133" s="6">
        <v>4.7608695652173916</v>
      </c>
      <c r="J133" s="6">
        <v>0</v>
      </c>
      <c r="K133" s="6">
        <v>0</v>
      </c>
      <c r="L133" s="6">
        <v>3.419347826086955</v>
      </c>
      <c r="M133" s="6">
        <v>9.1005434782608692</v>
      </c>
      <c r="N133" s="6">
        <v>0</v>
      </c>
      <c r="O133" s="6">
        <f>SUM(NonNurse[[#This Row],[Qualified Social Work Staff Hours]],NonNurse[[#This Row],[Other Social Work Staff Hours]])/NonNurse[[#This Row],[MDS Census]]</f>
        <v>8.5468558595345037E-2</v>
      </c>
      <c r="P133" s="6">
        <v>5.0434782608695654</v>
      </c>
      <c r="Q133" s="6">
        <v>16.701086956521738</v>
      </c>
      <c r="R133" s="6">
        <f>SUM(NonNurse[[#This Row],[Qualified Activities Professional Hours]],NonNurse[[#This Row],[Other Activities Professional Hours]])/NonNurse[[#This Row],[MDS Census]]</f>
        <v>0.2042160065332789</v>
      </c>
      <c r="S133" s="6">
        <v>10.943043478260869</v>
      </c>
      <c r="T133" s="6">
        <v>4.5132608695652179</v>
      </c>
      <c r="U133" s="6">
        <v>0</v>
      </c>
      <c r="V133" s="6">
        <f>SUM(NonNurse[[#This Row],[Occupational Therapist Hours]],NonNurse[[#This Row],[OT Assistant Hours]],NonNurse[[#This Row],[OT Aide Hours]])/NonNurse[[#This Row],[MDS Census]]</f>
        <v>0.14515924867292773</v>
      </c>
      <c r="W133" s="6">
        <v>4.8045652173913043</v>
      </c>
      <c r="X133" s="6">
        <v>8.1283695652173886</v>
      </c>
      <c r="Y133" s="6">
        <v>0.84782608695652173</v>
      </c>
      <c r="Z133" s="6">
        <f>SUM(NonNurse[[#This Row],[Physical Therapist (PT) Hours]],NonNurse[[#This Row],[PT Assistant Hours]],NonNurse[[#This Row],[PT Aide Hours]])/NonNurse[[#This Row],[MDS Census]]</f>
        <v>0.12942323397305019</v>
      </c>
      <c r="AA133" s="6">
        <v>0</v>
      </c>
      <c r="AB133" s="6">
        <v>0</v>
      </c>
      <c r="AC133" s="6">
        <v>0.32608695652173914</v>
      </c>
      <c r="AD133" s="6">
        <v>0</v>
      </c>
      <c r="AE133" s="6">
        <v>0</v>
      </c>
      <c r="AF133" s="6">
        <v>0</v>
      </c>
      <c r="AG133" s="6">
        <v>0</v>
      </c>
      <c r="AH133" s="1">
        <v>225718</v>
      </c>
      <c r="AI133">
        <v>1</v>
      </c>
    </row>
    <row r="134" spans="1:35" x14ac:dyDescent="0.25">
      <c r="A134" t="s">
        <v>379</v>
      </c>
      <c r="B134" t="s">
        <v>258</v>
      </c>
      <c r="C134" t="s">
        <v>477</v>
      </c>
      <c r="D134" t="s">
        <v>411</v>
      </c>
      <c r="E134" s="6">
        <v>60.456521739130437</v>
      </c>
      <c r="F134" s="6">
        <v>3.7989130434782608</v>
      </c>
      <c r="G134" s="6">
        <v>7.880434782608696E-2</v>
      </c>
      <c r="H134" s="6">
        <v>0.35869565217391303</v>
      </c>
      <c r="I134" s="6">
        <v>1.3695652173913044</v>
      </c>
      <c r="J134" s="6">
        <v>0</v>
      </c>
      <c r="K134" s="6">
        <v>0</v>
      </c>
      <c r="L134" s="6">
        <v>4.1440217391304346</v>
      </c>
      <c r="M134" s="6">
        <v>5.4945652173913047</v>
      </c>
      <c r="N134" s="6">
        <v>0</v>
      </c>
      <c r="O134" s="6">
        <f>SUM(NonNurse[[#This Row],[Qualified Social Work Staff Hours]],NonNurse[[#This Row],[Other Social Work Staff Hours]])/NonNurse[[#This Row],[MDS Census]]</f>
        <v>9.088457389428263E-2</v>
      </c>
      <c r="P134" s="6">
        <v>12.026413043478264</v>
      </c>
      <c r="Q134" s="6">
        <v>30.227934782608674</v>
      </c>
      <c r="R134" s="6">
        <f>SUM(NonNurse[[#This Row],[Qualified Activities Professional Hours]],NonNurse[[#This Row],[Other Activities Professional Hours]])/NonNurse[[#This Row],[MDS Census]]</f>
        <v>0.69892125134843552</v>
      </c>
      <c r="S134" s="6">
        <v>2.4673913043478262</v>
      </c>
      <c r="T134" s="6">
        <v>3.8288043478260869</v>
      </c>
      <c r="U134" s="6">
        <v>0</v>
      </c>
      <c r="V134" s="6">
        <f>SUM(NonNurse[[#This Row],[Occupational Therapist Hours]],NonNurse[[#This Row],[OT Assistant Hours]],NonNurse[[#This Row],[OT Aide Hours]])/NonNurse[[#This Row],[MDS Census]]</f>
        <v>0.10414419273642574</v>
      </c>
      <c r="W134" s="6">
        <v>4.7328260869565222</v>
      </c>
      <c r="X134" s="6">
        <v>2.6739130434782608</v>
      </c>
      <c r="Y134" s="6">
        <v>0</v>
      </c>
      <c r="Z134" s="6">
        <f>SUM(NonNurse[[#This Row],[Physical Therapist (PT) Hours]],NonNurse[[#This Row],[PT Assistant Hours]],NonNurse[[#This Row],[PT Aide Hours]])/NonNurse[[#This Row],[MDS Census]]</f>
        <v>0.12251348435814455</v>
      </c>
      <c r="AA134" s="6">
        <v>0</v>
      </c>
      <c r="AB134" s="6">
        <v>0</v>
      </c>
      <c r="AC134" s="6">
        <v>0</v>
      </c>
      <c r="AD134" s="6">
        <v>0</v>
      </c>
      <c r="AE134" s="6">
        <v>0</v>
      </c>
      <c r="AF134" s="6">
        <v>0</v>
      </c>
      <c r="AG134" s="6">
        <v>0</v>
      </c>
      <c r="AH134" s="1">
        <v>225547</v>
      </c>
      <c r="AI134">
        <v>1</v>
      </c>
    </row>
    <row r="135" spans="1:35" x14ac:dyDescent="0.25">
      <c r="A135" t="s">
        <v>379</v>
      </c>
      <c r="B135" t="s">
        <v>87</v>
      </c>
      <c r="C135" t="s">
        <v>487</v>
      </c>
      <c r="D135" t="s">
        <v>415</v>
      </c>
      <c r="E135" s="6">
        <v>100.60869565217391</v>
      </c>
      <c r="F135" s="6">
        <v>5.2173913043478262</v>
      </c>
      <c r="G135" s="6">
        <v>1.6630434782608696</v>
      </c>
      <c r="H135" s="6">
        <v>0.2608695652173913</v>
      </c>
      <c r="I135" s="6">
        <v>3.25</v>
      </c>
      <c r="J135" s="6">
        <v>0</v>
      </c>
      <c r="K135" s="6">
        <v>0</v>
      </c>
      <c r="L135" s="6">
        <v>2.3222826086956512</v>
      </c>
      <c r="M135" s="6">
        <v>12.847826086956522</v>
      </c>
      <c r="N135" s="6">
        <v>0</v>
      </c>
      <c r="O135" s="6">
        <f>SUM(NonNurse[[#This Row],[Qualified Social Work Staff Hours]],NonNurse[[#This Row],[Other Social Work Staff Hours]])/NonNurse[[#This Row],[MDS Census]]</f>
        <v>0.12770095073465862</v>
      </c>
      <c r="P135" s="6">
        <v>5.6684782608695654</v>
      </c>
      <c r="Q135" s="6">
        <v>8.7934782608695645</v>
      </c>
      <c r="R135" s="6">
        <f>SUM(NonNurse[[#This Row],[Qualified Activities Professional Hours]],NonNurse[[#This Row],[Other Activities Professional Hours]])/NonNurse[[#This Row],[MDS Census]]</f>
        <v>0.14374459809853068</v>
      </c>
      <c r="S135" s="6">
        <v>5.4832608695652167</v>
      </c>
      <c r="T135" s="6">
        <v>1.8103260869565216</v>
      </c>
      <c r="U135" s="6">
        <v>0</v>
      </c>
      <c r="V135" s="6">
        <f>SUM(NonNurse[[#This Row],[Occupational Therapist Hours]],NonNurse[[#This Row],[OT Assistant Hours]],NonNurse[[#This Row],[OT Aide Hours]])/NonNurse[[#This Row],[MDS Census]]</f>
        <v>7.2494598098530677E-2</v>
      </c>
      <c r="W135" s="6">
        <v>4.6452173913043477</v>
      </c>
      <c r="X135" s="6">
        <v>6.1114130434782599</v>
      </c>
      <c r="Y135" s="6">
        <v>0</v>
      </c>
      <c r="Z135" s="6">
        <f>SUM(NonNurse[[#This Row],[Physical Therapist (PT) Hours]],NonNurse[[#This Row],[PT Assistant Hours]],NonNurse[[#This Row],[PT Aide Hours]])/NonNurse[[#This Row],[MDS Census]]</f>
        <v>0.10691551426101988</v>
      </c>
      <c r="AA135" s="6">
        <v>0</v>
      </c>
      <c r="AB135" s="6">
        <v>0</v>
      </c>
      <c r="AC135" s="6">
        <v>0</v>
      </c>
      <c r="AD135" s="6">
        <v>0</v>
      </c>
      <c r="AE135" s="6">
        <v>0</v>
      </c>
      <c r="AF135" s="6">
        <v>0</v>
      </c>
      <c r="AG135" s="6">
        <v>0</v>
      </c>
      <c r="AH135" s="1">
        <v>225290</v>
      </c>
      <c r="AI135">
        <v>1</v>
      </c>
    </row>
    <row r="136" spans="1:35" x14ac:dyDescent="0.25">
      <c r="A136" t="s">
        <v>379</v>
      </c>
      <c r="B136" t="s">
        <v>300</v>
      </c>
      <c r="C136" t="s">
        <v>498</v>
      </c>
      <c r="D136" t="s">
        <v>411</v>
      </c>
      <c r="E136" s="6">
        <v>126.29347826086956</v>
      </c>
      <c r="F136" s="6">
        <v>4.6086956521739131</v>
      </c>
      <c r="G136" s="6">
        <v>0.45652173913043476</v>
      </c>
      <c r="H136" s="6">
        <v>0.42391304347826086</v>
      </c>
      <c r="I136" s="6">
        <v>4.4239130434782608</v>
      </c>
      <c r="J136" s="6">
        <v>0</v>
      </c>
      <c r="K136" s="6">
        <v>0</v>
      </c>
      <c r="L136" s="6">
        <v>4.8686956521739129</v>
      </c>
      <c r="M136" s="6">
        <v>11.146739130434783</v>
      </c>
      <c r="N136" s="6">
        <v>0</v>
      </c>
      <c r="O136" s="6">
        <f>SUM(NonNurse[[#This Row],[Qualified Social Work Staff Hours]],NonNurse[[#This Row],[Other Social Work Staff Hours]])/NonNurse[[#This Row],[MDS Census]]</f>
        <v>8.8260607625441093E-2</v>
      </c>
      <c r="P136" s="6">
        <v>5.3043478260869561</v>
      </c>
      <c r="Q136" s="6">
        <v>20.597826086956523</v>
      </c>
      <c r="R136" s="6">
        <f>SUM(NonNurse[[#This Row],[Qualified Activities Professional Hours]],NonNurse[[#This Row],[Other Activities Professional Hours]])/NonNurse[[#This Row],[MDS Census]]</f>
        <v>0.20509510284878218</v>
      </c>
      <c r="S136" s="6">
        <v>12.361847826086962</v>
      </c>
      <c r="T136" s="6">
        <v>9.6807608695652156</v>
      </c>
      <c r="U136" s="6">
        <v>0</v>
      </c>
      <c r="V136" s="6">
        <f>SUM(NonNurse[[#This Row],[Occupational Therapist Hours]],NonNurse[[#This Row],[OT Assistant Hours]],NonNurse[[#This Row],[OT Aide Hours]])/NonNurse[[#This Row],[MDS Census]]</f>
        <v>0.17453481366726917</v>
      </c>
      <c r="W136" s="6">
        <v>5.2057608695652178</v>
      </c>
      <c r="X136" s="6">
        <v>14.193586956521733</v>
      </c>
      <c r="Y136" s="6">
        <v>0</v>
      </c>
      <c r="Z136" s="6">
        <f>SUM(NonNurse[[#This Row],[Physical Therapist (PT) Hours]],NonNurse[[#This Row],[PT Assistant Hours]],NonNurse[[#This Row],[PT Aide Hours]])/NonNurse[[#This Row],[MDS Census]]</f>
        <v>0.15360530166107236</v>
      </c>
      <c r="AA136" s="6">
        <v>0</v>
      </c>
      <c r="AB136" s="6">
        <v>0</v>
      </c>
      <c r="AC136" s="6">
        <v>0</v>
      </c>
      <c r="AD136" s="6">
        <v>0</v>
      </c>
      <c r="AE136" s="6">
        <v>0</v>
      </c>
      <c r="AF136" s="6">
        <v>0</v>
      </c>
      <c r="AG136" s="6">
        <v>0</v>
      </c>
      <c r="AH136" s="1">
        <v>225662</v>
      </c>
      <c r="AI136">
        <v>1</v>
      </c>
    </row>
    <row r="137" spans="1:35" x14ac:dyDescent="0.25">
      <c r="A137" t="s">
        <v>379</v>
      </c>
      <c r="B137" t="s">
        <v>138</v>
      </c>
      <c r="C137" t="s">
        <v>501</v>
      </c>
      <c r="D137" t="s">
        <v>417</v>
      </c>
      <c r="E137" s="6">
        <v>124.28260869565217</v>
      </c>
      <c r="F137" s="6">
        <v>5.3043478260869561</v>
      </c>
      <c r="G137" s="6">
        <v>0</v>
      </c>
      <c r="H137" s="6">
        <v>0</v>
      </c>
      <c r="I137" s="6">
        <v>4.4347826086956523</v>
      </c>
      <c r="J137" s="6">
        <v>0</v>
      </c>
      <c r="K137" s="6">
        <v>0</v>
      </c>
      <c r="L137" s="6">
        <v>1.2184782608695652</v>
      </c>
      <c r="M137" s="6">
        <v>6.0679347826086953</v>
      </c>
      <c r="N137" s="6">
        <v>0</v>
      </c>
      <c r="O137" s="6">
        <f>SUM(NonNurse[[#This Row],[Qualified Social Work Staff Hours]],NonNurse[[#This Row],[Other Social Work Staff Hours]])/NonNurse[[#This Row],[MDS Census]]</f>
        <v>4.8823683750218644E-2</v>
      </c>
      <c r="P137" s="6">
        <v>5.3043478260869561</v>
      </c>
      <c r="Q137" s="6">
        <v>13.842391304347826</v>
      </c>
      <c r="R137" s="6">
        <f>SUM(NonNurse[[#This Row],[Qualified Activities Professional Hours]],NonNurse[[#This Row],[Other Activities Professional Hours]])/NonNurse[[#This Row],[MDS Census]]</f>
        <v>0.15405807241560257</v>
      </c>
      <c r="S137" s="6">
        <v>13.493804347826091</v>
      </c>
      <c r="T137" s="6">
        <v>17.282173913043479</v>
      </c>
      <c r="U137" s="6">
        <v>0</v>
      </c>
      <c r="V137" s="6">
        <f>SUM(NonNurse[[#This Row],[Occupational Therapist Hours]],NonNurse[[#This Row],[OT Assistant Hours]],NonNurse[[#This Row],[OT Aide Hours]])/NonNurse[[#This Row],[MDS Census]]</f>
        <v>0.24762900122441844</v>
      </c>
      <c r="W137" s="6">
        <v>10.879347826086953</v>
      </c>
      <c r="X137" s="6">
        <v>11.752065217391305</v>
      </c>
      <c r="Y137" s="6">
        <v>0</v>
      </c>
      <c r="Z137" s="6">
        <f>SUM(NonNurse[[#This Row],[Physical Therapist (PT) Hours]],NonNurse[[#This Row],[PT Assistant Hours]],NonNurse[[#This Row],[PT Aide Hours]])/NonNurse[[#This Row],[MDS Census]]</f>
        <v>0.18209637921987054</v>
      </c>
      <c r="AA137" s="6">
        <v>0</v>
      </c>
      <c r="AB137" s="6">
        <v>0</v>
      </c>
      <c r="AC137" s="6">
        <v>0</v>
      </c>
      <c r="AD137" s="6">
        <v>0</v>
      </c>
      <c r="AE137" s="6">
        <v>0</v>
      </c>
      <c r="AF137" s="6">
        <v>0</v>
      </c>
      <c r="AG137" s="6">
        <v>0</v>
      </c>
      <c r="AH137" s="1">
        <v>225366</v>
      </c>
      <c r="AI137">
        <v>1</v>
      </c>
    </row>
    <row r="138" spans="1:35" x14ac:dyDescent="0.25">
      <c r="A138" t="s">
        <v>379</v>
      </c>
      <c r="B138" t="s">
        <v>195</v>
      </c>
      <c r="C138" t="s">
        <v>484</v>
      </c>
      <c r="D138" t="s">
        <v>415</v>
      </c>
      <c r="E138" s="6">
        <v>108.81521739130434</v>
      </c>
      <c r="F138" s="6">
        <v>5.5652173913043477</v>
      </c>
      <c r="G138" s="6">
        <v>0.43478260869565216</v>
      </c>
      <c r="H138" s="6">
        <v>0.71119565217391301</v>
      </c>
      <c r="I138" s="6">
        <v>4.0326086956521738</v>
      </c>
      <c r="J138" s="6">
        <v>0</v>
      </c>
      <c r="K138" s="6">
        <v>0</v>
      </c>
      <c r="L138" s="6">
        <v>8.2708695652173905</v>
      </c>
      <c r="M138" s="6">
        <v>12.003260869565212</v>
      </c>
      <c r="N138" s="6">
        <v>0</v>
      </c>
      <c r="O138" s="6">
        <f>SUM(NonNurse[[#This Row],[Qualified Social Work Staff Hours]],NonNurse[[#This Row],[Other Social Work Staff Hours]])/NonNurse[[#This Row],[MDS Census]]</f>
        <v>0.11030866047347912</v>
      </c>
      <c r="P138" s="6">
        <v>0</v>
      </c>
      <c r="Q138" s="6">
        <v>21.31260869565217</v>
      </c>
      <c r="R138" s="6">
        <f>SUM(NonNurse[[#This Row],[Qualified Activities Professional Hours]],NonNurse[[#This Row],[Other Activities Professional Hours]])/NonNurse[[#This Row],[MDS Census]]</f>
        <v>0.19586055339126957</v>
      </c>
      <c r="S138" s="6">
        <v>16.319891304347831</v>
      </c>
      <c r="T138" s="6">
        <v>10.953043478260872</v>
      </c>
      <c r="U138" s="6">
        <v>0</v>
      </c>
      <c r="V138" s="6">
        <f>SUM(NonNurse[[#This Row],[Occupational Therapist Hours]],NonNurse[[#This Row],[OT Assistant Hours]],NonNurse[[#This Row],[OT Aide Hours]])/NonNurse[[#This Row],[MDS Census]]</f>
        <v>0.25063530116871446</v>
      </c>
      <c r="W138" s="6">
        <v>12.715326086956521</v>
      </c>
      <c r="X138" s="6">
        <v>9.4298913043478247</v>
      </c>
      <c r="Y138" s="6">
        <v>0</v>
      </c>
      <c r="Z138" s="6">
        <f>SUM(NonNurse[[#This Row],[Physical Therapist (PT) Hours]],NonNurse[[#This Row],[PT Assistant Hours]],NonNurse[[#This Row],[PT Aide Hours]])/NonNurse[[#This Row],[MDS Census]]</f>
        <v>0.20351213664968534</v>
      </c>
      <c r="AA138" s="6">
        <v>0</v>
      </c>
      <c r="AB138" s="6">
        <v>0</v>
      </c>
      <c r="AC138" s="6">
        <v>0</v>
      </c>
      <c r="AD138" s="6">
        <v>0</v>
      </c>
      <c r="AE138" s="6">
        <v>0.13043478260869565</v>
      </c>
      <c r="AF138" s="6">
        <v>0</v>
      </c>
      <c r="AG138" s="6">
        <v>0</v>
      </c>
      <c r="AH138" s="1">
        <v>225449</v>
      </c>
      <c r="AI138">
        <v>1</v>
      </c>
    </row>
    <row r="139" spans="1:35" x14ac:dyDescent="0.25">
      <c r="A139" t="s">
        <v>379</v>
      </c>
      <c r="B139" t="s">
        <v>173</v>
      </c>
      <c r="C139" t="s">
        <v>444</v>
      </c>
      <c r="D139" t="s">
        <v>416</v>
      </c>
      <c r="E139" s="6">
        <v>103.33695652173913</v>
      </c>
      <c r="F139" s="6">
        <v>5.4782608695652177</v>
      </c>
      <c r="G139" s="6">
        <v>0.76086956521739135</v>
      </c>
      <c r="H139" s="6">
        <v>0</v>
      </c>
      <c r="I139" s="6">
        <v>5.4021739130434785</v>
      </c>
      <c r="J139" s="6">
        <v>0</v>
      </c>
      <c r="K139" s="6">
        <v>0</v>
      </c>
      <c r="L139" s="6">
        <v>3.1086956521739131</v>
      </c>
      <c r="M139" s="6">
        <v>10.456521739130435</v>
      </c>
      <c r="N139" s="6">
        <v>0</v>
      </c>
      <c r="O139" s="6">
        <f>SUM(NonNurse[[#This Row],[Qualified Social Work Staff Hours]],NonNurse[[#This Row],[Other Social Work Staff Hours]])/NonNurse[[#This Row],[MDS Census]]</f>
        <v>0.10118859787524982</v>
      </c>
      <c r="P139" s="6">
        <v>10.260760869565217</v>
      </c>
      <c r="Q139" s="6">
        <v>10.396739130434783</v>
      </c>
      <c r="R139" s="6">
        <f>SUM(NonNurse[[#This Row],[Qualified Activities Professional Hours]],NonNurse[[#This Row],[Other Activities Professional Hours]])/NonNurse[[#This Row],[MDS Census]]</f>
        <v>0.19990428105606395</v>
      </c>
      <c r="S139" s="6">
        <v>9.5625</v>
      </c>
      <c r="T139" s="6">
        <v>3.7010869565217392</v>
      </c>
      <c r="U139" s="6">
        <v>0</v>
      </c>
      <c r="V139" s="6">
        <f>SUM(NonNurse[[#This Row],[Occupational Therapist Hours]],NonNurse[[#This Row],[OT Assistant Hours]],NonNurse[[#This Row],[OT Aide Hours]])/NonNurse[[#This Row],[MDS Census]]</f>
        <v>0.12835279267907856</v>
      </c>
      <c r="W139" s="6">
        <v>5.3043478260869561</v>
      </c>
      <c r="X139" s="6">
        <v>5.1304347826086953</v>
      </c>
      <c r="Y139" s="6">
        <v>0</v>
      </c>
      <c r="Z139" s="6">
        <f>SUM(NonNurse[[#This Row],[Physical Therapist (PT) Hours]],NonNurse[[#This Row],[PT Assistant Hours]],NonNurse[[#This Row],[PT Aide Hours]])/NonNurse[[#This Row],[MDS Census]]</f>
        <v>0.10097822656989587</v>
      </c>
      <c r="AA139" s="6">
        <v>0</v>
      </c>
      <c r="AB139" s="6">
        <v>0</v>
      </c>
      <c r="AC139" s="6">
        <v>0</v>
      </c>
      <c r="AD139" s="6">
        <v>0</v>
      </c>
      <c r="AE139" s="6">
        <v>0</v>
      </c>
      <c r="AF139" s="6">
        <v>0</v>
      </c>
      <c r="AG139" s="6">
        <v>0</v>
      </c>
      <c r="AH139" s="1">
        <v>225418</v>
      </c>
      <c r="AI139">
        <v>1</v>
      </c>
    </row>
    <row r="140" spans="1:35" x14ac:dyDescent="0.25">
      <c r="A140" t="s">
        <v>379</v>
      </c>
      <c r="B140" t="s">
        <v>344</v>
      </c>
      <c r="C140" t="s">
        <v>479</v>
      </c>
      <c r="D140" t="s">
        <v>414</v>
      </c>
      <c r="E140" s="6">
        <v>86.456521739130437</v>
      </c>
      <c r="F140" s="6">
        <v>5.6521739130434785</v>
      </c>
      <c r="G140" s="6">
        <v>0.27173913043478259</v>
      </c>
      <c r="H140" s="6">
        <v>0.92065217391304333</v>
      </c>
      <c r="I140" s="6">
        <v>2.2826086956521738</v>
      </c>
      <c r="J140" s="6">
        <v>0</v>
      </c>
      <c r="K140" s="6">
        <v>0</v>
      </c>
      <c r="L140" s="6">
        <v>2.0244565217391308</v>
      </c>
      <c r="M140" s="6">
        <v>8.6379347826086956</v>
      </c>
      <c r="N140" s="6">
        <v>0</v>
      </c>
      <c r="O140" s="6">
        <f>SUM(NonNurse[[#This Row],[Qualified Social Work Staff Hours]],NonNurse[[#This Row],[Other Social Work Staff Hours]])/NonNurse[[#This Row],[MDS Census]]</f>
        <v>9.9910736736233338E-2</v>
      </c>
      <c r="P140" s="6">
        <v>0</v>
      </c>
      <c r="Q140" s="6">
        <v>12.93934782608695</v>
      </c>
      <c r="R140" s="6">
        <f>SUM(NonNurse[[#This Row],[Qualified Activities Professional Hours]],NonNurse[[#This Row],[Other Activities Professional Hours]])/NonNurse[[#This Row],[MDS Census]]</f>
        <v>0.14966306261000745</v>
      </c>
      <c r="S140" s="6">
        <v>5.5521739130434788</v>
      </c>
      <c r="T140" s="6">
        <v>4.2093478260869563</v>
      </c>
      <c r="U140" s="6">
        <v>0</v>
      </c>
      <c r="V140" s="6">
        <f>SUM(NonNurse[[#This Row],[Occupational Therapist Hours]],NonNurse[[#This Row],[OT Assistant Hours]],NonNurse[[#This Row],[OT Aide Hours]])/NonNurse[[#This Row],[MDS Census]]</f>
        <v>0.11290671360321851</v>
      </c>
      <c r="W140" s="6">
        <v>3.7502173913043495</v>
      </c>
      <c r="X140" s="6">
        <v>4.9934782608695665</v>
      </c>
      <c r="Y140" s="6">
        <v>0</v>
      </c>
      <c r="Z140" s="6">
        <f>SUM(NonNurse[[#This Row],[Physical Therapist (PT) Hours]],NonNurse[[#This Row],[PT Assistant Hours]],NonNurse[[#This Row],[PT Aide Hours]])/NonNurse[[#This Row],[MDS Census]]</f>
        <v>0.10113402061855672</v>
      </c>
      <c r="AA140" s="6">
        <v>0</v>
      </c>
      <c r="AB140" s="6">
        <v>5.4021739130434785</v>
      </c>
      <c r="AC140" s="6">
        <v>0</v>
      </c>
      <c r="AD140" s="6">
        <v>0</v>
      </c>
      <c r="AE140" s="6">
        <v>2.6847826086956523</v>
      </c>
      <c r="AF140" s="6">
        <v>0</v>
      </c>
      <c r="AG140" s="6">
        <v>0</v>
      </c>
      <c r="AH140" s="1">
        <v>225766</v>
      </c>
      <c r="AI140">
        <v>1</v>
      </c>
    </row>
    <row r="141" spans="1:35" x14ac:dyDescent="0.25">
      <c r="A141" t="s">
        <v>379</v>
      </c>
      <c r="B141" t="s">
        <v>28</v>
      </c>
      <c r="C141" t="s">
        <v>479</v>
      </c>
      <c r="D141" t="s">
        <v>414</v>
      </c>
      <c r="E141" s="6">
        <v>59.380434782608695</v>
      </c>
      <c r="F141" s="6">
        <v>5.3913043478260869</v>
      </c>
      <c r="G141" s="6">
        <v>0.39130434782608697</v>
      </c>
      <c r="H141" s="6">
        <v>0.4222826086956521</v>
      </c>
      <c r="I141" s="6">
        <v>1.0217391304347827</v>
      </c>
      <c r="J141" s="6">
        <v>0</v>
      </c>
      <c r="K141" s="6">
        <v>0</v>
      </c>
      <c r="L141" s="6">
        <v>2.9440217391304349</v>
      </c>
      <c r="M141" s="6">
        <v>0.69565217391304346</v>
      </c>
      <c r="N141" s="6">
        <v>0</v>
      </c>
      <c r="O141" s="6">
        <f>SUM(NonNurse[[#This Row],[Qualified Social Work Staff Hours]],NonNurse[[#This Row],[Other Social Work Staff Hours]])/NonNurse[[#This Row],[MDS Census]]</f>
        <v>1.1715174812374152E-2</v>
      </c>
      <c r="P141" s="6">
        <v>0</v>
      </c>
      <c r="Q141" s="6">
        <v>5.6581521739130434</v>
      </c>
      <c r="R141" s="6">
        <f>SUM(NonNurse[[#This Row],[Qualified Activities Professional Hours]],NonNurse[[#This Row],[Other Activities Professional Hours]])/NonNurse[[#This Row],[MDS Census]]</f>
        <v>9.5286472634083838E-2</v>
      </c>
      <c r="S141" s="6">
        <v>4.5015217391304345</v>
      </c>
      <c r="T141" s="6">
        <v>10.498478260869565</v>
      </c>
      <c r="U141" s="6">
        <v>0</v>
      </c>
      <c r="V141" s="6">
        <f>SUM(NonNurse[[#This Row],[Occupational Therapist Hours]],NonNurse[[#This Row],[OT Assistant Hours]],NonNurse[[#This Row],[OT Aide Hours]])/NonNurse[[#This Row],[MDS Census]]</f>
        <v>0.25260845689181766</v>
      </c>
      <c r="W141" s="6">
        <v>2.7846739130434788</v>
      </c>
      <c r="X141" s="6">
        <v>9.9580434782608727</v>
      </c>
      <c r="Y141" s="6">
        <v>0</v>
      </c>
      <c r="Z141" s="6">
        <f>SUM(NonNurse[[#This Row],[Physical Therapist (PT) Hours]],NonNurse[[#This Row],[PT Assistant Hours]],NonNurse[[#This Row],[PT Aide Hours]])/NonNurse[[#This Row],[MDS Census]]</f>
        <v>0.21459454512172804</v>
      </c>
      <c r="AA141" s="6">
        <v>4.6086956521739131</v>
      </c>
      <c r="AB141" s="6">
        <v>4.75</v>
      </c>
      <c r="AC141" s="6">
        <v>0</v>
      </c>
      <c r="AD141" s="6">
        <v>0</v>
      </c>
      <c r="AE141" s="6">
        <v>1.1521739130434783</v>
      </c>
      <c r="AF141" s="6">
        <v>0</v>
      </c>
      <c r="AG141" s="6">
        <v>0</v>
      </c>
      <c r="AH141" s="1">
        <v>225176</v>
      </c>
      <c r="AI141">
        <v>1</v>
      </c>
    </row>
    <row r="142" spans="1:35" x14ac:dyDescent="0.25">
      <c r="A142" t="s">
        <v>379</v>
      </c>
      <c r="B142" t="s">
        <v>61</v>
      </c>
      <c r="C142" t="s">
        <v>479</v>
      </c>
      <c r="D142" t="s">
        <v>414</v>
      </c>
      <c r="E142" s="6">
        <v>124.27173913043478</v>
      </c>
      <c r="F142" s="6">
        <v>5.0434782608695654</v>
      </c>
      <c r="G142" s="6">
        <v>0.39130434782608697</v>
      </c>
      <c r="H142" s="6">
        <v>0.70119565217391311</v>
      </c>
      <c r="I142" s="6">
        <v>2.9456521739130435</v>
      </c>
      <c r="J142" s="6">
        <v>0</v>
      </c>
      <c r="K142" s="6">
        <v>0</v>
      </c>
      <c r="L142" s="6">
        <v>1.7448913043478271</v>
      </c>
      <c r="M142" s="6">
        <v>8.1739130434782616</v>
      </c>
      <c r="N142" s="6">
        <v>0</v>
      </c>
      <c r="O142" s="6">
        <f>SUM(NonNurse[[#This Row],[Qualified Social Work Staff Hours]],NonNurse[[#This Row],[Other Social Work Staff Hours]])/NonNurse[[#This Row],[MDS Census]]</f>
        <v>6.5774512376454125E-2</v>
      </c>
      <c r="P142" s="6">
        <v>4.8695652173913047</v>
      </c>
      <c r="Q142" s="6">
        <v>17.585434782608701</v>
      </c>
      <c r="R142" s="6">
        <f>SUM(NonNurse[[#This Row],[Qualified Activities Professional Hours]],NonNurse[[#This Row],[Other Activities Professional Hours]])/NonNurse[[#This Row],[MDS Census]]</f>
        <v>0.18069273156651802</v>
      </c>
      <c r="S142" s="6">
        <v>10.261521739130437</v>
      </c>
      <c r="T142" s="6">
        <v>8.975869565217387</v>
      </c>
      <c r="U142" s="6">
        <v>0</v>
      </c>
      <c r="V142" s="6">
        <f>SUM(NonNurse[[#This Row],[Occupational Therapist Hours]],NonNurse[[#This Row],[OT Assistant Hours]],NonNurse[[#This Row],[OT Aide Hours]])/NonNurse[[#This Row],[MDS Census]]</f>
        <v>0.15480101460683984</v>
      </c>
      <c r="W142" s="6">
        <v>4.6717391304347835</v>
      </c>
      <c r="X142" s="6">
        <v>8.384673913043482</v>
      </c>
      <c r="Y142" s="6">
        <v>0</v>
      </c>
      <c r="Z142" s="6">
        <f>SUM(NonNurse[[#This Row],[Physical Therapist (PT) Hours]],NonNurse[[#This Row],[PT Assistant Hours]],NonNurse[[#This Row],[PT Aide Hours]])/NonNurse[[#This Row],[MDS Census]]</f>
        <v>0.10506341292749063</v>
      </c>
      <c r="AA142" s="6">
        <v>0</v>
      </c>
      <c r="AB142" s="6">
        <v>2.8043478260869565</v>
      </c>
      <c r="AC142" s="6">
        <v>0</v>
      </c>
      <c r="AD142" s="6">
        <v>0</v>
      </c>
      <c r="AE142" s="6">
        <v>3.4456521739130435</v>
      </c>
      <c r="AF142" s="6">
        <v>0</v>
      </c>
      <c r="AG142" s="6">
        <v>0</v>
      </c>
      <c r="AH142" s="1">
        <v>225253</v>
      </c>
      <c r="AI142">
        <v>1</v>
      </c>
    </row>
    <row r="143" spans="1:35" x14ac:dyDescent="0.25">
      <c r="A143" t="s">
        <v>379</v>
      </c>
      <c r="B143" t="s">
        <v>8</v>
      </c>
      <c r="C143" t="s">
        <v>468</v>
      </c>
      <c r="D143" t="s">
        <v>412</v>
      </c>
      <c r="E143" s="6">
        <v>79.923913043478265</v>
      </c>
      <c r="F143" s="6">
        <v>5.8260869565217392</v>
      </c>
      <c r="G143" s="6">
        <v>0.28260869565217389</v>
      </c>
      <c r="H143" s="6">
        <v>0</v>
      </c>
      <c r="I143" s="6">
        <v>1.7391304347826086</v>
      </c>
      <c r="J143" s="6">
        <v>0</v>
      </c>
      <c r="K143" s="6">
        <v>0</v>
      </c>
      <c r="L143" s="6">
        <v>1.3989130434782611</v>
      </c>
      <c r="M143" s="6">
        <v>5.3608695652173921</v>
      </c>
      <c r="N143" s="6">
        <v>0</v>
      </c>
      <c r="O143" s="6">
        <f>SUM(NonNurse[[#This Row],[Qualified Social Work Staff Hours]],NonNurse[[#This Row],[Other Social Work Staff Hours]])/NonNurse[[#This Row],[MDS Census]]</f>
        <v>6.7074663402692788E-2</v>
      </c>
      <c r="P143" s="6">
        <v>4.224999999999997</v>
      </c>
      <c r="Q143" s="6">
        <v>4.4358695652173905</v>
      </c>
      <c r="R143" s="6">
        <f>SUM(NonNurse[[#This Row],[Qualified Activities Professional Hours]],NonNurse[[#This Row],[Other Activities Professional Hours]])/NonNurse[[#This Row],[MDS Census]]</f>
        <v>0.10836393308853524</v>
      </c>
      <c r="S143" s="6">
        <v>5.7358695652173921</v>
      </c>
      <c r="T143" s="6">
        <v>3.160978260869566</v>
      </c>
      <c r="U143" s="6">
        <v>0</v>
      </c>
      <c r="V143" s="6">
        <f>SUM(NonNurse[[#This Row],[Occupational Therapist Hours]],NonNurse[[#This Row],[OT Assistant Hours]],NonNurse[[#This Row],[OT Aide Hours]])/NonNurse[[#This Row],[MDS Census]]</f>
        <v>0.11131646946824426</v>
      </c>
      <c r="W143" s="6">
        <v>2.1646739130434782</v>
      </c>
      <c r="X143" s="6">
        <v>5.1773913043478261</v>
      </c>
      <c r="Y143" s="6">
        <v>0</v>
      </c>
      <c r="Z143" s="6">
        <f>SUM(NonNurse[[#This Row],[Physical Therapist (PT) Hours]],NonNurse[[#This Row],[PT Assistant Hours]],NonNurse[[#This Row],[PT Aide Hours]])/NonNurse[[#This Row],[MDS Census]]</f>
        <v>9.186318509451924E-2</v>
      </c>
      <c r="AA143" s="6">
        <v>0</v>
      </c>
      <c r="AB143" s="6">
        <v>0</v>
      </c>
      <c r="AC143" s="6">
        <v>0</v>
      </c>
      <c r="AD143" s="6">
        <v>0</v>
      </c>
      <c r="AE143" s="6">
        <v>0</v>
      </c>
      <c r="AF143" s="6">
        <v>0</v>
      </c>
      <c r="AG143" s="6">
        <v>0</v>
      </c>
      <c r="AH143" s="1">
        <v>225009</v>
      </c>
      <c r="AI143">
        <v>1</v>
      </c>
    </row>
    <row r="144" spans="1:35" x14ac:dyDescent="0.25">
      <c r="A144" t="s">
        <v>379</v>
      </c>
      <c r="B144" t="s">
        <v>104</v>
      </c>
      <c r="C144" t="s">
        <v>486</v>
      </c>
      <c r="D144" t="s">
        <v>412</v>
      </c>
      <c r="E144" s="6">
        <v>132.58695652173913</v>
      </c>
      <c r="F144" s="6">
        <v>57.897391304347828</v>
      </c>
      <c r="G144" s="6">
        <v>0.44021739130434784</v>
      </c>
      <c r="H144" s="6">
        <v>0.6427173913043478</v>
      </c>
      <c r="I144" s="6">
        <v>4.9456521739130439</v>
      </c>
      <c r="J144" s="6">
        <v>0</v>
      </c>
      <c r="K144" s="6">
        <v>0</v>
      </c>
      <c r="L144" s="6">
        <v>3.9386956521739132</v>
      </c>
      <c r="M144" s="6">
        <v>4.4184782608695654</v>
      </c>
      <c r="N144" s="6">
        <v>5.2860869565217401</v>
      </c>
      <c r="O144" s="6">
        <f>SUM(NonNurse[[#This Row],[Qualified Social Work Staff Hours]],NonNurse[[#This Row],[Other Social Work Staff Hours]])/NonNurse[[#This Row],[MDS Census]]</f>
        <v>7.319396622397116E-2</v>
      </c>
      <c r="P144" s="6">
        <v>9.6413043478260878</v>
      </c>
      <c r="Q144" s="6">
        <v>46.540434782608699</v>
      </c>
      <c r="R144" s="6">
        <f>SUM(NonNurse[[#This Row],[Qualified Activities Professional Hours]],NonNurse[[#This Row],[Other Activities Professional Hours]])/NonNurse[[#This Row],[MDS Census]]</f>
        <v>0.42373503853090672</v>
      </c>
      <c r="S144" s="6">
        <v>11.475108695652171</v>
      </c>
      <c r="T144" s="6">
        <v>11.79641304347826</v>
      </c>
      <c r="U144" s="6">
        <v>4.5869565217391308</v>
      </c>
      <c r="V144" s="6">
        <f>SUM(NonNurse[[#This Row],[Occupational Therapist Hours]],NonNurse[[#This Row],[OT Assistant Hours]],NonNurse[[#This Row],[OT Aide Hours]])/NonNurse[[#This Row],[MDS Census]]</f>
        <v>0.21011477291359237</v>
      </c>
      <c r="W144" s="6">
        <v>8.9569565217391283</v>
      </c>
      <c r="X144" s="6">
        <v>18.510543478260871</v>
      </c>
      <c r="Y144" s="6">
        <v>0</v>
      </c>
      <c r="Z144" s="6">
        <f>SUM(NonNurse[[#This Row],[Physical Therapist (PT) Hours]],NonNurse[[#This Row],[PT Assistant Hours]],NonNurse[[#This Row],[PT Aide Hours]])/NonNurse[[#This Row],[MDS Census]]</f>
        <v>0.2071659288407936</v>
      </c>
      <c r="AA144" s="6">
        <v>0</v>
      </c>
      <c r="AB144" s="6">
        <v>0</v>
      </c>
      <c r="AC144" s="6">
        <v>0</v>
      </c>
      <c r="AD144" s="6">
        <v>0</v>
      </c>
      <c r="AE144" s="6">
        <v>2.1630434782608696</v>
      </c>
      <c r="AF144" s="6">
        <v>0</v>
      </c>
      <c r="AG144" s="6">
        <v>0</v>
      </c>
      <c r="AH144" s="1">
        <v>225315</v>
      </c>
      <c r="AI144">
        <v>1</v>
      </c>
    </row>
    <row r="145" spans="1:35" x14ac:dyDescent="0.25">
      <c r="A145" t="s">
        <v>379</v>
      </c>
      <c r="B145" t="s">
        <v>205</v>
      </c>
      <c r="C145" t="s">
        <v>531</v>
      </c>
      <c r="D145" t="s">
        <v>419</v>
      </c>
      <c r="E145" s="6">
        <v>108.91304347826087</v>
      </c>
      <c r="F145" s="6">
        <v>1.9918478260869565</v>
      </c>
      <c r="G145" s="6">
        <v>0.66576086956521741</v>
      </c>
      <c r="H145" s="6">
        <v>0</v>
      </c>
      <c r="I145" s="6">
        <v>2.152173913043478</v>
      </c>
      <c r="J145" s="6">
        <v>6.5</v>
      </c>
      <c r="K145" s="6">
        <v>0</v>
      </c>
      <c r="L145" s="6">
        <v>4.3233695652173916</v>
      </c>
      <c r="M145" s="6">
        <v>20.845108695652176</v>
      </c>
      <c r="N145" s="6">
        <v>0</v>
      </c>
      <c r="O145" s="6">
        <f>SUM(NonNurse[[#This Row],[Qualified Social Work Staff Hours]],NonNurse[[#This Row],[Other Social Work Staff Hours]])/NonNurse[[#This Row],[MDS Census]]</f>
        <v>0.1913922155688623</v>
      </c>
      <c r="P145" s="6">
        <v>2.9076086956521738</v>
      </c>
      <c r="Q145" s="6">
        <v>35.220108695652172</v>
      </c>
      <c r="R145" s="6">
        <f>SUM(NonNurse[[#This Row],[Qualified Activities Professional Hours]],NonNurse[[#This Row],[Other Activities Professional Hours]])/NonNurse[[#This Row],[MDS Census]]</f>
        <v>0.35007485029940116</v>
      </c>
      <c r="S145" s="6">
        <v>7.9320652173913047</v>
      </c>
      <c r="T145" s="6">
        <v>4.2364130434782608</v>
      </c>
      <c r="U145" s="6">
        <v>0</v>
      </c>
      <c r="V145" s="6">
        <f>SUM(NonNurse[[#This Row],[Occupational Therapist Hours]],NonNurse[[#This Row],[OT Assistant Hours]],NonNurse[[#This Row],[OT Aide Hours]])/NonNurse[[#This Row],[MDS Census]]</f>
        <v>0.11172654690618763</v>
      </c>
      <c r="W145" s="6">
        <v>7.9402173913043477</v>
      </c>
      <c r="X145" s="6">
        <v>3.2961956521739131</v>
      </c>
      <c r="Y145" s="6">
        <v>2.3586956521739131</v>
      </c>
      <c r="Z145" s="6">
        <f>SUM(NonNurse[[#This Row],[Physical Therapist (PT) Hours]],NonNurse[[#This Row],[PT Assistant Hours]],NonNurse[[#This Row],[PT Aide Hours]])/NonNurse[[#This Row],[MDS Census]]</f>
        <v>0.12482534930139721</v>
      </c>
      <c r="AA145" s="6">
        <v>3.652173913043478</v>
      </c>
      <c r="AB145" s="6">
        <v>0</v>
      </c>
      <c r="AC145" s="6">
        <v>0</v>
      </c>
      <c r="AD145" s="6">
        <v>0</v>
      </c>
      <c r="AE145" s="6">
        <v>0</v>
      </c>
      <c r="AF145" s="6">
        <v>0</v>
      </c>
      <c r="AG145" s="6">
        <v>0</v>
      </c>
      <c r="AH145" s="1">
        <v>225466</v>
      </c>
      <c r="AI145">
        <v>1</v>
      </c>
    </row>
    <row r="146" spans="1:35" x14ac:dyDescent="0.25">
      <c r="A146" t="s">
        <v>379</v>
      </c>
      <c r="B146" t="s">
        <v>310</v>
      </c>
      <c r="C146" t="s">
        <v>452</v>
      </c>
      <c r="D146" t="s">
        <v>418</v>
      </c>
      <c r="E146" s="6">
        <v>185.06521739130434</v>
      </c>
      <c r="F146" s="6">
        <v>13.304347826086957</v>
      </c>
      <c r="G146" s="6">
        <v>1.6956521739130435</v>
      </c>
      <c r="H146" s="6">
        <v>0</v>
      </c>
      <c r="I146" s="6">
        <v>4.8260869565217392</v>
      </c>
      <c r="J146" s="6">
        <v>0</v>
      </c>
      <c r="K146" s="6">
        <v>1.2065217391304348</v>
      </c>
      <c r="L146" s="6">
        <v>2.8048913043478261</v>
      </c>
      <c r="M146" s="6">
        <v>12.1875</v>
      </c>
      <c r="N146" s="6">
        <v>0</v>
      </c>
      <c r="O146" s="6">
        <f>SUM(NonNurse[[#This Row],[Qualified Social Work Staff Hours]],NonNurse[[#This Row],[Other Social Work Staff Hours]])/NonNurse[[#This Row],[MDS Census]]</f>
        <v>6.5855162692352878E-2</v>
      </c>
      <c r="P146" s="6">
        <v>9.6847826086956523</v>
      </c>
      <c r="Q146" s="6">
        <v>0.47826086956521741</v>
      </c>
      <c r="R146" s="6">
        <f>SUM(NonNurse[[#This Row],[Qualified Activities Professional Hours]],NonNurse[[#This Row],[Other Activities Professional Hours]])/NonNurse[[#This Row],[MDS Census]]</f>
        <v>5.4916010807001057E-2</v>
      </c>
      <c r="S146" s="6">
        <v>10.189456521739132</v>
      </c>
      <c r="T146" s="6">
        <v>13.249456521739129</v>
      </c>
      <c r="U146" s="6">
        <v>0</v>
      </c>
      <c r="V146" s="6">
        <f>SUM(NonNurse[[#This Row],[Occupational Therapist Hours]],NonNurse[[#This Row],[OT Assistant Hours]],NonNurse[[#This Row],[OT Aide Hours]])/NonNurse[[#This Row],[MDS Census]]</f>
        <v>0.12665217902032186</v>
      </c>
      <c r="W146" s="6">
        <v>9.2044565217391341</v>
      </c>
      <c r="X146" s="6">
        <v>21.16728260869565</v>
      </c>
      <c r="Y146" s="6">
        <v>0</v>
      </c>
      <c r="Z146" s="6">
        <f>SUM(NonNurse[[#This Row],[Physical Therapist (PT) Hours]],NonNurse[[#This Row],[PT Assistant Hours]],NonNurse[[#This Row],[PT Aide Hours]])/NonNurse[[#This Row],[MDS Census]]</f>
        <v>0.16411370844590625</v>
      </c>
      <c r="AA146" s="6">
        <v>3.9130434782608696</v>
      </c>
      <c r="AB146" s="6">
        <v>0</v>
      </c>
      <c r="AC146" s="6">
        <v>0</v>
      </c>
      <c r="AD146" s="6">
        <v>0</v>
      </c>
      <c r="AE146" s="6">
        <v>25.5</v>
      </c>
      <c r="AF146" s="6">
        <v>0</v>
      </c>
      <c r="AG146" s="6">
        <v>0</v>
      </c>
      <c r="AH146" s="1">
        <v>225687</v>
      </c>
      <c r="AI146">
        <v>1</v>
      </c>
    </row>
    <row r="147" spans="1:35" x14ac:dyDescent="0.25">
      <c r="A147" t="s">
        <v>379</v>
      </c>
      <c r="B147" t="s">
        <v>7</v>
      </c>
      <c r="C147" t="s">
        <v>467</v>
      </c>
      <c r="D147" t="s">
        <v>412</v>
      </c>
      <c r="E147" s="6">
        <v>114.35869565217391</v>
      </c>
      <c r="F147" s="6">
        <v>10.260869565217391</v>
      </c>
      <c r="G147" s="6">
        <v>0.32608695652173914</v>
      </c>
      <c r="H147" s="6">
        <v>0.89673913043478259</v>
      </c>
      <c r="I147" s="6">
        <v>7.4130434782608692</v>
      </c>
      <c r="J147" s="6">
        <v>0</v>
      </c>
      <c r="K147" s="6">
        <v>0</v>
      </c>
      <c r="L147" s="6">
        <v>3.7706521739130445</v>
      </c>
      <c r="M147" s="6">
        <v>5.5227173913043481</v>
      </c>
      <c r="N147" s="6">
        <v>0</v>
      </c>
      <c r="O147" s="6">
        <f>SUM(NonNurse[[#This Row],[Qualified Social Work Staff Hours]],NonNurse[[#This Row],[Other Social Work Staff Hours]])/NonNurse[[#This Row],[MDS Census]]</f>
        <v>4.82929379336565E-2</v>
      </c>
      <c r="P147" s="6">
        <v>5.1304347826086953</v>
      </c>
      <c r="Q147" s="6">
        <v>17.642717391304352</v>
      </c>
      <c r="R147" s="6">
        <f>SUM(NonNurse[[#This Row],[Qualified Activities Professional Hours]],NonNurse[[#This Row],[Other Activities Professional Hours]])/NonNurse[[#This Row],[MDS Census]]</f>
        <v>0.19913791464689673</v>
      </c>
      <c r="S147" s="6">
        <v>10.050000000000001</v>
      </c>
      <c r="T147" s="6">
        <v>7.2489130434782609</v>
      </c>
      <c r="U147" s="6">
        <v>0</v>
      </c>
      <c r="V147" s="6">
        <f>SUM(NonNurse[[#This Row],[Occupational Therapist Hours]],NonNurse[[#This Row],[OT Assistant Hours]],NonNurse[[#This Row],[OT Aide Hours]])/NonNurse[[#This Row],[MDS Census]]</f>
        <v>0.1512688907898489</v>
      </c>
      <c r="W147" s="6">
        <v>5.7086956521739136</v>
      </c>
      <c r="X147" s="6">
        <v>9.8843478260869535</v>
      </c>
      <c r="Y147" s="6">
        <v>0</v>
      </c>
      <c r="Z147" s="6">
        <f>SUM(NonNurse[[#This Row],[Physical Therapist (PT) Hours]],NonNurse[[#This Row],[PT Assistant Hours]],NonNurse[[#This Row],[PT Aide Hours]])/NonNurse[[#This Row],[MDS Census]]</f>
        <v>0.13635205778918352</v>
      </c>
      <c r="AA147" s="6">
        <v>0</v>
      </c>
      <c r="AB147" s="6">
        <v>0</v>
      </c>
      <c r="AC147" s="6">
        <v>0</v>
      </c>
      <c r="AD147" s="6">
        <v>0</v>
      </c>
      <c r="AE147" s="6">
        <v>0</v>
      </c>
      <c r="AF147" s="6">
        <v>0</v>
      </c>
      <c r="AG147" s="6">
        <v>0.28260869565217389</v>
      </c>
      <c r="AH147" s="1">
        <v>225002</v>
      </c>
      <c r="AI147">
        <v>1</v>
      </c>
    </row>
    <row r="148" spans="1:35" x14ac:dyDescent="0.25">
      <c r="A148" t="s">
        <v>379</v>
      </c>
      <c r="B148" t="s">
        <v>291</v>
      </c>
      <c r="C148" t="s">
        <v>468</v>
      </c>
      <c r="D148" t="s">
        <v>412</v>
      </c>
      <c r="E148" s="6">
        <v>76.402173913043484</v>
      </c>
      <c r="F148" s="6">
        <v>5.2173913043478262</v>
      </c>
      <c r="G148" s="6">
        <v>0.55706521739130432</v>
      </c>
      <c r="H148" s="6">
        <v>0.32608695652173914</v>
      </c>
      <c r="I148" s="6">
        <v>4.3043478260869561</v>
      </c>
      <c r="J148" s="6">
        <v>0</v>
      </c>
      <c r="K148" s="6">
        <v>1.6059782608695652</v>
      </c>
      <c r="L148" s="6">
        <v>5.5951086956521738</v>
      </c>
      <c r="M148" s="6">
        <v>7.8260869565217392</v>
      </c>
      <c r="N148" s="6">
        <v>0</v>
      </c>
      <c r="O148" s="6">
        <f>SUM(NonNurse[[#This Row],[Qualified Social Work Staff Hours]],NonNurse[[#This Row],[Other Social Work Staff Hours]])/NonNurse[[#This Row],[MDS Census]]</f>
        <v>0.10243277848911651</v>
      </c>
      <c r="P148" s="6">
        <v>0</v>
      </c>
      <c r="Q148" s="6">
        <v>15.597826086956522</v>
      </c>
      <c r="R148" s="6">
        <f>SUM(NonNurse[[#This Row],[Qualified Activities Professional Hours]],NonNurse[[#This Row],[Other Activities Professional Hours]])/NonNurse[[#This Row],[MDS Census]]</f>
        <v>0.20415421823872526</v>
      </c>
      <c r="S148" s="6">
        <v>6.1331521739130439</v>
      </c>
      <c r="T148" s="6">
        <v>7.242717391304347</v>
      </c>
      <c r="U148" s="6">
        <v>0</v>
      </c>
      <c r="V148" s="6">
        <f>SUM(NonNurse[[#This Row],[Occupational Therapist Hours]],NonNurse[[#This Row],[OT Assistant Hours]],NonNurse[[#This Row],[OT Aide Hours]])/NonNurse[[#This Row],[MDS Census]]</f>
        <v>0.17507184521269026</v>
      </c>
      <c r="W148" s="6">
        <v>5.6618478260869578</v>
      </c>
      <c r="X148" s="6">
        <v>3.4881521739130439</v>
      </c>
      <c r="Y148" s="6">
        <v>0</v>
      </c>
      <c r="Z148" s="6">
        <f>SUM(NonNurse[[#This Row],[Physical Therapist (PT) Hours]],NonNurse[[#This Row],[PT Assistant Hours]],NonNurse[[#This Row],[PT Aide Hours]])/NonNurse[[#This Row],[MDS Census]]</f>
        <v>0.11976099018352541</v>
      </c>
      <c r="AA148" s="6">
        <v>0</v>
      </c>
      <c r="AB148" s="6">
        <v>0</v>
      </c>
      <c r="AC148" s="6">
        <v>0</v>
      </c>
      <c r="AD148" s="6">
        <v>0</v>
      </c>
      <c r="AE148" s="6">
        <v>0</v>
      </c>
      <c r="AF148" s="6">
        <v>0</v>
      </c>
      <c r="AG148" s="6">
        <v>1.6304347826086956E-2</v>
      </c>
      <c r="AH148" s="1">
        <v>225648</v>
      </c>
      <c r="AI148">
        <v>1</v>
      </c>
    </row>
    <row r="149" spans="1:35" x14ac:dyDescent="0.25">
      <c r="A149" t="s">
        <v>379</v>
      </c>
      <c r="B149" t="s">
        <v>53</v>
      </c>
      <c r="C149" t="s">
        <v>432</v>
      </c>
      <c r="D149" t="s">
        <v>414</v>
      </c>
      <c r="E149" s="6">
        <v>75.195652173913047</v>
      </c>
      <c r="F149" s="6">
        <v>5.9130434782608692</v>
      </c>
      <c r="G149" s="6">
        <v>0.1358695652173913</v>
      </c>
      <c r="H149" s="6">
        <v>0.28260869565217389</v>
      </c>
      <c r="I149" s="6">
        <v>3.2391304347826089</v>
      </c>
      <c r="J149" s="6">
        <v>0</v>
      </c>
      <c r="K149" s="6">
        <v>0</v>
      </c>
      <c r="L149" s="6">
        <v>1.9266304347826086</v>
      </c>
      <c r="M149" s="6">
        <v>11.633152173913043</v>
      </c>
      <c r="N149" s="6">
        <v>0</v>
      </c>
      <c r="O149" s="6">
        <f>SUM(NonNurse[[#This Row],[Qualified Social Work Staff Hours]],NonNurse[[#This Row],[Other Social Work Staff Hours]])/NonNurse[[#This Row],[MDS Census]]</f>
        <v>0.15470511708586296</v>
      </c>
      <c r="P149" s="6">
        <v>3.1304347826086958</v>
      </c>
      <c r="Q149" s="6">
        <v>5.4048913043478262</v>
      </c>
      <c r="R149" s="6">
        <f>SUM(NonNurse[[#This Row],[Qualified Activities Professional Hours]],NonNurse[[#This Row],[Other Activities Professional Hours]])/NonNurse[[#This Row],[MDS Census]]</f>
        <v>0.11350823937554205</v>
      </c>
      <c r="S149" s="6">
        <v>6.0760869565217392</v>
      </c>
      <c r="T149" s="6">
        <v>3.75</v>
      </c>
      <c r="U149" s="6">
        <v>0</v>
      </c>
      <c r="V149" s="6">
        <f>SUM(NonNurse[[#This Row],[Occupational Therapist Hours]],NonNurse[[#This Row],[OT Assistant Hours]],NonNurse[[#This Row],[OT Aide Hours]])/NonNurse[[#This Row],[MDS Census]]</f>
        <v>0.13067360508817577</v>
      </c>
      <c r="W149" s="6">
        <v>7.1141304347826084</v>
      </c>
      <c r="X149" s="6">
        <v>1.5108695652173914</v>
      </c>
      <c r="Y149" s="6">
        <v>0</v>
      </c>
      <c r="Z149" s="6">
        <f>SUM(NonNurse[[#This Row],[Physical Therapist (PT) Hours]],NonNurse[[#This Row],[PT Assistant Hours]],NonNurse[[#This Row],[PT Aide Hours]])/NonNurse[[#This Row],[MDS Census]]</f>
        <v>0.11470078057241977</v>
      </c>
      <c r="AA149" s="6">
        <v>0</v>
      </c>
      <c r="AB149" s="6">
        <v>0</v>
      </c>
      <c r="AC149" s="6">
        <v>0</v>
      </c>
      <c r="AD149" s="6">
        <v>0</v>
      </c>
      <c r="AE149" s="6">
        <v>0</v>
      </c>
      <c r="AF149" s="6">
        <v>0</v>
      </c>
      <c r="AG149" s="6">
        <v>0</v>
      </c>
      <c r="AH149" s="1">
        <v>225232</v>
      </c>
      <c r="AI149">
        <v>1</v>
      </c>
    </row>
    <row r="150" spans="1:35" x14ac:dyDescent="0.25">
      <c r="A150" t="s">
        <v>379</v>
      </c>
      <c r="B150" t="s">
        <v>330</v>
      </c>
      <c r="C150" t="s">
        <v>484</v>
      </c>
      <c r="D150" t="s">
        <v>415</v>
      </c>
      <c r="E150" s="6">
        <v>85.141304347826093</v>
      </c>
      <c r="F150" s="6">
        <v>5.3043478260869561</v>
      </c>
      <c r="G150" s="6">
        <v>0.56521739130434778</v>
      </c>
      <c r="H150" s="6">
        <v>0</v>
      </c>
      <c r="I150" s="6">
        <v>2.9673913043478262</v>
      </c>
      <c r="J150" s="6">
        <v>0</v>
      </c>
      <c r="K150" s="6">
        <v>0</v>
      </c>
      <c r="L150" s="6">
        <v>4.4798913043478255</v>
      </c>
      <c r="M150" s="6">
        <v>2.7826086956521738</v>
      </c>
      <c r="N150" s="6">
        <v>0</v>
      </c>
      <c r="O150" s="6">
        <f>SUM(NonNurse[[#This Row],[Qualified Social Work Staff Hours]],NonNurse[[#This Row],[Other Social Work Staff Hours]])/NonNurse[[#This Row],[MDS Census]]</f>
        <v>3.2682241797523298E-2</v>
      </c>
      <c r="P150" s="6">
        <v>5.2146739130434785</v>
      </c>
      <c r="Q150" s="6">
        <v>9.1548913043478262</v>
      </c>
      <c r="R150" s="6">
        <f>SUM(NonNurse[[#This Row],[Qualified Activities Professional Hours]],NonNurse[[#This Row],[Other Activities Professional Hours]])/NonNurse[[#This Row],[MDS Census]]</f>
        <v>0.16877313928252266</v>
      </c>
      <c r="S150" s="6">
        <v>5.3778260869565235</v>
      </c>
      <c r="T150" s="6">
        <v>3.9695652173913061</v>
      </c>
      <c r="U150" s="6">
        <v>0</v>
      </c>
      <c r="V150" s="6">
        <f>SUM(NonNurse[[#This Row],[Occupational Therapist Hours]],NonNurse[[#This Row],[OT Assistant Hours]],NonNurse[[#This Row],[OT Aide Hours]])/NonNurse[[#This Row],[MDS Census]]</f>
        <v>0.10978679943827402</v>
      </c>
      <c r="W150" s="6">
        <v>6.2620652173913047</v>
      </c>
      <c r="X150" s="6">
        <v>5.2173913043478262</v>
      </c>
      <c r="Y150" s="6">
        <v>0</v>
      </c>
      <c r="Z150" s="6">
        <f>SUM(NonNurse[[#This Row],[Physical Therapist (PT) Hours]],NonNurse[[#This Row],[PT Assistant Hours]],NonNurse[[#This Row],[PT Aide Hours]])/NonNurse[[#This Row],[MDS Census]]</f>
        <v>0.13482829056555598</v>
      </c>
      <c r="AA150" s="6">
        <v>0.78260869565217395</v>
      </c>
      <c r="AB150" s="6">
        <v>0</v>
      </c>
      <c r="AC150" s="6">
        <v>0</v>
      </c>
      <c r="AD150" s="6">
        <v>0</v>
      </c>
      <c r="AE150" s="6">
        <v>0</v>
      </c>
      <c r="AF150" s="6">
        <v>0</v>
      </c>
      <c r="AG150" s="6">
        <v>0</v>
      </c>
      <c r="AH150" s="1">
        <v>225740</v>
      </c>
      <c r="AI150">
        <v>1</v>
      </c>
    </row>
    <row r="151" spans="1:35" x14ac:dyDescent="0.25">
      <c r="A151" t="s">
        <v>379</v>
      </c>
      <c r="B151" t="s">
        <v>209</v>
      </c>
      <c r="C151" t="s">
        <v>463</v>
      </c>
      <c r="D151" t="s">
        <v>415</v>
      </c>
      <c r="E151" s="6">
        <v>135.64130434782609</v>
      </c>
      <c r="F151" s="6">
        <v>4.6086956521739131</v>
      </c>
      <c r="G151" s="6">
        <v>1.1521739130434783</v>
      </c>
      <c r="H151" s="6">
        <v>0.38315217391304346</v>
      </c>
      <c r="I151" s="6">
        <v>5.1086956521739131</v>
      </c>
      <c r="J151" s="6">
        <v>0</v>
      </c>
      <c r="K151" s="6">
        <v>0</v>
      </c>
      <c r="L151" s="6">
        <v>3.8233695652173911</v>
      </c>
      <c r="M151" s="6">
        <v>4.4021739130434785</v>
      </c>
      <c r="N151" s="6">
        <v>10.692934782608695</v>
      </c>
      <c r="O151" s="6">
        <f>SUM(NonNurse[[#This Row],[Qualified Social Work Staff Hours]],NonNurse[[#This Row],[Other Social Work Staff Hours]])/NonNurse[[#This Row],[MDS Census]]</f>
        <v>0.11128696209632181</v>
      </c>
      <c r="P151" s="6">
        <v>2.3043478260869565</v>
      </c>
      <c r="Q151" s="6">
        <v>16.220108695652176</v>
      </c>
      <c r="R151" s="6">
        <f>SUM(NonNurse[[#This Row],[Qualified Activities Professional Hours]],NonNurse[[#This Row],[Other Activities Professional Hours]])/NonNurse[[#This Row],[MDS Census]]</f>
        <v>0.13656943665357801</v>
      </c>
      <c r="S151" s="6">
        <v>24.002717391304348</v>
      </c>
      <c r="T151" s="6">
        <v>6.0271739130434785</v>
      </c>
      <c r="U151" s="6">
        <v>0</v>
      </c>
      <c r="V151" s="6">
        <f>SUM(NonNurse[[#This Row],[Occupational Therapist Hours]],NonNurse[[#This Row],[OT Assistant Hours]],NonNurse[[#This Row],[OT Aide Hours]])/NonNurse[[#This Row],[MDS Census]]</f>
        <v>0.2213919384566071</v>
      </c>
      <c r="W151" s="6">
        <v>13.880434782608695</v>
      </c>
      <c r="X151" s="6">
        <v>9.2445652173913047</v>
      </c>
      <c r="Y151" s="6">
        <v>4</v>
      </c>
      <c r="Z151" s="6">
        <f>SUM(NonNurse[[#This Row],[Physical Therapist (PT) Hours]],NonNurse[[#This Row],[PT Assistant Hours]],NonNurse[[#This Row],[PT Aide Hours]])/NonNurse[[#This Row],[MDS Census]]</f>
        <v>0.1999759596121484</v>
      </c>
      <c r="AA151" s="6">
        <v>0</v>
      </c>
      <c r="AB151" s="6">
        <v>0</v>
      </c>
      <c r="AC151" s="6">
        <v>0</v>
      </c>
      <c r="AD151" s="6">
        <v>0</v>
      </c>
      <c r="AE151" s="6">
        <v>0</v>
      </c>
      <c r="AF151" s="6">
        <v>0</v>
      </c>
      <c r="AG151" s="6">
        <v>0</v>
      </c>
      <c r="AH151" s="1">
        <v>225472</v>
      </c>
      <c r="AI151">
        <v>1</v>
      </c>
    </row>
    <row r="152" spans="1:35" x14ac:dyDescent="0.25">
      <c r="A152" t="s">
        <v>379</v>
      </c>
      <c r="B152" t="s">
        <v>208</v>
      </c>
      <c r="C152" t="s">
        <v>553</v>
      </c>
      <c r="D152" t="s">
        <v>415</v>
      </c>
      <c r="E152" s="6">
        <v>38.402173913043477</v>
      </c>
      <c r="F152" s="6">
        <v>4.8586956521739131</v>
      </c>
      <c r="G152" s="6">
        <v>0</v>
      </c>
      <c r="H152" s="6">
        <v>0</v>
      </c>
      <c r="I152" s="6">
        <v>0</v>
      </c>
      <c r="J152" s="6">
        <v>0</v>
      </c>
      <c r="K152" s="6">
        <v>0</v>
      </c>
      <c r="L152" s="6">
        <v>0.44565217391304346</v>
      </c>
      <c r="M152" s="6">
        <v>4.8695652173913047</v>
      </c>
      <c r="N152" s="6">
        <v>0</v>
      </c>
      <c r="O152" s="6">
        <f>SUM(NonNurse[[#This Row],[Qualified Social Work Staff Hours]],NonNurse[[#This Row],[Other Social Work Staff Hours]])/NonNurse[[#This Row],[MDS Census]]</f>
        <v>0.12680441551089727</v>
      </c>
      <c r="P152" s="6">
        <v>0</v>
      </c>
      <c r="Q152" s="6">
        <v>4.9782608695652177</v>
      </c>
      <c r="R152" s="6">
        <f>SUM(NonNurse[[#This Row],[Qualified Activities Professional Hours]],NonNurse[[#This Row],[Other Activities Professional Hours]])/NonNurse[[#This Row],[MDS Census]]</f>
        <v>0.12963487121426551</v>
      </c>
      <c r="S152" s="6">
        <v>3.2961956521739131</v>
      </c>
      <c r="T152" s="6">
        <v>0.39402173913043476</v>
      </c>
      <c r="U152" s="6">
        <v>0</v>
      </c>
      <c r="V152" s="6">
        <f>SUM(NonNurse[[#This Row],[Occupational Therapist Hours]],NonNurse[[#This Row],[OT Assistant Hours]],NonNurse[[#This Row],[OT Aide Hours]])/NonNurse[[#This Row],[MDS Census]]</f>
        <v>9.6093971129351821E-2</v>
      </c>
      <c r="W152" s="6">
        <v>0.44565217391304346</v>
      </c>
      <c r="X152" s="6">
        <v>3.0815217391304346</v>
      </c>
      <c r="Y152" s="6">
        <v>0</v>
      </c>
      <c r="Z152" s="6">
        <f>SUM(NonNurse[[#This Row],[Physical Therapist (PT) Hours]],NonNurse[[#This Row],[PT Assistant Hours]],NonNurse[[#This Row],[PT Aide Hours]])/NonNurse[[#This Row],[MDS Census]]</f>
        <v>9.1848287574299456E-2</v>
      </c>
      <c r="AA152" s="6">
        <v>0</v>
      </c>
      <c r="AB152" s="6">
        <v>0</v>
      </c>
      <c r="AC152" s="6">
        <v>0</v>
      </c>
      <c r="AD152" s="6">
        <v>19.119565217391305</v>
      </c>
      <c r="AE152" s="6">
        <v>0</v>
      </c>
      <c r="AF152" s="6">
        <v>0</v>
      </c>
      <c r="AG152" s="6">
        <v>0</v>
      </c>
      <c r="AH152" s="1">
        <v>225471</v>
      </c>
      <c r="AI152">
        <v>1</v>
      </c>
    </row>
    <row r="153" spans="1:35" x14ac:dyDescent="0.25">
      <c r="A153" t="s">
        <v>379</v>
      </c>
      <c r="B153" t="s">
        <v>27</v>
      </c>
      <c r="C153" t="s">
        <v>468</v>
      </c>
      <c r="D153" t="s">
        <v>412</v>
      </c>
      <c r="E153" s="6">
        <v>131.21739130434781</v>
      </c>
      <c r="F153" s="6">
        <v>10.331521739130435</v>
      </c>
      <c r="G153" s="6">
        <v>0.3233695652173913</v>
      </c>
      <c r="H153" s="6">
        <v>0</v>
      </c>
      <c r="I153" s="6">
        <v>7.9891304347826084</v>
      </c>
      <c r="J153" s="6">
        <v>0</v>
      </c>
      <c r="K153" s="6">
        <v>0</v>
      </c>
      <c r="L153" s="6">
        <v>5.0407608695652177</v>
      </c>
      <c r="M153" s="6">
        <v>19.524456521739129</v>
      </c>
      <c r="N153" s="6">
        <v>0</v>
      </c>
      <c r="O153" s="6">
        <f>SUM(NonNurse[[#This Row],[Qualified Social Work Staff Hours]],NonNurse[[#This Row],[Other Social Work Staff Hours]])/NonNurse[[#This Row],[MDS Census]]</f>
        <v>0.14879473161033799</v>
      </c>
      <c r="P153" s="6">
        <v>16.103586956521738</v>
      </c>
      <c r="Q153" s="6">
        <v>33.407391304347819</v>
      </c>
      <c r="R153" s="6">
        <f>SUM(NonNurse[[#This Row],[Qualified Activities Professional Hours]],NonNurse[[#This Row],[Other Activities Professional Hours]])/NonNurse[[#This Row],[MDS Census]]</f>
        <v>0.37732024519549368</v>
      </c>
      <c r="S153" s="6">
        <v>11.260869565217391</v>
      </c>
      <c r="T153" s="6">
        <v>14.184782608695652</v>
      </c>
      <c r="U153" s="6">
        <v>0</v>
      </c>
      <c r="V153" s="6">
        <f>SUM(NonNurse[[#This Row],[Occupational Therapist Hours]],NonNurse[[#This Row],[OT Assistant Hours]],NonNurse[[#This Row],[OT Aide Hours]])/NonNurse[[#This Row],[MDS Census]]</f>
        <v>0.19391981444665343</v>
      </c>
      <c r="W153" s="6">
        <v>10.163043478260869</v>
      </c>
      <c r="X153" s="6">
        <v>17.084239130434781</v>
      </c>
      <c r="Y153" s="6">
        <v>0</v>
      </c>
      <c r="Z153" s="6">
        <f>SUM(NonNurse[[#This Row],[Physical Therapist (PT) Hours]],NonNurse[[#This Row],[PT Assistant Hours]],NonNurse[[#This Row],[PT Aide Hours]])/NonNurse[[#This Row],[MDS Census]]</f>
        <v>0.20764993373094764</v>
      </c>
      <c r="AA153" s="6">
        <v>0</v>
      </c>
      <c r="AB153" s="6">
        <v>0</v>
      </c>
      <c r="AC153" s="6">
        <v>0</v>
      </c>
      <c r="AD153" s="6">
        <v>0</v>
      </c>
      <c r="AE153" s="6">
        <v>0</v>
      </c>
      <c r="AF153" s="6">
        <v>0</v>
      </c>
      <c r="AG153" s="6">
        <v>0</v>
      </c>
      <c r="AH153" s="1">
        <v>225173</v>
      </c>
      <c r="AI153">
        <v>1</v>
      </c>
    </row>
    <row r="154" spans="1:35" x14ac:dyDescent="0.25">
      <c r="A154" t="s">
        <v>379</v>
      </c>
      <c r="B154" t="s">
        <v>140</v>
      </c>
      <c r="C154" t="s">
        <v>532</v>
      </c>
      <c r="D154" t="s">
        <v>420</v>
      </c>
      <c r="E154" s="6">
        <v>70.271739130434781</v>
      </c>
      <c r="F154" s="6">
        <v>9.5380434782608692</v>
      </c>
      <c r="G154" s="6">
        <v>1.4347826086956521</v>
      </c>
      <c r="H154" s="6">
        <v>0.25543478260869568</v>
      </c>
      <c r="I154" s="6">
        <v>4.0869565217391308</v>
      </c>
      <c r="J154" s="6">
        <v>0</v>
      </c>
      <c r="K154" s="6">
        <v>0</v>
      </c>
      <c r="L154" s="6">
        <v>4.8233695652173916</v>
      </c>
      <c r="M154" s="6">
        <v>7.1440217391304346</v>
      </c>
      <c r="N154" s="6">
        <v>0</v>
      </c>
      <c r="O154" s="6">
        <f>SUM(NonNurse[[#This Row],[Qualified Social Work Staff Hours]],NonNurse[[#This Row],[Other Social Work Staff Hours]])/NonNurse[[#This Row],[MDS Census]]</f>
        <v>0.10166279969064192</v>
      </c>
      <c r="P154" s="6">
        <v>2.375</v>
      </c>
      <c r="Q154" s="6">
        <v>10.407608695652174</v>
      </c>
      <c r="R154" s="6">
        <f>SUM(NonNurse[[#This Row],[Qualified Activities Professional Hours]],NonNurse[[#This Row],[Other Activities Professional Hours]])/NonNurse[[#This Row],[MDS Census]]</f>
        <v>0.18190255220417634</v>
      </c>
      <c r="S154" s="6">
        <v>12.190217391304348</v>
      </c>
      <c r="T154" s="6">
        <v>8.2146739130434785</v>
      </c>
      <c r="U154" s="6">
        <v>0</v>
      </c>
      <c r="V154" s="6">
        <f>SUM(NonNurse[[#This Row],[Occupational Therapist Hours]],NonNurse[[#This Row],[OT Assistant Hours]],NonNurse[[#This Row],[OT Aide Hours]])/NonNurse[[#This Row],[MDS Census]]</f>
        <v>0.29037122969837592</v>
      </c>
      <c r="W154" s="6">
        <v>15.453804347826088</v>
      </c>
      <c r="X154" s="6">
        <v>12.589673913043478</v>
      </c>
      <c r="Y154" s="6">
        <v>2.9891304347826089</v>
      </c>
      <c r="Z154" s="6">
        <f>SUM(NonNurse[[#This Row],[Physical Therapist (PT) Hours]],NonNurse[[#This Row],[PT Assistant Hours]],NonNurse[[#This Row],[PT Aide Hours]])/NonNurse[[#This Row],[MDS Census]]</f>
        <v>0.44160866202629545</v>
      </c>
      <c r="AA154" s="6">
        <v>0</v>
      </c>
      <c r="AB154" s="6">
        <v>0</v>
      </c>
      <c r="AC154" s="6">
        <v>0</v>
      </c>
      <c r="AD154" s="6">
        <v>0</v>
      </c>
      <c r="AE154" s="6">
        <v>3.3586956521739131</v>
      </c>
      <c r="AF154" s="6">
        <v>0</v>
      </c>
      <c r="AG154" s="6">
        <v>0</v>
      </c>
      <c r="AH154" s="1">
        <v>225369</v>
      </c>
      <c r="AI154">
        <v>1</v>
      </c>
    </row>
    <row r="155" spans="1:35" x14ac:dyDescent="0.25">
      <c r="A155" t="s">
        <v>379</v>
      </c>
      <c r="B155" t="s">
        <v>240</v>
      </c>
      <c r="C155" t="s">
        <v>442</v>
      </c>
      <c r="D155" t="s">
        <v>416</v>
      </c>
      <c r="E155" s="6">
        <v>57.293478260869563</v>
      </c>
      <c r="F155" s="6">
        <v>5.2173913043478262</v>
      </c>
      <c r="G155" s="6">
        <v>0.32608695652173914</v>
      </c>
      <c r="H155" s="6">
        <v>0.20347826086956519</v>
      </c>
      <c r="I155" s="6">
        <v>1.173913043478261</v>
      </c>
      <c r="J155" s="6">
        <v>0</v>
      </c>
      <c r="K155" s="6">
        <v>0</v>
      </c>
      <c r="L155" s="6">
        <v>0.91847826086956519</v>
      </c>
      <c r="M155" s="6">
        <v>5.3913043478260869</v>
      </c>
      <c r="N155" s="6">
        <v>6.9429347826086953</v>
      </c>
      <c r="O155" s="6">
        <f>SUM(NonNurse[[#This Row],[Qualified Social Work Staff Hours]],NonNurse[[#This Row],[Other Social Work Staff Hours]])/NonNurse[[#This Row],[MDS Census]]</f>
        <v>0.21528173022196925</v>
      </c>
      <c r="P155" s="6">
        <v>5.3913043478260869</v>
      </c>
      <c r="Q155" s="6">
        <v>6.7282608695652177</v>
      </c>
      <c r="R155" s="6">
        <f>SUM(NonNurse[[#This Row],[Qualified Activities Professional Hours]],NonNurse[[#This Row],[Other Activities Professional Hours]])/NonNurse[[#This Row],[MDS Census]]</f>
        <v>0.21153481312843864</v>
      </c>
      <c r="S155" s="6">
        <v>4.1875</v>
      </c>
      <c r="T155" s="6">
        <v>4.5054347826086953</v>
      </c>
      <c r="U155" s="6">
        <v>0</v>
      </c>
      <c r="V155" s="6">
        <f>SUM(NonNurse[[#This Row],[Occupational Therapist Hours]],NonNurse[[#This Row],[OT Assistant Hours]],NonNurse[[#This Row],[OT Aide Hours]])/NonNurse[[#This Row],[MDS Census]]</f>
        <v>0.15172642762284197</v>
      </c>
      <c r="W155" s="6">
        <v>6.3967391304347823</v>
      </c>
      <c r="X155" s="6">
        <v>2.8777173913043477</v>
      </c>
      <c r="Y155" s="6">
        <v>0</v>
      </c>
      <c r="Z155" s="6">
        <f>SUM(NonNurse[[#This Row],[Physical Therapist (PT) Hours]],NonNurse[[#This Row],[PT Assistant Hours]],NonNurse[[#This Row],[PT Aide Hours]])/NonNurse[[#This Row],[MDS Census]]</f>
        <v>0.16187630430658317</v>
      </c>
      <c r="AA155" s="6">
        <v>0</v>
      </c>
      <c r="AB155" s="6">
        <v>0</v>
      </c>
      <c r="AC155" s="6">
        <v>0</v>
      </c>
      <c r="AD155" s="6">
        <v>0</v>
      </c>
      <c r="AE155" s="6">
        <v>0</v>
      </c>
      <c r="AF155" s="6">
        <v>0</v>
      </c>
      <c r="AG155" s="6">
        <v>0</v>
      </c>
      <c r="AH155" s="1">
        <v>225522</v>
      </c>
      <c r="AI155">
        <v>1</v>
      </c>
    </row>
    <row r="156" spans="1:35" x14ac:dyDescent="0.25">
      <c r="A156" t="s">
        <v>379</v>
      </c>
      <c r="B156" t="s">
        <v>15</v>
      </c>
      <c r="C156" t="s">
        <v>472</v>
      </c>
      <c r="D156" t="s">
        <v>416</v>
      </c>
      <c r="E156" s="6">
        <v>106.60869565217391</v>
      </c>
      <c r="F156" s="6">
        <v>5.3913043478260869</v>
      </c>
      <c r="G156" s="6">
        <v>0.21195652173913043</v>
      </c>
      <c r="H156" s="6">
        <v>0.32608695652173914</v>
      </c>
      <c r="I156" s="6">
        <v>4.6521739130434785</v>
      </c>
      <c r="J156" s="6">
        <v>0</v>
      </c>
      <c r="K156" s="6">
        <v>0</v>
      </c>
      <c r="L156" s="6">
        <v>3.9818478260869568</v>
      </c>
      <c r="M156" s="6">
        <v>8.3940217391304355</v>
      </c>
      <c r="N156" s="6">
        <v>0</v>
      </c>
      <c r="O156" s="6">
        <f>SUM(NonNurse[[#This Row],[Qualified Social Work Staff Hours]],NonNurse[[#This Row],[Other Social Work Staff Hours]])/NonNurse[[#This Row],[MDS Census]]</f>
        <v>7.8736745513866238E-2</v>
      </c>
      <c r="P156" s="6">
        <v>4.6956521739130439</v>
      </c>
      <c r="Q156" s="6">
        <v>11.290760869565217</v>
      </c>
      <c r="R156" s="6">
        <f>SUM(NonNurse[[#This Row],[Qualified Activities Professional Hours]],NonNurse[[#This Row],[Other Activities Professional Hours]])/NonNurse[[#This Row],[MDS Census]]</f>
        <v>0.14995411908646006</v>
      </c>
      <c r="S156" s="6">
        <v>7.939673913043479</v>
      </c>
      <c r="T156" s="6">
        <v>5.9446739130434754</v>
      </c>
      <c r="U156" s="6">
        <v>0</v>
      </c>
      <c r="V156" s="6">
        <f>SUM(NonNurse[[#This Row],[Occupational Therapist Hours]],NonNurse[[#This Row],[OT Assistant Hours]],NonNurse[[#This Row],[OT Aide Hours]])/NonNurse[[#This Row],[MDS Census]]</f>
        <v>0.13023654159869494</v>
      </c>
      <c r="W156" s="6">
        <v>5.4164130434782614</v>
      </c>
      <c r="X156" s="6">
        <v>11.010978260869566</v>
      </c>
      <c r="Y156" s="6">
        <v>0</v>
      </c>
      <c r="Z156" s="6">
        <f>SUM(NonNurse[[#This Row],[Physical Therapist (PT) Hours]],NonNurse[[#This Row],[PT Assistant Hours]],NonNurse[[#This Row],[PT Aide Hours]])/NonNurse[[#This Row],[MDS Census]]</f>
        <v>0.15409053833605224</v>
      </c>
      <c r="AA156" s="6">
        <v>0</v>
      </c>
      <c r="AB156" s="6">
        <v>0</v>
      </c>
      <c r="AC156" s="6">
        <v>0</v>
      </c>
      <c r="AD156" s="6">
        <v>0</v>
      </c>
      <c r="AE156" s="6">
        <v>0</v>
      </c>
      <c r="AF156" s="6">
        <v>0</v>
      </c>
      <c r="AG156" s="6">
        <v>0</v>
      </c>
      <c r="AH156" s="1">
        <v>225054</v>
      </c>
      <c r="AI156">
        <v>1</v>
      </c>
    </row>
    <row r="157" spans="1:35" x14ac:dyDescent="0.25">
      <c r="A157" t="s">
        <v>379</v>
      </c>
      <c r="B157" t="s">
        <v>12</v>
      </c>
      <c r="C157" t="s">
        <v>471</v>
      </c>
      <c r="D157" t="s">
        <v>414</v>
      </c>
      <c r="E157" s="6">
        <v>148.46739130434781</v>
      </c>
      <c r="F157" s="6">
        <v>5.0434782608695654</v>
      </c>
      <c r="G157" s="6">
        <v>2.5543478260869565</v>
      </c>
      <c r="H157" s="6">
        <v>0.47826086956521741</v>
      </c>
      <c r="I157" s="6">
        <v>4.4347826086956523</v>
      </c>
      <c r="J157" s="6">
        <v>0</v>
      </c>
      <c r="K157" s="6">
        <v>0</v>
      </c>
      <c r="L157" s="6">
        <v>4.2038043478260869</v>
      </c>
      <c r="M157" s="6">
        <v>6.9347826086956523</v>
      </c>
      <c r="N157" s="6">
        <v>5.3043478260869561</v>
      </c>
      <c r="O157" s="6">
        <f>SUM(NonNurse[[#This Row],[Qualified Social Work Staff Hours]],NonNurse[[#This Row],[Other Social Work Staff Hours]])/NonNurse[[#This Row],[MDS Census]]</f>
        <v>8.2436488761988447E-2</v>
      </c>
      <c r="P157" s="6">
        <v>5.4782608695652177</v>
      </c>
      <c r="Q157" s="6">
        <v>14.918478260869565</v>
      </c>
      <c r="R157" s="6">
        <f>SUM(NonNurse[[#This Row],[Qualified Activities Professional Hours]],NonNurse[[#This Row],[Other Activities Professional Hours]])/NonNurse[[#This Row],[MDS Census]]</f>
        <v>0.13738194596969031</v>
      </c>
      <c r="S157" s="6">
        <v>16.809782608695652</v>
      </c>
      <c r="T157" s="6">
        <v>4.3831521739130439</v>
      </c>
      <c r="U157" s="6">
        <v>0</v>
      </c>
      <c r="V157" s="6">
        <f>SUM(NonNurse[[#This Row],[Occupational Therapist Hours]],NonNurse[[#This Row],[OT Assistant Hours]],NonNurse[[#This Row],[OT Aide Hours]])/NonNurse[[#This Row],[MDS Census]]</f>
        <v>0.14274471044732412</v>
      </c>
      <c r="W157" s="6">
        <v>6.2635869565217392</v>
      </c>
      <c r="X157" s="6">
        <v>9.6277173913043477</v>
      </c>
      <c r="Y157" s="6">
        <v>0</v>
      </c>
      <c r="Z157" s="6">
        <f>SUM(NonNurse[[#This Row],[Physical Therapist (PT) Hours]],NonNurse[[#This Row],[PT Assistant Hours]],NonNurse[[#This Row],[PT Aide Hours]])/NonNurse[[#This Row],[MDS Census]]</f>
        <v>0.10703565414744858</v>
      </c>
      <c r="AA157" s="6">
        <v>0</v>
      </c>
      <c r="AB157" s="6">
        <v>0</v>
      </c>
      <c r="AC157" s="6">
        <v>0</v>
      </c>
      <c r="AD157" s="6">
        <v>0</v>
      </c>
      <c r="AE157" s="6">
        <v>0</v>
      </c>
      <c r="AF157" s="6">
        <v>0</v>
      </c>
      <c r="AG157" s="6">
        <v>0</v>
      </c>
      <c r="AH157" s="1">
        <v>225040</v>
      </c>
      <c r="AI157">
        <v>1</v>
      </c>
    </row>
    <row r="158" spans="1:35" x14ac:dyDescent="0.25">
      <c r="A158" t="s">
        <v>379</v>
      </c>
      <c r="B158" t="s">
        <v>196</v>
      </c>
      <c r="C158" t="s">
        <v>551</v>
      </c>
      <c r="D158" t="s">
        <v>413</v>
      </c>
      <c r="E158" s="6">
        <v>119.41304347826087</v>
      </c>
      <c r="F158" s="6">
        <v>5.0434782608695654</v>
      </c>
      <c r="G158" s="6">
        <v>0.2608695652173913</v>
      </c>
      <c r="H158" s="6">
        <v>0.5</v>
      </c>
      <c r="I158" s="6">
        <v>2.6413043478260869</v>
      </c>
      <c r="J158" s="6">
        <v>0</v>
      </c>
      <c r="K158" s="6">
        <v>0</v>
      </c>
      <c r="L158" s="6">
        <v>3.5326086956521738</v>
      </c>
      <c r="M158" s="6">
        <v>6.6059782608695654</v>
      </c>
      <c r="N158" s="6">
        <v>0</v>
      </c>
      <c r="O158" s="6">
        <f>SUM(NonNurse[[#This Row],[Qualified Social Work Staff Hours]],NonNurse[[#This Row],[Other Social Work Staff Hours]])/NonNurse[[#This Row],[MDS Census]]</f>
        <v>5.5320407791734937E-2</v>
      </c>
      <c r="P158" s="6">
        <v>0</v>
      </c>
      <c r="Q158" s="6">
        <v>21.288043478260871</v>
      </c>
      <c r="R158" s="6">
        <f>SUM(NonNurse[[#This Row],[Qualified Activities Professional Hours]],NonNurse[[#This Row],[Other Activities Professional Hours]])/NonNurse[[#This Row],[MDS Census]]</f>
        <v>0.1782723466229747</v>
      </c>
      <c r="S158" s="6">
        <v>10.703804347826088</v>
      </c>
      <c r="T158" s="6">
        <v>0.84782608695652173</v>
      </c>
      <c r="U158" s="6">
        <v>0</v>
      </c>
      <c r="V158" s="6">
        <f>SUM(NonNurse[[#This Row],[Occupational Therapist Hours]],NonNurse[[#This Row],[OT Assistant Hours]],NonNurse[[#This Row],[OT Aide Hours]])/NonNurse[[#This Row],[MDS Census]]</f>
        <v>9.6736755871108679E-2</v>
      </c>
      <c r="W158" s="6">
        <v>9.8315217391304355</v>
      </c>
      <c r="X158" s="6">
        <v>0.3233695652173913</v>
      </c>
      <c r="Y158" s="6">
        <v>0</v>
      </c>
      <c r="Z158" s="6">
        <f>SUM(NonNurse[[#This Row],[Physical Therapist (PT) Hours]],NonNurse[[#This Row],[PT Assistant Hours]],NonNurse[[#This Row],[PT Aide Hours]])/NonNurse[[#This Row],[MDS Census]]</f>
        <v>8.5040050973966858E-2</v>
      </c>
      <c r="AA158" s="6">
        <v>0</v>
      </c>
      <c r="AB158" s="6">
        <v>0</v>
      </c>
      <c r="AC158" s="6">
        <v>0</v>
      </c>
      <c r="AD158" s="6">
        <v>0</v>
      </c>
      <c r="AE158" s="6">
        <v>0</v>
      </c>
      <c r="AF158" s="6">
        <v>0</v>
      </c>
      <c r="AG158" s="6">
        <v>0</v>
      </c>
      <c r="AH158" s="1">
        <v>225451</v>
      </c>
      <c r="AI158">
        <v>1</v>
      </c>
    </row>
    <row r="159" spans="1:35" x14ac:dyDescent="0.25">
      <c r="A159" t="s">
        <v>379</v>
      </c>
      <c r="B159" t="s">
        <v>132</v>
      </c>
      <c r="C159" t="s">
        <v>470</v>
      </c>
      <c r="D159" t="s">
        <v>412</v>
      </c>
      <c r="E159" s="6">
        <v>50.239130434782609</v>
      </c>
      <c r="F159" s="6">
        <v>5.1304347826086953</v>
      </c>
      <c r="G159" s="6">
        <v>0.30434782608695654</v>
      </c>
      <c r="H159" s="6">
        <v>0.22826086956521738</v>
      </c>
      <c r="I159" s="6">
        <v>1.0652173913043479</v>
      </c>
      <c r="J159" s="6">
        <v>0</v>
      </c>
      <c r="K159" s="6">
        <v>1.6304347826086956E-2</v>
      </c>
      <c r="L159" s="6">
        <v>0</v>
      </c>
      <c r="M159" s="6">
        <v>2.2608695652173911</v>
      </c>
      <c r="N159" s="6">
        <v>0</v>
      </c>
      <c r="O159" s="6">
        <f>SUM(NonNurse[[#This Row],[Qualified Social Work Staff Hours]],NonNurse[[#This Row],[Other Social Work Staff Hours]])/NonNurse[[#This Row],[MDS Census]]</f>
        <v>4.500216356555603E-2</v>
      </c>
      <c r="P159" s="6">
        <v>5.4782608695652177</v>
      </c>
      <c r="Q159" s="6">
        <v>3.1005434782608696</v>
      </c>
      <c r="R159" s="6">
        <f>SUM(NonNurse[[#This Row],[Qualified Activities Professional Hours]],NonNurse[[#This Row],[Other Activities Professional Hours]])/NonNurse[[#This Row],[MDS Census]]</f>
        <v>0.17075941151016877</v>
      </c>
      <c r="S159" s="6">
        <v>0</v>
      </c>
      <c r="T159" s="6">
        <v>0</v>
      </c>
      <c r="U159" s="6">
        <v>0</v>
      </c>
      <c r="V159" s="6">
        <f>SUM(NonNurse[[#This Row],[Occupational Therapist Hours]],NonNurse[[#This Row],[OT Assistant Hours]],NonNurse[[#This Row],[OT Aide Hours]])/NonNurse[[#This Row],[MDS Census]]</f>
        <v>0</v>
      </c>
      <c r="W159" s="6">
        <v>0</v>
      </c>
      <c r="X159" s="6">
        <v>0</v>
      </c>
      <c r="Y159" s="6">
        <v>0</v>
      </c>
      <c r="Z159" s="6">
        <f>SUM(NonNurse[[#This Row],[Physical Therapist (PT) Hours]],NonNurse[[#This Row],[PT Assistant Hours]],NonNurse[[#This Row],[PT Aide Hours]])/NonNurse[[#This Row],[MDS Census]]</f>
        <v>0</v>
      </c>
      <c r="AA159" s="6">
        <v>9.7826086956521743E-2</v>
      </c>
      <c r="AB159" s="6">
        <v>0</v>
      </c>
      <c r="AC159" s="6">
        <v>0</v>
      </c>
      <c r="AD159" s="6">
        <v>0</v>
      </c>
      <c r="AE159" s="6">
        <v>0</v>
      </c>
      <c r="AF159" s="6">
        <v>0</v>
      </c>
      <c r="AG159" s="6">
        <v>2.1739130434782608E-2</v>
      </c>
      <c r="AH159" s="1">
        <v>225355</v>
      </c>
      <c r="AI159">
        <v>1</v>
      </c>
    </row>
    <row r="160" spans="1:35" x14ac:dyDescent="0.25">
      <c r="A160" t="s">
        <v>379</v>
      </c>
      <c r="B160" t="s">
        <v>343</v>
      </c>
      <c r="C160" t="s">
        <v>446</v>
      </c>
      <c r="D160" t="s">
        <v>418</v>
      </c>
      <c r="E160" s="6">
        <v>71.5</v>
      </c>
      <c r="F160" s="6">
        <v>4.6086956521739131</v>
      </c>
      <c r="G160" s="6">
        <v>0</v>
      </c>
      <c r="H160" s="6">
        <v>0</v>
      </c>
      <c r="I160" s="6">
        <v>5.0434782608695654</v>
      </c>
      <c r="J160" s="6">
        <v>0</v>
      </c>
      <c r="K160" s="6">
        <v>0</v>
      </c>
      <c r="L160" s="6">
        <v>0.5040217391304348</v>
      </c>
      <c r="M160" s="6">
        <v>10.043478260869565</v>
      </c>
      <c r="N160" s="6">
        <v>0</v>
      </c>
      <c r="O160" s="6">
        <f>SUM(NonNurse[[#This Row],[Qualified Social Work Staff Hours]],NonNurse[[#This Row],[Other Social Work Staff Hours]])/NonNurse[[#This Row],[MDS Census]]</f>
        <v>0.14046822742474915</v>
      </c>
      <c r="P160" s="6">
        <v>14.152173913043478</v>
      </c>
      <c r="Q160" s="6">
        <v>17.383152173913043</v>
      </c>
      <c r="R160" s="6">
        <f>SUM(NonNurse[[#This Row],[Qualified Activities Professional Hours]],NonNurse[[#This Row],[Other Activities Professional Hours]])/NonNurse[[#This Row],[MDS Census]]</f>
        <v>0.44105351170568563</v>
      </c>
      <c r="S160" s="6">
        <v>12.475326086956523</v>
      </c>
      <c r="T160" s="6">
        <v>4.4073913043478266</v>
      </c>
      <c r="U160" s="6">
        <v>0</v>
      </c>
      <c r="V160" s="6">
        <f>SUM(NonNurse[[#This Row],[Occupational Therapist Hours]],NonNurse[[#This Row],[OT Assistant Hours]],NonNurse[[#This Row],[OT Aide Hours]])/NonNurse[[#This Row],[MDS Census]]</f>
        <v>0.2361219215567042</v>
      </c>
      <c r="W160" s="6">
        <v>5.0585869565217383</v>
      </c>
      <c r="X160" s="6">
        <v>10.17358695652174</v>
      </c>
      <c r="Y160" s="6">
        <v>0</v>
      </c>
      <c r="Z160" s="6">
        <f>SUM(NonNurse[[#This Row],[Physical Therapist (PT) Hours]],NonNurse[[#This Row],[PT Assistant Hours]],NonNurse[[#This Row],[PT Aide Hours]])/NonNurse[[#This Row],[MDS Census]]</f>
        <v>0.21303739738522348</v>
      </c>
      <c r="AA160" s="6">
        <v>4.9565217391304346</v>
      </c>
      <c r="AB160" s="6">
        <v>0</v>
      </c>
      <c r="AC160" s="6">
        <v>0</v>
      </c>
      <c r="AD160" s="6">
        <v>0</v>
      </c>
      <c r="AE160" s="6">
        <v>0</v>
      </c>
      <c r="AF160" s="6">
        <v>0</v>
      </c>
      <c r="AG160" s="6">
        <v>0</v>
      </c>
      <c r="AH160" s="1">
        <v>225764</v>
      </c>
      <c r="AI160">
        <v>1</v>
      </c>
    </row>
    <row r="161" spans="1:35" x14ac:dyDescent="0.25">
      <c r="A161" t="s">
        <v>379</v>
      </c>
      <c r="B161" t="s">
        <v>10</v>
      </c>
      <c r="C161" t="s">
        <v>468</v>
      </c>
      <c r="D161" t="s">
        <v>412</v>
      </c>
      <c r="E161" s="6">
        <v>76.195652173913047</v>
      </c>
      <c r="F161" s="6">
        <v>5.4782608695652177</v>
      </c>
      <c r="G161" s="6">
        <v>0</v>
      </c>
      <c r="H161" s="6">
        <v>0.34728260869565214</v>
      </c>
      <c r="I161" s="6">
        <v>3.0760869565217392</v>
      </c>
      <c r="J161" s="6">
        <v>0</v>
      </c>
      <c r="K161" s="6">
        <v>0</v>
      </c>
      <c r="L161" s="6">
        <v>0.92934782608695654</v>
      </c>
      <c r="M161" s="6">
        <v>6.6777173913043484</v>
      </c>
      <c r="N161" s="6">
        <v>0</v>
      </c>
      <c r="O161" s="6">
        <f>SUM(NonNurse[[#This Row],[Qualified Social Work Staff Hours]],NonNurse[[#This Row],[Other Social Work Staff Hours]])/NonNurse[[#This Row],[MDS Census]]</f>
        <v>8.7639087018544934E-2</v>
      </c>
      <c r="P161" s="6">
        <v>5.5217391304347823</v>
      </c>
      <c r="Q161" s="6">
        <v>9.7146739130434785</v>
      </c>
      <c r="R161" s="6">
        <f>SUM(NonNurse[[#This Row],[Qualified Activities Professional Hours]],NonNurse[[#This Row],[Other Activities Professional Hours]])/NonNurse[[#This Row],[MDS Census]]</f>
        <v>0.19996433666191155</v>
      </c>
      <c r="S161" s="6">
        <v>4.7282608695652177</v>
      </c>
      <c r="T161" s="6">
        <v>3.722826086956522</v>
      </c>
      <c r="U161" s="6">
        <v>0</v>
      </c>
      <c r="V161" s="6">
        <f>SUM(NonNurse[[#This Row],[Occupational Therapist Hours]],NonNurse[[#This Row],[OT Assistant Hours]],NonNurse[[#This Row],[OT Aide Hours]])/NonNurse[[#This Row],[MDS Census]]</f>
        <v>0.1109129814550642</v>
      </c>
      <c r="W161" s="6">
        <v>2.7536956521739127</v>
      </c>
      <c r="X161" s="6">
        <v>4.3016304347826084</v>
      </c>
      <c r="Y161" s="6">
        <v>0</v>
      </c>
      <c r="Z161" s="6">
        <f>SUM(NonNurse[[#This Row],[Physical Therapist (PT) Hours]],NonNurse[[#This Row],[PT Assistant Hours]],NonNurse[[#This Row],[PT Aide Hours]])/NonNurse[[#This Row],[MDS Census]]</f>
        <v>9.2594864479315253E-2</v>
      </c>
      <c r="AA161" s="6">
        <v>0</v>
      </c>
      <c r="AB161" s="6">
        <v>0</v>
      </c>
      <c r="AC161" s="6">
        <v>0</v>
      </c>
      <c r="AD161" s="6">
        <v>0</v>
      </c>
      <c r="AE161" s="6">
        <v>0</v>
      </c>
      <c r="AF161" s="6">
        <v>0</v>
      </c>
      <c r="AG161" s="6">
        <v>0</v>
      </c>
      <c r="AH161" s="1">
        <v>225016</v>
      </c>
      <c r="AI161">
        <v>1</v>
      </c>
    </row>
    <row r="162" spans="1:35" x14ac:dyDescent="0.25">
      <c r="A162" t="s">
        <v>379</v>
      </c>
      <c r="B162" t="s">
        <v>167</v>
      </c>
      <c r="C162" t="s">
        <v>538</v>
      </c>
      <c r="D162" t="s">
        <v>415</v>
      </c>
      <c r="E162" s="6">
        <v>51.902173913043477</v>
      </c>
      <c r="F162" s="6">
        <v>0</v>
      </c>
      <c r="G162" s="6">
        <v>0</v>
      </c>
      <c r="H162" s="6">
        <v>0.2608695652173913</v>
      </c>
      <c r="I162" s="6">
        <v>1.1521739130434783</v>
      </c>
      <c r="J162" s="6">
        <v>0</v>
      </c>
      <c r="K162" s="6">
        <v>0</v>
      </c>
      <c r="L162" s="6">
        <v>0</v>
      </c>
      <c r="M162" s="6">
        <v>0</v>
      </c>
      <c r="N162" s="6">
        <v>0</v>
      </c>
      <c r="O162" s="6">
        <f>SUM(NonNurse[[#This Row],[Qualified Social Work Staff Hours]],NonNurse[[#This Row],[Other Social Work Staff Hours]])/NonNurse[[#This Row],[MDS Census]]</f>
        <v>0</v>
      </c>
      <c r="P162" s="6">
        <v>0</v>
      </c>
      <c r="Q162" s="6">
        <v>0</v>
      </c>
      <c r="R162" s="6">
        <f>SUM(NonNurse[[#This Row],[Qualified Activities Professional Hours]],NonNurse[[#This Row],[Other Activities Professional Hours]])/NonNurse[[#This Row],[MDS Census]]</f>
        <v>0</v>
      </c>
      <c r="S162" s="6">
        <v>0</v>
      </c>
      <c r="T162" s="6">
        <v>0</v>
      </c>
      <c r="U162" s="6">
        <v>0</v>
      </c>
      <c r="V162" s="6">
        <f>SUM(NonNurse[[#This Row],[Occupational Therapist Hours]],NonNurse[[#This Row],[OT Assistant Hours]],NonNurse[[#This Row],[OT Aide Hours]])/NonNurse[[#This Row],[MDS Census]]</f>
        <v>0</v>
      </c>
      <c r="W162" s="6">
        <v>0</v>
      </c>
      <c r="X162" s="6">
        <v>0</v>
      </c>
      <c r="Y162" s="6">
        <v>0</v>
      </c>
      <c r="Z162" s="6">
        <f>SUM(NonNurse[[#This Row],[Physical Therapist (PT) Hours]],NonNurse[[#This Row],[PT Assistant Hours]],NonNurse[[#This Row],[PT Aide Hours]])/NonNurse[[#This Row],[MDS Census]]</f>
        <v>0</v>
      </c>
      <c r="AA162" s="6">
        <v>0</v>
      </c>
      <c r="AB162" s="6">
        <v>0.66304347826086951</v>
      </c>
      <c r="AC162" s="6">
        <v>0</v>
      </c>
      <c r="AD162" s="6">
        <v>0</v>
      </c>
      <c r="AE162" s="6">
        <v>0</v>
      </c>
      <c r="AF162" s="6">
        <v>0</v>
      </c>
      <c r="AG162" s="6">
        <v>0</v>
      </c>
      <c r="AH162" s="1">
        <v>225411</v>
      </c>
      <c r="AI162">
        <v>1</v>
      </c>
    </row>
    <row r="163" spans="1:35" x14ac:dyDescent="0.25">
      <c r="A163" t="s">
        <v>379</v>
      </c>
      <c r="B163" t="s">
        <v>161</v>
      </c>
      <c r="C163" t="s">
        <v>487</v>
      </c>
      <c r="D163" t="s">
        <v>415</v>
      </c>
      <c r="E163" s="6">
        <v>22.652173913043477</v>
      </c>
      <c r="F163" s="6">
        <v>4.4836956521739131</v>
      </c>
      <c r="G163" s="6">
        <v>0</v>
      </c>
      <c r="H163" s="6">
        <v>9.7826086956521743E-2</v>
      </c>
      <c r="I163" s="6">
        <v>0.44565217391304346</v>
      </c>
      <c r="J163" s="6">
        <v>0</v>
      </c>
      <c r="K163" s="6">
        <v>0</v>
      </c>
      <c r="L163" s="6">
        <v>0</v>
      </c>
      <c r="M163" s="6">
        <v>3.3559782608695654</v>
      </c>
      <c r="N163" s="6">
        <v>0.66847826086956519</v>
      </c>
      <c r="O163" s="6">
        <f>SUM(NonNurse[[#This Row],[Qualified Social Work Staff Hours]],NonNurse[[#This Row],[Other Social Work Staff Hours]])/NonNurse[[#This Row],[MDS Census]]</f>
        <v>0.17766314779270637</v>
      </c>
      <c r="P163" s="6">
        <v>4.9565217391304346</v>
      </c>
      <c r="Q163" s="6">
        <v>0</v>
      </c>
      <c r="R163" s="6">
        <f>SUM(NonNurse[[#This Row],[Qualified Activities Professional Hours]],NonNurse[[#This Row],[Other Activities Professional Hours]])/NonNurse[[#This Row],[MDS Census]]</f>
        <v>0.21880998080614203</v>
      </c>
      <c r="S163" s="6">
        <v>0</v>
      </c>
      <c r="T163" s="6">
        <v>0</v>
      </c>
      <c r="U163" s="6">
        <v>0</v>
      </c>
      <c r="V163" s="6">
        <f>SUM(NonNurse[[#This Row],[Occupational Therapist Hours]],NonNurse[[#This Row],[OT Assistant Hours]],NonNurse[[#This Row],[OT Aide Hours]])/NonNurse[[#This Row],[MDS Census]]</f>
        <v>0</v>
      </c>
      <c r="W163" s="6">
        <v>0.36956521739130432</v>
      </c>
      <c r="X163" s="6">
        <v>1.1086956521739131E-2</v>
      </c>
      <c r="Y163" s="6">
        <v>0</v>
      </c>
      <c r="Z163" s="6">
        <f>SUM(NonNurse[[#This Row],[Physical Therapist (PT) Hours]],NonNurse[[#This Row],[PT Assistant Hours]],NonNurse[[#This Row],[PT Aide Hours]])/NonNurse[[#This Row],[MDS Census]]</f>
        <v>1.68042226487524E-2</v>
      </c>
      <c r="AA163" s="6">
        <v>0</v>
      </c>
      <c r="AB163" s="6">
        <v>0</v>
      </c>
      <c r="AC163" s="6">
        <v>0</v>
      </c>
      <c r="AD163" s="6">
        <v>0</v>
      </c>
      <c r="AE163" s="6">
        <v>0</v>
      </c>
      <c r="AF163" s="6">
        <v>0</v>
      </c>
      <c r="AG163" s="6">
        <v>0</v>
      </c>
      <c r="AH163" s="1">
        <v>225401</v>
      </c>
      <c r="AI163">
        <v>1</v>
      </c>
    </row>
    <row r="164" spans="1:35" x14ac:dyDescent="0.25">
      <c r="A164" t="s">
        <v>379</v>
      </c>
      <c r="B164" t="s">
        <v>158</v>
      </c>
      <c r="C164" t="s">
        <v>508</v>
      </c>
      <c r="D164" t="s">
        <v>412</v>
      </c>
      <c r="E164" s="6">
        <v>83.195652173913047</v>
      </c>
      <c r="F164" s="6">
        <v>4.0652173913043477</v>
      </c>
      <c r="G164" s="6">
        <v>0.30706521739130432</v>
      </c>
      <c r="H164" s="6">
        <v>0.13043478260869565</v>
      </c>
      <c r="I164" s="6">
        <v>0</v>
      </c>
      <c r="J164" s="6">
        <v>0</v>
      </c>
      <c r="K164" s="6">
        <v>4.1391304347826088</v>
      </c>
      <c r="L164" s="6">
        <v>0.33152173913043476</v>
      </c>
      <c r="M164" s="6">
        <v>8.1521739130434784E-2</v>
      </c>
      <c r="N164" s="6">
        <v>0</v>
      </c>
      <c r="O164" s="6">
        <f>SUM(NonNurse[[#This Row],[Qualified Social Work Staff Hours]],NonNurse[[#This Row],[Other Social Work Staff Hours]])/NonNurse[[#This Row],[MDS Census]]</f>
        <v>9.7987980141102686E-4</v>
      </c>
      <c r="P164" s="6">
        <v>3.9836956521739131</v>
      </c>
      <c r="Q164" s="6">
        <v>15.016304347826088</v>
      </c>
      <c r="R164" s="6">
        <f>SUM(NonNurse[[#This Row],[Qualified Activities Professional Hours]],NonNurse[[#This Row],[Other Activities Professional Hours]])/NonNurse[[#This Row],[MDS Census]]</f>
        <v>0.22837731904886333</v>
      </c>
      <c r="S164" s="6">
        <v>4.1059782608695654</v>
      </c>
      <c r="T164" s="6">
        <v>5.5842391304347823</v>
      </c>
      <c r="U164" s="6">
        <v>0</v>
      </c>
      <c r="V164" s="6">
        <f>SUM(NonNurse[[#This Row],[Occupational Therapist Hours]],NonNurse[[#This Row],[OT Assistant Hours]],NonNurse[[#This Row],[OT Aide Hours]])/NonNurse[[#This Row],[MDS Census]]</f>
        <v>0.11647504572772406</v>
      </c>
      <c r="W164" s="6">
        <v>8.7907608695652169</v>
      </c>
      <c r="X164" s="6">
        <v>4.7228260869565215</v>
      </c>
      <c r="Y164" s="6">
        <v>0</v>
      </c>
      <c r="Z164" s="6">
        <f>SUM(NonNurse[[#This Row],[Physical Therapist (PT) Hours]],NonNurse[[#This Row],[PT Assistant Hours]],NonNurse[[#This Row],[PT Aide Hours]])/NonNurse[[#This Row],[MDS Census]]</f>
        <v>0.16243140841390122</v>
      </c>
      <c r="AA164" s="6">
        <v>0</v>
      </c>
      <c r="AB164" s="6">
        <v>0</v>
      </c>
      <c r="AC164" s="6">
        <v>0</v>
      </c>
      <c r="AD164" s="6">
        <v>0</v>
      </c>
      <c r="AE164" s="6">
        <v>0</v>
      </c>
      <c r="AF164" s="6">
        <v>0</v>
      </c>
      <c r="AG164" s="6">
        <v>0</v>
      </c>
      <c r="AH164" s="1">
        <v>225395</v>
      </c>
      <c r="AI164">
        <v>1</v>
      </c>
    </row>
    <row r="165" spans="1:35" x14ac:dyDescent="0.25">
      <c r="A165" t="s">
        <v>379</v>
      </c>
      <c r="B165" t="s">
        <v>337</v>
      </c>
      <c r="C165" t="s">
        <v>448</v>
      </c>
      <c r="D165" t="s">
        <v>410</v>
      </c>
      <c r="E165" s="6">
        <v>27.184782608695652</v>
      </c>
      <c r="F165" s="6">
        <v>5.4782608695652177</v>
      </c>
      <c r="G165" s="6">
        <v>2.2282608695652173</v>
      </c>
      <c r="H165" s="6">
        <v>0</v>
      </c>
      <c r="I165" s="6">
        <v>1.5652173913043479</v>
      </c>
      <c r="J165" s="6">
        <v>0</v>
      </c>
      <c r="K165" s="6">
        <v>0</v>
      </c>
      <c r="L165" s="6">
        <v>7.811304347826086</v>
      </c>
      <c r="M165" s="6">
        <v>5.1304347826086953</v>
      </c>
      <c r="N165" s="6">
        <v>0</v>
      </c>
      <c r="O165" s="6">
        <f>SUM(NonNurse[[#This Row],[Qualified Social Work Staff Hours]],NonNurse[[#This Row],[Other Social Work Staff Hours]])/NonNurse[[#This Row],[MDS Census]]</f>
        <v>0.18872451019592162</v>
      </c>
      <c r="P165" s="6">
        <v>5.9740217391304338</v>
      </c>
      <c r="Q165" s="6">
        <v>0</v>
      </c>
      <c r="R165" s="6">
        <f>SUM(NonNurse[[#This Row],[Qualified Activities Professional Hours]],NonNurse[[#This Row],[Other Activities Professional Hours]])/NonNurse[[#This Row],[MDS Census]]</f>
        <v>0.21975609756097558</v>
      </c>
      <c r="S165" s="6">
        <v>5.798260869565218</v>
      </c>
      <c r="T165" s="6">
        <v>4.7449999999999992</v>
      </c>
      <c r="U165" s="6">
        <v>0</v>
      </c>
      <c r="V165" s="6">
        <f>SUM(NonNurse[[#This Row],[Occupational Therapist Hours]],NonNurse[[#This Row],[OT Assistant Hours]],NonNurse[[#This Row],[OT Aide Hours]])/NonNurse[[#This Row],[MDS Census]]</f>
        <v>0.38783686525389838</v>
      </c>
      <c r="W165" s="6">
        <v>1.7929347826086954</v>
      </c>
      <c r="X165" s="6">
        <v>10.127934782608691</v>
      </c>
      <c r="Y165" s="6">
        <v>0</v>
      </c>
      <c r="Z165" s="6">
        <f>SUM(NonNurse[[#This Row],[Physical Therapist (PT) Hours]],NonNurse[[#This Row],[PT Assistant Hours]],NonNurse[[#This Row],[PT Aide Hours]])/NonNurse[[#This Row],[MDS Census]]</f>
        <v>0.438512594962015</v>
      </c>
      <c r="AA165" s="6">
        <v>0</v>
      </c>
      <c r="AB165" s="6">
        <v>0</v>
      </c>
      <c r="AC165" s="6">
        <v>0</v>
      </c>
      <c r="AD165" s="6">
        <v>0</v>
      </c>
      <c r="AE165" s="6">
        <v>0</v>
      </c>
      <c r="AF165" s="6">
        <v>0</v>
      </c>
      <c r="AG165" s="6">
        <v>0</v>
      </c>
      <c r="AH165" s="1">
        <v>225755</v>
      </c>
      <c r="AI165">
        <v>1</v>
      </c>
    </row>
    <row r="166" spans="1:35" x14ac:dyDescent="0.25">
      <c r="A166" t="s">
        <v>379</v>
      </c>
      <c r="B166" t="s">
        <v>207</v>
      </c>
      <c r="C166" t="s">
        <v>469</v>
      </c>
      <c r="D166" t="s">
        <v>413</v>
      </c>
      <c r="E166" s="6">
        <v>104.91304347826087</v>
      </c>
      <c r="F166" s="6">
        <v>0</v>
      </c>
      <c r="G166" s="6">
        <v>0</v>
      </c>
      <c r="H166" s="6">
        <v>0</v>
      </c>
      <c r="I166" s="6">
        <v>4</v>
      </c>
      <c r="J166" s="6">
        <v>0</v>
      </c>
      <c r="K166" s="6">
        <v>0</v>
      </c>
      <c r="L166" s="6">
        <v>0</v>
      </c>
      <c r="M166" s="6">
        <v>5.0434782608695654</v>
      </c>
      <c r="N166" s="6">
        <v>0</v>
      </c>
      <c r="O166" s="6">
        <f>SUM(NonNurse[[#This Row],[Qualified Social Work Staff Hours]],NonNurse[[#This Row],[Other Social Work Staff Hours]])/NonNurse[[#This Row],[MDS Census]]</f>
        <v>4.807293825113966E-2</v>
      </c>
      <c r="P166" s="6">
        <v>5.1521739130434785</v>
      </c>
      <c r="Q166" s="6">
        <v>8.2978260869565208</v>
      </c>
      <c r="R166" s="6">
        <f>SUM(NonNurse[[#This Row],[Qualified Activities Professional Hours]],NonNurse[[#This Row],[Other Activities Professional Hours]])/NonNurse[[#This Row],[MDS Census]]</f>
        <v>0.128201409034397</v>
      </c>
      <c r="S166" s="6">
        <v>0</v>
      </c>
      <c r="T166" s="6">
        <v>0</v>
      </c>
      <c r="U166" s="6">
        <v>0</v>
      </c>
      <c r="V166" s="6">
        <f>SUM(NonNurse[[#This Row],[Occupational Therapist Hours]],NonNurse[[#This Row],[OT Assistant Hours]],NonNurse[[#This Row],[OT Aide Hours]])/NonNurse[[#This Row],[MDS Census]]</f>
        <v>0</v>
      </c>
      <c r="W166" s="6">
        <v>0</v>
      </c>
      <c r="X166" s="6">
        <v>0</v>
      </c>
      <c r="Y166" s="6">
        <v>0</v>
      </c>
      <c r="Z166" s="6">
        <f>SUM(NonNurse[[#This Row],[Physical Therapist (PT) Hours]],NonNurse[[#This Row],[PT Assistant Hours]],NonNurse[[#This Row],[PT Aide Hours]])/NonNurse[[#This Row],[MDS Census]]</f>
        <v>0</v>
      </c>
      <c r="AA166" s="6">
        <v>0</v>
      </c>
      <c r="AB166" s="6">
        <v>0</v>
      </c>
      <c r="AC166" s="6">
        <v>0</v>
      </c>
      <c r="AD166" s="6">
        <v>0</v>
      </c>
      <c r="AE166" s="6">
        <v>0</v>
      </c>
      <c r="AF166" s="6">
        <v>0</v>
      </c>
      <c r="AG166" s="6">
        <v>0</v>
      </c>
      <c r="AH166" s="1">
        <v>225469</v>
      </c>
      <c r="AI166">
        <v>1</v>
      </c>
    </row>
    <row r="167" spans="1:35" x14ac:dyDescent="0.25">
      <c r="A167" t="s">
        <v>379</v>
      </c>
      <c r="B167" t="s">
        <v>101</v>
      </c>
      <c r="C167" t="s">
        <v>475</v>
      </c>
      <c r="D167" t="s">
        <v>415</v>
      </c>
      <c r="E167" s="6">
        <v>104.65217391304348</v>
      </c>
      <c r="F167" s="6">
        <v>5.3043478260869561</v>
      </c>
      <c r="G167" s="6">
        <v>0.32608695652173914</v>
      </c>
      <c r="H167" s="6">
        <v>0</v>
      </c>
      <c r="I167" s="6">
        <v>4.4673913043478262</v>
      </c>
      <c r="J167" s="6">
        <v>0</v>
      </c>
      <c r="K167" s="6">
        <v>0</v>
      </c>
      <c r="L167" s="6">
        <v>5.3006521739130443</v>
      </c>
      <c r="M167" s="6">
        <v>13.671956521739132</v>
      </c>
      <c r="N167" s="6">
        <v>9.4005434782608699</v>
      </c>
      <c r="O167" s="6">
        <f>SUM(NonNurse[[#This Row],[Qualified Social Work Staff Hours]],NonNurse[[#This Row],[Other Social Work Staff Hours]])/NonNurse[[#This Row],[MDS Census]]</f>
        <v>0.2204684254258413</v>
      </c>
      <c r="P167" s="6">
        <v>5.0869565217391308</v>
      </c>
      <c r="Q167" s="6">
        <v>13.722717391304343</v>
      </c>
      <c r="R167" s="6">
        <f>SUM(NonNurse[[#This Row],[Qualified Activities Professional Hours]],NonNurse[[#This Row],[Other Activities Professional Hours]])/NonNurse[[#This Row],[MDS Census]]</f>
        <v>0.17973514748649769</v>
      </c>
      <c r="S167" s="6">
        <v>16.333369565217389</v>
      </c>
      <c r="T167" s="6">
        <v>9.6804347826086961</v>
      </c>
      <c r="U167" s="6">
        <v>0</v>
      </c>
      <c r="V167" s="6">
        <f>SUM(NonNurse[[#This Row],[Occupational Therapist Hours]],NonNurse[[#This Row],[OT Assistant Hours]],NonNurse[[#This Row],[OT Aide Hours]])/NonNurse[[#This Row],[MDS Census]]</f>
        <v>0.24857395097631904</v>
      </c>
      <c r="W167" s="6">
        <v>14.729565217391302</v>
      </c>
      <c r="X167" s="6">
        <v>17.084239130434785</v>
      </c>
      <c r="Y167" s="6">
        <v>0</v>
      </c>
      <c r="Z167" s="6">
        <f>SUM(NonNurse[[#This Row],[Physical Therapist (PT) Hours]],NonNurse[[#This Row],[PT Assistant Hours]],NonNurse[[#This Row],[PT Aide Hours]])/NonNurse[[#This Row],[MDS Census]]</f>
        <v>0.30399563772330701</v>
      </c>
      <c r="AA167" s="6">
        <v>0</v>
      </c>
      <c r="AB167" s="6">
        <v>0</v>
      </c>
      <c r="AC167" s="6">
        <v>0</v>
      </c>
      <c r="AD167" s="6">
        <v>0</v>
      </c>
      <c r="AE167" s="6">
        <v>2.4565217391304346</v>
      </c>
      <c r="AF167" s="6">
        <v>0</v>
      </c>
      <c r="AG167" s="6">
        <v>0</v>
      </c>
      <c r="AH167" s="1">
        <v>225309</v>
      </c>
      <c r="AI167">
        <v>1</v>
      </c>
    </row>
    <row r="168" spans="1:35" x14ac:dyDescent="0.25">
      <c r="A168" t="s">
        <v>379</v>
      </c>
      <c r="B168" t="s">
        <v>334</v>
      </c>
      <c r="C168" t="s">
        <v>597</v>
      </c>
      <c r="D168" t="s">
        <v>418</v>
      </c>
      <c r="E168" s="6">
        <v>48.217391304347828</v>
      </c>
      <c r="F168" s="6">
        <v>5.0434782608695654</v>
      </c>
      <c r="G168" s="6">
        <v>0.28260869565217389</v>
      </c>
      <c r="H168" s="6">
        <v>0</v>
      </c>
      <c r="I168" s="6">
        <v>1.4673913043478262</v>
      </c>
      <c r="J168" s="6">
        <v>0</v>
      </c>
      <c r="K168" s="6">
        <v>0</v>
      </c>
      <c r="L168" s="6">
        <v>1.6146739130434786</v>
      </c>
      <c r="M168" s="6">
        <v>5.3043478260869561</v>
      </c>
      <c r="N168" s="6">
        <v>0</v>
      </c>
      <c r="O168" s="6">
        <f>SUM(NonNurse[[#This Row],[Qualified Social Work Staff Hours]],NonNurse[[#This Row],[Other Social Work Staff Hours]])/NonNurse[[#This Row],[MDS Census]]</f>
        <v>0.11000901713255183</v>
      </c>
      <c r="P168" s="6">
        <v>5.1565217391304348</v>
      </c>
      <c r="Q168" s="6">
        <v>14.05108695652174</v>
      </c>
      <c r="R168" s="6">
        <f>SUM(NonNurse[[#This Row],[Qualified Activities Professional Hours]],NonNurse[[#This Row],[Other Activities Professional Hours]])/NonNurse[[#This Row],[MDS Census]]</f>
        <v>0.39835437330928769</v>
      </c>
      <c r="S168" s="6">
        <v>9.44</v>
      </c>
      <c r="T168" s="6">
        <v>5.7528260869565218</v>
      </c>
      <c r="U168" s="6">
        <v>0</v>
      </c>
      <c r="V168" s="6">
        <f>SUM(NonNurse[[#This Row],[Occupational Therapist Hours]],NonNurse[[#This Row],[OT Assistant Hours]],NonNurse[[#This Row],[OT Aide Hours]])/NonNurse[[#This Row],[MDS Census]]</f>
        <v>0.31509017132551848</v>
      </c>
      <c r="W168" s="6">
        <v>3.7693478260869564</v>
      </c>
      <c r="X168" s="6">
        <v>5.9778260869565205</v>
      </c>
      <c r="Y168" s="6">
        <v>0</v>
      </c>
      <c r="Z168" s="6">
        <f>SUM(NonNurse[[#This Row],[Physical Therapist (PT) Hours]],NonNurse[[#This Row],[PT Assistant Hours]],NonNurse[[#This Row],[PT Aide Hours]])/NonNurse[[#This Row],[MDS Census]]</f>
        <v>0.20215058611361583</v>
      </c>
      <c r="AA168" s="6">
        <v>0</v>
      </c>
      <c r="AB168" s="6">
        <v>0</v>
      </c>
      <c r="AC168" s="6">
        <v>0</v>
      </c>
      <c r="AD168" s="6">
        <v>0</v>
      </c>
      <c r="AE168" s="6">
        <v>0</v>
      </c>
      <c r="AF168" s="6">
        <v>0</v>
      </c>
      <c r="AG168" s="6">
        <v>0</v>
      </c>
      <c r="AH168" s="1">
        <v>225749</v>
      </c>
      <c r="AI168">
        <v>1</v>
      </c>
    </row>
    <row r="169" spans="1:35" x14ac:dyDescent="0.25">
      <c r="A169" t="s">
        <v>379</v>
      </c>
      <c r="B169" t="s">
        <v>116</v>
      </c>
      <c r="C169" t="s">
        <v>521</v>
      </c>
      <c r="D169" t="s">
        <v>420</v>
      </c>
      <c r="E169" s="6">
        <v>110.79347826086956</v>
      </c>
      <c r="F169" s="6">
        <v>9.6413043478260896</v>
      </c>
      <c r="G169" s="6">
        <v>0</v>
      </c>
      <c r="H169" s="6">
        <v>0</v>
      </c>
      <c r="I169" s="6">
        <v>3.6413043478260869</v>
      </c>
      <c r="J169" s="6">
        <v>0</v>
      </c>
      <c r="K169" s="6">
        <v>0</v>
      </c>
      <c r="L169" s="6">
        <v>5.4276086956521743</v>
      </c>
      <c r="M169" s="6">
        <v>13.479347826086956</v>
      </c>
      <c r="N169" s="6">
        <v>12.38695652173913</v>
      </c>
      <c r="O169" s="6">
        <f>SUM(NonNurse[[#This Row],[Qualified Social Work Staff Hours]],NonNurse[[#This Row],[Other Social Work Staff Hours]])/NonNurse[[#This Row],[MDS Census]]</f>
        <v>0.23346414205827529</v>
      </c>
      <c r="P169" s="6">
        <v>4.727391304347826</v>
      </c>
      <c r="Q169" s="6">
        <v>36.194565217391307</v>
      </c>
      <c r="R169" s="6">
        <f>SUM(NonNurse[[#This Row],[Qualified Activities Professional Hours]],NonNurse[[#This Row],[Other Activities Professional Hours]])/NonNurse[[#This Row],[MDS Census]]</f>
        <v>0.36935347787697442</v>
      </c>
      <c r="S169" s="6">
        <v>14.242826086956521</v>
      </c>
      <c r="T169" s="6">
        <v>10.981195652173914</v>
      </c>
      <c r="U169" s="6">
        <v>0</v>
      </c>
      <c r="V169" s="6">
        <f>SUM(NonNurse[[#This Row],[Occupational Therapist Hours]],NonNurse[[#This Row],[OT Assistant Hours]],NonNurse[[#This Row],[OT Aide Hours]])/NonNurse[[#This Row],[MDS Census]]</f>
        <v>0.22766702639066028</v>
      </c>
      <c r="W169" s="6">
        <v>9.2731521739130436</v>
      </c>
      <c r="X169" s="6">
        <v>20.454565217391302</v>
      </c>
      <c r="Y169" s="6">
        <v>0</v>
      </c>
      <c r="Z169" s="6">
        <f>SUM(NonNurse[[#This Row],[Physical Therapist (PT) Hours]],NonNurse[[#This Row],[PT Assistant Hours]],NonNurse[[#This Row],[PT Aide Hours]])/NonNurse[[#This Row],[MDS Census]]</f>
        <v>0.26831649170999705</v>
      </c>
      <c r="AA169" s="6">
        <v>0</v>
      </c>
      <c r="AB169" s="6">
        <v>0</v>
      </c>
      <c r="AC169" s="6">
        <v>0</v>
      </c>
      <c r="AD169" s="6">
        <v>0</v>
      </c>
      <c r="AE169" s="6">
        <v>0</v>
      </c>
      <c r="AF169" s="6">
        <v>0</v>
      </c>
      <c r="AG169" s="6">
        <v>0</v>
      </c>
      <c r="AH169" s="1">
        <v>225330</v>
      </c>
      <c r="AI169">
        <v>1</v>
      </c>
    </row>
    <row r="170" spans="1:35" x14ac:dyDescent="0.25">
      <c r="A170" t="s">
        <v>379</v>
      </c>
      <c r="B170" t="s">
        <v>32</v>
      </c>
      <c r="C170" t="s">
        <v>482</v>
      </c>
      <c r="D170" t="s">
        <v>410</v>
      </c>
      <c r="E170" s="6">
        <v>105.78260869565217</v>
      </c>
      <c r="F170" s="6">
        <v>43.189891304347832</v>
      </c>
      <c r="G170" s="6">
        <v>0.375</v>
      </c>
      <c r="H170" s="6">
        <v>0.39673913043478259</v>
      </c>
      <c r="I170" s="6">
        <v>3.5869565217391304</v>
      </c>
      <c r="J170" s="6">
        <v>0</v>
      </c>
      <c r="K170" s="6">
        <v>0</v>
      </c>
      <c r="L170" s="6">
        <v>4.6007608695652182</v>
      </c>
      <c r="M170" s="6">
        <v>5.4782608695652177</v>
      </c>
      <c r="N170" s="6">
        <v>6.1175000000000006</v>
      </c>
      <c r="O170" s="6">
        <f>SUM(NonNurse[[#This Row],[Qualified Social Work Staff Hours]],NonNurse[[#This Row],[Other Social Work Staff Hours]])/NonNurse[[#This Row],[MDS Census]]</f>
        <v>0.10961878339498562</v>
      </c>
      <c r="P170" s="6">
        <v>0</v>
      </c>
      <c r="Q170" s="6">
        <v>16.540869565217395</v>
      </c>
      <c r="R170" s="6">
        <f>SUM(NonNurse[[#This Row],[Qualified Activities Professional Hours]],NonNurse[[#This Row],[Other Activities Professional Hours]])/NonNurse[[#This Row],[MDS Census]]</f>
        <v>0.15636662556514594</v>
      </c>
      <c r="S170" s="6">
        <v>8.2110869565217381</v>
      </c>
      <c r="T170" s="6">
        <v>1.9147826086956519</v>
      </c>
      <c r="U170" s="6">
        <v>0</v>
      </c>
      <c r="V170" s="6">
        <f>SUM(NonNurse[[#This Row],[Occupational Therapist Hours]],NonNurse[[#This Row],[OT Assistant Hours]],NonNurse[[#This Row],[OT Aide Hours]])/NonNurse[[#This Row],[MDS Census]]</f>
        <v>9.5723386765310295E-2</v>
      </c>
      <c r="W170" s="6">
        <v>10.187391304347825</v>
      </c>
      <c r="X170" s="6">
        <v>6.5790217391304369</v>
      </c>
      <c r="Y170" s="6">
        <v>0</v>
      </c>
      <c r="Z170" s="6">
        <f>SUM(NonNurse[[#This Row],[Physical Therapist (PT) Hours]],NonNurse[[#This Row],[PT Assistant Hours]],NonNurse[[#This Row],[PT Aide Hours]])/NonNurse[[#This Row],[MDS Census]]</f>
        <v>0.15849876695437734</v>
      </c>
      <c r="AA170" s="6">
        <v>0</v>
      </c>
      <c r="AB170" s="6">
        <v>4.6956521739130439</v>
      </c>
      <c r="AC170" s="6">
        <v>0</v>
      </c>
      <c r="AD170" s="6">
        <v>0</v>
      </c>
      <c r="AE170" s="6">
        <v>0</v>
      </c>
      <c r="AF170" s="6">
        <v>0</v>
      </c>
      <c r="AG170" s="6">
        <v>0</v>
      </c>
      <c r="AH170" s="1">
        <v>225191</v>
      </c>
      <c r="AI170">
        <v>1</v>
      </c>
    </row>
    <row r="171" spans="1:35" x14ac:dyDescent="0.25">
      <c r="A171" t="s">
        <v>379</v>
      </c>
      <c r="B171" t="s">
        <v>265</v>
      </c>
      <c r="C171" t="s">
        <v>493</v>
      </c>
      <c r="D171" t="s">
        <v>417</v>
      </c>
      <c r="E171" s="6">
        <v>107.26086956521739</v>
      </c>
      <c r="F171" s="6">
        <v>53.992934782608678</v>
      </c>
      <c r="G171" s="6">
        <v>0.44021739130434784</v>
      </c>
      <c r="H171" s="6">
        <v>0.52163043478260862</v>
      </c>
      <c r="I171" s="6">
        <v>6.0326086956521738</v>
      </c>
      <c r="J171" s="6">
        <v>0</v>
      </c>
      <c r="K171" s="6">
        <v>0</v>
      </c>
      <c r="L171" s="6">
        <v>4.1838043478260873</v>
      </c>
      <c r="M171" s="6">
        <v>4.9565217391304346</v>
      </c>
      <c r="N171" s="6">
        <v>5.4329347826086973</v>
      </c>
      <c r="O171" s="6">
        <f>SUM(NonNurse[[#This Row],[Qualified Social Work Staff Hours]],NonNurse[[#This Row],[Other Social Work Staff Hours]])/NonNurse[[#This Row],[MDS Census]]</f>
        <v>9.6861572760437789E-2</v>
      </c>
      <c r="P171" s="6">
        <v>5.1304347826086953</v>
      </c>
      <c r="Q171" s="6">
        <v>24.173152173913032</v>
      </c>
      <c r="R171" s="6">
        <f>SUM(NonNurse[[#This Row],[Qualified Activities Professional Hours]],NonNurse[[#This Row],[Other Activities Professional Hours]])/NonNurse[[#This Row],[MDS Census]]</f>
        <v>0.27319922983380612</v>
      </c>
      <c r="S171" s="6">
        <v>15.467391304347824</v>
      </c>
      <c r="T171" s="6">
        <v>6.1753260869565239</v>
      </c>
      <c r="U171" s="6">
        <v>4.9565217391304346</v>
      </c>
      <c r="V171" s="6">
        <f>SUM(NonNurse[[#This Row],[Occupational Therapist Hours]],NonNurse[[#This Row],[OT Assistant Hours]],NonNurse[[#This Row],[OT Aide Hours]])/NonNurse[[#This Row],[MDS Census]]</f>
        <v>0.24798642075395216</v>
      </c>
      <c r="W171" s="6">
        <v>6.2149999999999999</v>
      </c>
      <c r="X171" s="6">
        <v>13.564130434782607</v>
      </c>
      <c r="Y171" s="6">
        <v>0</v>
      </c>
      <c r="Z171" s="6">
        <f>SUM(NonNurse[[#This Row],[Physical Therapist (PT) Hours]],NonNurse[[#This Row],[PT Assistant Hours]],NonNurse[[#This Row],[PT Aide Hours]])/NonNurse[[#This Row],[MDS Census]]</f>
        <v>0.18440210782326713</v>
      </c>
      <c r="AA171" s="6">
        <v>0</v>
      </c>
      <c r="AB171" s="6">
        <v>0</v>
      </c>
      <c r="AC171" s="6">
        <v>0</v>
      </c>
      <c r="AD171" s="6">
        <v>0</v>
      </c>
      <c r="AE171" s="6">
        <v>0</v>
      </c>
      <c r="AF171" s="6">
        <v>0</v>
      </c>
      <c r="AG171" s="6">
        <v>0</v>
      </c>
      <c r="AH171" s="1">
        <v>225564</v>
      </c>
      <c r="AI171">
        <v>1</v>
      </c>
    </row>
    <row r="172" spans="1:35" x14ac:dyDescent="0.25">
      <c r="A172" t="s">
        <v>379</v>
      </c>
      <c r="B172" t="s">
        <v>299</v>
      </c>
      <c r="C172" t="s">
        <v>425</v>
      </c>
      <c r="D172" t="s">
        <v>412</v>
      </c>
      <c r="E172" s="6">
        <v>140.43478260869566</v>
      </c>
      <c r="F172" s="6">
        <v>62.940543478260878</v>
      </c>
      <c r="G172" s="6">
        <v>0.40760869565217389</v>
      </c>
      <c r="H172" s="6">
        <v>0.82673913043478264</v>
      </c>
      <c r="I172" s="6">
        <v>3.9130434782608696</v>
      </c>
      <c r="J172" s="6">
        <v>0</v>
      </c>
      <c r="K172" s="6">
        <v>0</v>
      </c>
      <c r="L172" s="6">
        <v>4.0596739130434765</v>
      </c>
      <c r="M172" s="6">
        <v>5.3043478260869561</v>
      </c>
      <c r="N172" s="6">
        <v>4.779565217391303</v>
      </c>
      <c r="O172" s="6">
        <f>SUM(NonNurse[[#This Row],[Qualified Social Work Staff Hours]],NonNurse[[#This Row],[Other Social Work Staff Hours]])/NonNurse[[#This Row],[MDS Census]]</f>
        <v>7.180495356037149E-2</v>
      </c>
      <c r="P172" s="6">
        <v>5.2608695652173916</v>
      </c>
      <c r="Q172" s="6">
        <v>17.395326086956519</v>
      </c>
      <c r="R172" s="6">
        <f>SUM(NonNurse[[#This Row],[Qualified Activities Professional Hours]],NonNurse[[#This Row],[Other Activities Professional Hours]])/NonNurse[[#This Row],[MDS Census]]</f>
        <v>0.16132894736842102</v>
      </c>
      <c r="S172" s="6">
        <v>13.23282608695652</v>
      </c>
      <c r="T172" s="6">
        <v>13.424999999999997</v>
      </c>
      <c r="U172" s="6">
        <v>0</v>
      </c>
      <c r="V172" s="6">
        <f>SUM(NonNurse[[#This Row],[Occupational Therapist Hours]],NonNurse[[#This Row],[OT Assistant Hours]],NonNurse[[#This Row],[OT Aide Hours]])/NonNurse[[#This Row],[MDS Census]]</f>
        <v>0.18982352941176467</v>
      </c>
      <c r="W172" s="6">
        <v>5.6660869565217391</v>
      </c>
      <c r="X172" s="6">
        <v>12.729456521739133</v>
      </c>
      <c r="Y172" s="6">
        <v>5.434782608695652E-2</v>
      </c>
      <c r="Z172" s="6">
        <f>SUM(NonNurse[[#This Row],[Physical Therapist (PT) Hours]],NonNurse[[#This Row],[PT Assistant Hours]],NonNurse[[#This Row],[PT Aide Hours]])/NonNurse[[#This Row],[MDS Census]]</f>
        <v>0.13137693498452013</v>
      </c>
      <c r="AA172" s="6">
        <v>0</v>
      </c>
      <c r="AB172" s="6">
        <v>0</v>
      </c>
      <c r="AC172" s="6">
        <v>0</v>
      </c>
      <c r="AD172" s="6">
        <v>0</v>
      </c>
      <c r="AE172" s="6">
        <v>4</v>
      </c>
      <c r="AF172" s="6">
        <v>0</v>
      </c>
      <c r="AG172" s="6">
        <v>0</v>
      </c>
      <c r="AH172" s="1">
        <v>225661</v>
      </c>
      <c r="AI172">
        <v>1</v>
      </c>
    </row>
    <row r="173" spans="1:35" x14ac:dyDescent="0.25">
      <c r="A173" t="s">
        <v>379</v>
      </c>
      <c r="B173" t="s">
        <v>11</v>
      </c>
      <c r="C173" t="s">
        <v>470</v>
      </c>
      <c r="D173" t="s">
        <v>412</v>
      </c>
      <c r="E173" s="6">
        <v>105.77173913043478</v>
      </c>
      <c r="F173" s="6">
        <v>51.380217391304342</v>
      </c>
      <c r="G173" s="6">
        <v>0.61956521739130432</v>
      </c>
      <c r="H173" s="6">
        <v>0.44271739130434778</v>
      </c>
      <c r="I173" s="6">
        <v>2.2826086956521738</v>
      </c>
      <c r="J173" s="6">
        <v>0</v>
      </c>
      <c r="K173" s="6">
        <v>0</v>
      </c>
      <c r="L173" s="6">
        <v>4.8990217391304354</v>
      </c>
      <c r="M173" s="6">
        <v>4.7826086956521738</v>
      </c>
      <c r="N173" s="6">
        <v>4.743152173913046</v>
      </c>
      <c r="O173" s="6">
        <f>SUM(NonNurse[[#This Row],[Qualified Social Work Staff Hours]],NonNurse[[#This Row],[Other Social Work Staff Hours]])/NonNurse[[#This Row],[MDS Census]]</f>
        <v>9.0059603329565335E-2</v>
      </c>
      <c r="P173" s="6">
        <v>0.5</v>
      </c>
      <c r="Q173" s="6">
        <v>19.224347826086955</v>
      </c>
      <c r="R173" s="6">
        <f>SUM(NonNurse[[#This Row],[Qualified Activities Professional Hours]],NonNurse[[#This Row],[Other Activities Professional Hours]])/NonNurse[[#This Row],[MDS Census]]</f>
        <v>0.18648032062480729</v>
      </c>
      <c r="S173" s="6">
        <v>20.174239130434781</v>
      </c>
      <c r="T173" s="6">
        <v>4.1151086956521725</v>
      </c>
      <c r="U173" s="6">
        <v>0</v>
      </c>
      <c r="V173" s="6">
        <f>SUM(NonNurse[[#This Row],[Occupational Therapist Hours]],NonNurse[[#This Row],[OT Assistant Hours]],NonNurse[[#This Row],[OT Aide Hours]])/NonNurse[[#This Row],[MDS Census]]</f>
        <v>0.22963929709176853</v>
      </c>
      <c r="W173" s="6">
        <v>8.2834782608695665</v>
      </c>
      <c r="X173" s="6">
        <v>11.402826086956519</v>
      </c>
      <c r="Y173" s="6">
        <v>2.0543478260869565</v>
      </c>
      <c r="Z173" s="6">
        <f>SUM(NonNurse[[#This Row],[Physical Therapist (PT) Hours]],NonNurse[[#This Row],[PT Assistant Hours]],NonNurse[[#This Row],[PT Aide Hours]])/NonNurse[[#This Row],[MDS Census]]</f>
        <v>0.20554310964957354</v>
      </c>
      <c r="AA173" s="6">
        <v>0</v>
      </c>
      <c r="AB173" s="6">
        <v>0</v>
      </c>
      <c r="AC173" s="6">
        <v>0</v>
      </c>
      <c r="AD173" s="6">
        <v>0</v>
      </c>
      <c r="AE173" s="6">
        <v>2.5326086956521738</v>
      </c>
      <c r="AF173" s="6">
        <v>0</v>
      </c>
      <c r="AG173" s="6">
        <v>0</v>
      </c>
      <c r="AH173" s="1">
        <v>225038</v>
      </c>
      <c r="AI173">
        <v>1</v>
      </c>
    </row>
    <row r="174" spans="1:35" x14ac:dyDescent="0.25">
      <c r="A174" t="s">
        <v>379</v>
      </c>
      <c r="B174" t="s">
        <v>257</v>
      </c>
      <c r="C174" t="s">
        <v>572</v>
      </c>
      <c r="D174" t="s">
        <v>410</v>
      </c>
      <c r="E174" s="6">
        <v>100.69565217391305</v>
      </c>
      <c r="F174" s="6">
        <v>40.147826086956535</v>
      </c>
      <c r="G174" s="6">
        <v>0.30978260869565216</v>
      </c>
      <c r="H174" s="6">
        <v>0.38043478260869568</v>
      </c>
      <c r="I174" s="6">
        <v>3.25</v>
      </c>
      <c r="J174" s="6">
        <v>0</v>
      </c>
      <c r="K174" s="6">
        <v>0</v>
      </c>
      <c r="L174" s="6">
        <v>4.643369565217391</v>
      </c>
      <c r="M174" s="6">
        <v>3.6902173913043477</v>
      </c>
      <c r="N174" s="6">
        <v>0</v>
      </c>
      <c r="O174" s="6">
        <f>SUM(NonNurse[[#This Row],[Qualified Social Work Staff Hours]],NonNurse[[#This Row],[Other Social Work Staff Hours]])/NonNurse[[#This Row],[MDS Census]]</f>
        <v>3.6647236614853196E-2</v>
      </c>
      <c r="P174" s="6">
        <v>10.553152173913046</v>
      </c>
      <c r="Q174" s="6">
        <v>18.000760869565209</v>
      </c>
      <c r="R174" s="6">
        <f>SUM(NonNurse[[#This Row],[Qualified Activities Professional Hours]],NonNurse[[#This Row],[Other Activities Professional Hours]])/NonNurse[[#This Row],[MDS Census]]</f>
        <v>0.28356649395509492</v>
      </c>
      <c r="S174" s="6">
        <v>13.903804347826085</v>
      </c>
      <c r="T174" s="6">
        <v>5.6739130434782604E-2</v>
      </c>
      <c r="U174" s="6">
        <v>0</v>
      </c>
      <c r="V174" s="6">
        <f>SUM(NonNurse[[#This Row],[Occupational Therapist Hours]],NonNurse[[#This Row],[OT Assistant Hours]],NonNurse[[#This Row],[OT Aide Hours]])/NonNurse[[#This Row],[MDS Census]]</f>
        <v>0.13864097582037996</v>
      </c>
      <c r="W174" s="6">
        <v>5.1990217391304334</v>
      </c>
      <c r="X174" s="6">
        <v>4.7568478260869584</v>
      </c>
      <c r="Y174" s="6">
        <v>0</v>
      </c>
      <c r="Z174" s="6">
        <f>SUM(NonNurse[[#This Row],[Physical Therapist (PT) Hours]],NonNurse[[#This Row],[PT Assistant Hours]],NonNurse[[#This Row],[PT Aide Hours]])/NonNurse[[#This Row],[MDS Census]]</f>
        <v>9.8870898100172702E-2</v>
      </c>
      <c r="AA174" s="6">
        <v>0</v>
      </c>
      <c r="AB174" s="6">
        <v>4.9239130434782608</v>
      </c>
      <c r="AC174" s="6">
        <v>0</v>
      </c>
      <c r="AD174" s="6">
        <v>0</v>
      </c>
      <c r="AE174" s="6">
        <v>0</v>
      </c>
      <c r="AF174" s="6">
        <v>0</v>
      </c>
      <c r="AG174" s="6">
        <v>0</v>
      </c>
      <c r="AH174" s="1">
        <v>225546</v>
      </c>
      <c r="AI174">
        <v>1</v>
      </c>
    </row>
    <row r="175" spans="1:35" x14ac:dyDescent="0.25">
      <c r="A175" t="s">
        <v>379</v>
      </c>
      <c r="B175" t="s">
        <v>268</v>
      </c>
      <c r="C175" t="s">
        <v>430</v>
      </c>
      <c r="D175" t="s">
        <v>410</v>
      </c>
      <c r="E175" s="6">
        <v>77.413043478260875</v>
      </c>
      <c r="F175" s="6">
        <v>49.88</v>
      </c>
      <c r="G175" s="6">
        <v>0.34239130434782611</v>
      </c>
      <c r="H175" s="6">
        <v>0.29347826086956524</v>
      </c>
      <c r="I175" s="6">
        <v>4.8695652173913047</v>
      </c>
      <c r="J175" s="6">
        <v>0</v>
      </c>
      <c r="K175" s="6">
        <v>0</v>
      </c>
      <c r="L175" s="6">
        <v>4.4881521739130452</v>
      </c>
      <c r="M175" s="6">
        <v>5.2989130434782608</v>
      </c>
      <c r="N175" s="6">
        <v>4.7282608695652177</v>
      </c>
      <c r="O175" s="6">
        <f>SUM(NonNurse[[#This Row],[Qualified Social Work Staff Hours]],NonNurse[[#This Row],[Other Social Work Staff Hours]])/NonNurse[[#This Row],[MDS Census]]</f>
        <v>0.12952822240943554</v>
      </c>
      <c r="P175" s="6">
        <v>5.4782608695652177</v>
      </c>
      <c r="Q175" s="6">
        <v>16.581413043478268</v>
      </c>
      <c r="R175" s="6">
        <f>SUM(NonNurse[[#This Row],[Qualified Activities Professional Hours]],NonNurse[[#This Row],[Other Activities Professional Hours]])/NonNurse[[#This Row],[MDS Census]]</f>
        <v>0.28496068520078638</v>
      </c>
      <c r="S175" s="6">
        <v>12.532065217391303</v>
      </c>
      <c r="T175" s="6">
        <v>11.251304347826085</v>
      </c>
      <c r="U175" s="6">
        <v>0</v>
      </c>
      <c r="V175" s="6">
        <f>SUM(NonNurse[[#This Row],[Occupational Therapist Hours]],NonNurse[[#This Row],[OT Assistant Hours]],NonNurse[[#This Row],[OT Aide Hours]])/NonNurse[[#This Row],[MDS Census]]</f>
        <v>0.30722690255546187</v>
      </c>
      <c r="W175" s="6">
        <v>11.406739130434783</v>
      </c>
      <c r="X175" s="6">
        <v>5.6914130434782608</v>
      </c>
      <c r="Y175" s="6">
        <v>0</v>
      </c>
      <c r="Z175" s="6">
        <f>SUM(NonNurse[[#This Row],[Physical Therapist (PT) Hours]],NonNurse[[#This Row],[PT Assistant Hours]],NonNurse[[#This Row],[PT Aide Hours]])/NonNurse[[#This Row],[MDS Census]]</f>
        <v>0.22086913788261722</v>
      </c>
      <c r="AA175" s="6">
        <v>0</v>
      </c>
      <c r="AB175" s="6">
        <v>0</v>
      </c>
      <c r="AC175" s="6">
        <v>0</v>
      </c>
      <c r="AD175" s="6">
        <v>0</v>
      </c>
      <c r="AE175" s="6">
        <v>0</v>
      </c>
      <c r="AF175" s="6">
        <v>0</v>
      </c>
      <c r="AG175" s="6">
        <v>0.13043478260869565</v>
      </c>
      <c r="AH175" s="1">
        <v>225569</v>
      </c>
      <c r="AI175">
        <v>1</v>
      </c>
    </row>
    <row r="176" spans="1:35" x14ac:dyDescent="0.25">
      <c r="A176" t="s">
        <v>379</v>
      </c>
      <c r="B176" t="s">
        <v>302</v>
      </c>
      <c r="C176" t="s">
        <v>437</v>
      </c>
      <c r="D176" t="s">
        <v>411</v>
      </c>
      <c r="E176" s="6">
        <v>112.40217391304348</v>
      </c>
      <c r="F176" s="6">
        <v>67.618804347826085</v>
      </c>
      <c r="G176" s="6">
        <v>0.4891304347826087</v>
      </c>
      <c r="H176" s="6">
        <v>0.57880434782608692</v>
      </c>
      <c r="I176" s="6">
        <v>5.7934782608695654</v>
      </c>
      <c r="J176" s="6">
        <v>0</v>
      </c>
      <c r="K176" s="6">
        <v>0</v>
      </c>
      <c r="L176" s="6">
        <v>3.5430434782608704</v>
      </c>
      <c r="M176" s="6">
        <v>1.826086956521739</v>
      </c>
      <c r="N176" s="6">
        <v>2.1764130434782603</v>
      </c>
      <c r="O176" s="6">
        <f>SUM(NonNurse[[#This Row],[Qualified Social Work Staff Hours]],NonNurse[[#This Row],[Other Social Work Staff Hours]])/NonNurse[[#This Row],[MDS Census]]</f>
        <v>3.5608741901170096E-2</v>
      </c>
      <c r="P176" s="6">
        <v>5.3913043478260869</v>
      </c>
      <c r="Q176" s="6">
        <v>26.765760869565231</v>
      </c>
      <c r="R176" s="6">
        <f>SUM(NonNurse[[#This Row],[Qualified Activities Professional Hours]],NonNurse[[#This Row],[Other Activities Professional Hours]])/NonNurse[[#This Row],[MDS Census]]</f>
        <v>0.28608935306063255</v>
      </c>
      <c r="S176" s="6">
        <v>16.779891304347831</v>
      </c>
      <c r="T176" s="6">
        <v>10.162391304347821</v>
      </c>
      <c r="U176" s="6">
        <v>0</v>
      </c>
      <c r="V176" s="6">
        <f>SUM(NonNurse[[#This Row],[Occupational Therapist Hours]],NonNurse[[#This Row],[OT Assistant Hours]],NonNurse[[#This Row],[OT Aide Hours]])/NonNurse[[#This Row],[MDS Census]]</f>
        <v>0.23969538729329851</v>
      </c>
      <c r="W176" s="6">
        <v>12.299347826086951</v>
      </c>
      <c r="X176" s="6">
        <v>13.352173913043481</v>
      </c>
      <c r="Y176" s="6">
        <v>5.5978260869565215</v>
      </c>
      <c r="Z176" s="6">
        <f>SUM(NonNurse[[#This Row],[Physical Therapist (PT) Hours]],NonNurse[[#This Row],[PT Assistant Hours]],NonNurse[[#This Row],[PT Aide Hours]])/NonNurse[[#This Row],[MDS Census]]</f>
        <v>0.27801373174741317</v>
      </c>
      <c r="AA176" s="6">
        <v>0</v>
      </c>
      <c r="AB176" s="6">
        <v>0</v>
      </c>
      <c r="AC176" s="6">
        <v>0</v>
      </c>
      <c r="AD176" s="6">
        <v>0</v>
      </c>
      <c r="AE176" s="6">
        <v>3.8913043478260869</v>
      </c>
      <c r="AF176" s="6">
        <v>0</v>
      </c>
      <c r="AG176" s="6">
        <v>0</v>
      </c>
      <c r="AH176" s="1">
        <v>225666</v>
      </c>
      <c r="AI176">
        <v>1</v>
      </c>
    </row>
    <row r="177" spans="1:35" x14ac:dyDescent="0.25">
      <c r="A177" t="s">
        <v>379</v>
      </c>
      <c r="B177" t="s">
        <v>296</v>
      </c>
      <c r="C177" t="s">
        <v>584</v>
      </c>
      <c r="D177" t="s">
        <v>417</v>
      </c>
      <c r="E177" s="6">
        <v>115.94565217391305</v>
      </c>
      <c r="F177" s="6">
        <v>60.160978260869562</v>
      </c>
      <c r="G177" s="6">
        <v>0.52173913043478259</v>
      </c>
      <c r="H177" s="6">
        <v>0.58239130434782604</v>
      </c>
      <c r="I177" s="6">
        <v>3.8260869565217392</v>
      </c>
      <c r="J177" s="6">
        <v>0</v>
      </c>
      <c r="K177" s="6">
        <v>0</v>
      </c>
      <c r="L177" s="6">
        <v>4.1413043478260869</v>
      </c>
      <c r="M177" s="6">
        <v>4.2608695652173916</v>
      </c>
      <c r="N177" s="6">
        <v>7.0490217391304348</v>
      </c>
      <c r="O177" s="6">
        <f>SUM(NonNurse[[#This Row],[Qualified Social Work Staff Hours]],NonNurse[[#This Row],[Other Social Work Staff Hours]])/NonNurse[[#This Row],[MDS Census]]</f>
        <v>9.7544764226117922E-2</v>
      </c>
      <c r="P177" s="6">
        <v>5.1959782608695653</v>
      </c>
      <c r="Q177" s="6">
        <v>19.491521739130434</v>
      </c>
      <c r="R177" s="6">
        <f>SUM(NonNurse[[#This Row],[Qualified Activities Professional Hours]],NonNurse[[#This Row],[Other Activities Professional Hours]])/NonNurse[[#This Row],[MDS Census]]</f>
        <v>0.21292303365519827</v>
      </c>
      <c r="S177" s="6">
        <v>15.163043478260873</v>
      </c>
      <c r="T177" s="6">
        <v>15.424021739130428</v>
      </c>
      <c r="U177" s="6">
        <v>0</v>
      </c>
      <c r="V177" s="6">
        <f>SUM(NonNurse[[#This Row],[Occupational Therapist Hours]],NonNurse[[#This Row],[OT Assistant Hours]],NonNurse[[#This Row],[OT Aide Hours]])/NonNurse[[#This Row],[MDS Census]]</f>
        <v>0.26380519358770033</v>
      </c>
      <c r="W177" s="6">
        <v>12.223695652173912</v>
      </c>
      <c r="X177" s="6">
        <v>17.103804347826085</v>
      </c>
      <c r="Y177" s="6">
        <v>0</v>
      </c>
      <c r="Z177" s="6">
        <f>SUM(NonNurse[[#This Row],[Physical Therapist (PT) Hours]],NonNurse[[#This Row],[PT Assistant Hours]],NonNurse[[#This Row],[PT Aide Hours]])/NonNurse[[#This Row],[MDS Census]]</f>
        <v>0.25294178306927906</v>
      </c>
      <c r="AA177" s="6">
        <v>0</v>
      </c>
      <c r="AB177" s="6">
        <v>0</v>
      </c>
      <c r="AC177" s="6">
        <v>0</v>
      </c>
      <c r="AD177" s="6">
        <v>0</v>
      </c>
      <c r="AE177" s="6">
        <v>1.2826086956521738</v>
      </c>
      <c r="AF177" s="6">
        <v>0</v>
      </c>
      <c r="AG177" s="6">
        <v>0.13043478260869565</v>
      </c>
      <c r="AH177" s="1">
        <v>225655</v>
      </c>
      <c r="AI177">
        <v>1</v>
      </c>
    </row>
    <row r="178" spans="1:35" x14ac:dyDescent="0.25">
      <c r="A178" t="s">
        <v>379</v>
      </c>
      <c r="B178" t="s">
        <v>327</v>
      </c>
      <c r="C178" t="s">
        <v>505</v>
      </c>
      <c r="D178" t="s">
        <v>410</v>
      </c>
      <c r="E178" s="6">
        <v>60.923913043478258</v>
      </c>
      <c r="F178" s="6">
        <v>67.429239130434766</v>
      </c>
      <c r="G178" s="6">
        <v>0.30978260869565216</v>
      </c>
      <c r="H178" s="6">
        <v>0.33152173913043476</v>
      </c>
      <c r="I178" s="6">
        <v>3.7173913043478262</v>
      </c>
      <c r="J178" s="6">
        <v>0</v>
      </c>
      <c r="K178" s="6">
        <v>0</v>
      </c>
      <c r="L178" s="6">
        <v>4.4740217391304355</v>
      </c>
      <c r="M178" s="6">
        <v>5.1304347826086953</v>
      </c>
      <c r="N178" s="6">
        <v>0</v>
      </c>
      <c r="O178" s="6">
        <f>SUM(NonNurse[[#This Row],[Qualified Social Work Staff Hours]],NonNurse[[#This Row],[Other Social Work Staff Hours]])/NonNurse[[#This Row],[MDS Census]]</f>
        <v>8.4210526315789472E-2</v>
      </c>
      <c r="P178" s="6">
        <v>0</v>
      </c>
      <c r="Q178" s="6">
        <v>17.227826086956526</v>
      </c>
      <c r="R178" s="6">
        <f>SUM(NonNurse[[#This Row],[Qualified Activities Professional Hours]],NonNurse[[#This Row],[Other Activities Professional Hours]])/NonNurse[[#This Row],[MDS Census]]</f>
        <v>0.28277609277430871</v>
      </c>
      <c r="S178" s="6">
        <v>9.7010869565217366</v>
      </c>
      <c r="T178" s="6">
        <v>8.5389130434782583</v>
      </c>
      <c r="U178" s="6">
        <v>0</v>
      </c>
      <c r="V178" s="6">
        <f>SUM(NonNurse[[#This Row],[Occupational Therapist Hours]],NonNurse[[#This Row],[OT Assistant Hours]],NonNurse[[#This Row],[OT Aide Hours]])/NonNurse[[#This Row],[MDS Census]]</f>
        <v>0.29938983050847451</v>
      </c>
      <c r="W178" s="6">
        <v>10.124239130434784</v>
      </c>
      <c r="X178" s="6">
        <v>5.8161956521739135</v>
      </c>
      <c r="Y178" s="6">
        <v>0</v>
      </c>
      <c r="Z178" s="6">
        <f>SUM(NonNurse[[#This Row],[Physical Therapist (PT) Hours]],NonNurse[[#This Row],[PT Assistant Hours]],NonNurse[[#This Row],[PT Aide Hours]])/NonNurse[[#This Row],[MDS Census]]</f>
        <v>0.26164495985727032</v>
      </c>
      <c r="AA178" s="6">
        <v>0</v>
      </c>
      <c r="AB178" s="6">
        <v>5.2173913043478262</v>
      </c>
      <c r="AC178" s="6">
        <v>0</v>
      </c>
      <c r="AD178" s="6">
        <v>0</v>
      </c>
      <c r="AE178" s="6">
        <v>1.7934782608695652</v>
      </c>
      <c r="AF178" s="6">
        <v>0</v>
      </c>
      <c r="AG178" s="6">
        <v>0</v>
      </c>
      <c r="AH178" s="1">
        <v>225732</v>
      </c>
      <c r="AI178">
        <v>1</v>
      </c>
    </row>
    <row r="179" spans="1:35" x14ac:dyDescent="0.25">
      <c r="A179" t="s">
        <v>379</v>
      </c>
      <c r="B179" t="s">
        <v>243</v>
      </c>
      <c r="C179" t="s">
        <v>526</v>
      </c>
      <c r="D179" t="s">
        <v>415</v>
      </c>
      <c r="E179" s="6">
        <v>100.15217391304348</v>
      </c>
      <c r="F179" s="6">
        <v>44.651956521739145</v>
      </c>
      <c r="G179" s="6">
        <v>0.375</v>
      </c>
      <c r="H179" s="6">
        <v>0.39858695652173914</v>
      </c>
      <c r="I179" s="6">
        <v>4.3913043478260869</v>
      </c>
      <c r="J179" s="6">
        <v>0</v>
      </c>
      <c r="K179" s="6">
        <v>0</v>
      </c>
      <c r="L179" s="6">
        <v>7.3513043478260851</v>
      </c>
      <c r="M179" s="6">
        <v>4.5108695652173916</v>
      </c>
      <c r="N179" s="6">
        <v>0</v>
      </c>
      <c r="O179" s="6">
        <f>SUM(NonNurse[[#This Row],[Qualified Social Work Staff Hours]],NonNurse[[#This Row],[Other Social Work Staff Hours]])/NonNurse[[#This Row],[MDS Census]]</f>
        <v>4.5040156283915778E-2</v>
      </c>
      <c r="P179" s="6">
        <v>5.1304347826086953</v>
      </c>
      <c r="Q179" s="6">
        <v>17.075434782608692</v>
      </c>
      <c r="R179" s="6">
        <f>SUM(NonNurse[[#This Row],[Qualified Activities Professional Hours]],NonNurse[[#This Row],[Other Activities Professional Hours]])/NonNurse[[#This Row],[MDS Census]]</f>
        <v>0.22172129368352503</v>
      </c>
      <c r="S179" s="6">
        <v>6.772173913043475</v>
      </c>
      <c r="T179" s="6">
        <v>8.9070652173913079</v>
      </c>
      <c r="U179" s="6">
        <v>0</v>
      </c>
      <c r="V179" s="6">
        <f>SUM(NonNurse[[#This Row],[Occupational Therapist Hours]],NonNurse[[#This Row],[OT Assistant Hours]],NonNurse[[#This Row],[OT Aide Hours]])/NonNurse[[#This Row],[MDS Census]]</f>
        <v>0.15655415671803777</v>
      </c>
      <c r="W179" s="6">
        <v>4.4022826086956517</v>
      </c>
      <c r="X179" s="6">
        <v>9.2251086956521764</v>
      </c>
      <c r="Y179" s="6">
        <v>0</v>
      </c>
      <c r="Z179" s="6">
        <f>SUM(NonNurse[[#This Row],[Physical Therapist (PT) Hours]],NonNurse[[#This Row],[PT Assistant Hours]],NonNurse[[#This Row],[PT Aide Hours]])/NonNurse[[#This Row],[MDS Census]]</f>
        <v>0.13606685478619493</v>
      </c>
      <c r="AA179" s="6">
        <v>0</v>
      </c>
      <c r="AB179" s="6">
        <v>0</v>
      </c>
      <c r="AC179" s="6">
        <v>0</v>
      </c>
      <c r="AD179" s="6">
        <v>0</v>
      </c>
      <c r="AE179" s="6">
        <v>1.9565217391304348</v>
      </c>
      <c r="AF179" s="6">
        <v>0</v>
      </c>
      <c r="AG179" s="6">
        <v>0</v>
      </c>
      <c r="AH179" s="1">
        <v>225529</v>
      </c>
      <c r="AI179">
        <v>1</v>
      </c>
    </row>
    <row r="180" spans="1:35" x14ac:dyDescent="0.25">
      <c r="A180" t="s">
        <v>379</v>
      </c>
      <c r="B180" t="s">
        <v>82</v>
      </c>
      <c r="C180" t="s">
        <v>507</v>
      </c>
      <c r="D180" t="s">
        <v>411</v>
      </c>
      <c r="E180" s="6">
        <v>83.891304347826093</v>
      </c>
      <c r="F180" s="6">
        <v>53.636521739130451</v>
      </c>
      <c r="G180" s="6">
        <v>0.30978260869565216</v>
      </c>
      <c r="H180" s="6">
        <v>0.35728260869565215</v>
      </c>
      <c r="I180" s="6">
        <v>3.9130434782608696</v>
      </c>
      <c r="J180" s="6">
        <v>0</v>
      </c>
      <c r="K180" s="6">
        <v>0</v>
      </c>
      <c r="L180" s="6">
        <v>2.3894565217391306</v>
      </c>
      <c r="M180" s="6">
        <v>0.95652173913043481</v>
      </c>
      <c r="N180" s="6">
        <v>0</v>
      </c>
      <c r="O180" s="6">
        <f>SUM(NonNurse[[#This Row],[Qualified Social Work Staff Hours]],NonNurse[[#This Row],[Other Social Work Staff Hours]])/NonNurse[[#This Row],[MDS Census]]</f>
        <v>1.1401917595231926E-2</v>
      </c>
      <c r="P180" s="6">
        <v>4.4440217391304353</v>
      </c>
      <c r="Q180" s="6">
        <v>13.694565217391306</v>
      </c>
      <c r="R180" s="6">
        <f>SUM(NonNurse[[#This Row],[Qualified Activities Professional Hours]],NonNurse[[#This Row],[Other Activities Professional Hours]])/NonNurse[[#This Row],[MDS Census]]</f>
        <v>0.21621534076185542</v>
      </c>
      <c r="S180" s="6">
        <v>8.0833695652173905</v>
      </c>
      <c r="T180" s="6">
        <v>3.600978260869566</v>
      </c>
      <c r="U180" s="6">
        <v>0</v>
      </c>
      <c r="V180" s="6">
        <f>SUM(NonNurse[[#This Row],[Occupational Therapist Hours]],NonNurse[[#This Row],[OT Assistant Hours]],NonNurse[[#This Row],[OT Aide Hours]])/NonNurse[[#This Row],[MDS Census]]</f>
        <v>0.13927960611557397</v>
      </c>
      <c r="W180" s="6">
        <v>5.0197826086956523</v>
      </c>
      <c r="X180" s="6">
        <v>6.5554347826086969</v>
      </c>
      <c r="Y180" s="6">
        <v>0.17391304347826086</v>
      </c>
      <c r="Z180" s="6">
        <f>SUM(NonNurse[[#This Row],[Physical Therapist (PT) Hours]],NonNurse[[#This Row],[PT Assistant Hours]],NonNurse[[#This Row],[PT Aide Hours]])/NonNurse[[#This Row],[MDS Census]]</f>
        <v>0.14005182689816015</v>
      </c>
      <c r="AA180" s="6">
        <v>0</v>
      </c>
      <c r="AB180" s="6">
        <v>0</v>
      </c>
      <c r="AC180" s="6">
        <v>0</v>
      </c>
      <c r="AD180" s="6">
        <v>0</v>
      </c>
      <c r="AE180" s="6">
        <v>0</v>
      </c>
      <c r="AF180" s="6">
        <v>0</v>
      </c>
      <c r="AG180" s="6">
        <v>0</v>
      </c>
      <c r="AH180" s="1">
        <v>225282</v>
      </c>
      <c r="AI180">
        <v>1</v>
      </c>
    </row>
    <row r="181" spans="1:35" x14ac:dyDescent="0.25">
      <c r="A181" t="s">
        <v>379</v>
      </c>
      <c r="B181" t="s">
        <v>318</v>
      </c>
      <c r="C181" t="s">
        <v>594</v>
      </c>
      <c r="D181" t="s">
        <v>411</v>
      </c>
      <c r="E181" s="6">
        <v>114.20652173913044</v>
      </c>
      <c r="F181" s="6">
        <v>57.111304347826092</v>
      </c>
      <c r="G181" s="6">
        <v>0.375</v>
      </c>
      <c r="H181" s="6">
        <v>0.60869565217391308</v>
      </c>
      <c r="I181" s="6">
        <v>3.6630434782608696</v>
      </c>
      <c r="J181" s="6">
        <v>0</v>
      </c>
      <c r="K181" s="6">
        <v>0</v>
      </c>
      <c r="L181" s="6">
        <v>5.3316304347826087</v>
      </c>
      <c r="M181" s="6">
        <v>5.0978260869565215</v>
      </c>
      <c r="N181" s="6">
        <v>6.4509782608695652</v>
      </c>
      <c r="O181" s="6">
        <f>SUM(NonNurse[[#This Row],[Qualified Social Work Staff Hours]],NonNurse[[#This Row],[Other Social Work Staff Hours]])/NonNurse[[#This Row],[MDS Census]]</f>
        <v>0.10112210907014371</v>
      </c>
      <c r="P181" s="6">
        <v>0</v>
      </c>
      <c r="Q181" s="6">
        <v>26.359130434782607</v>
      </c>
      <c r="R181" s="6">
        <f>SUM(NonNurse[[#This Row],[Qualified Activities Professional Hours]],NonNurse[[#This Row],[Other Activities Professional Hours]])/NonNurse[[#This Row],[MDS Census]]</f>
        <v>0.23080232226134956</v>
      </c>
      <c r="S181" s="6">
        <v>13.479891304347827</v>
      </c>
      <c r="T181" s="6">
        <v>18.110760869565219</v>
      </c>
      <c r="U181" s="6">
        <v>0</v>
      </c>
      <c r="V181" s="6">
        <f>SUM(NonNurse[[#This Row],[Occupational Therapist Hours]],NonNurse[[#This Row],[OT Assistant Hours]],NonNurse[[#This Row],[OT Aide Hours]])/NonNurse[[#This Row],[MDS Census]]</f>
        <v>0.27660987912820029</v>
      </c>
      <c r="W181" s="6">
        <v>19.322282608695645</v>
      </c>
      <c r="X181" s="6">
        <v>16.412391304347832</v>
      </c>
      <c r="Y181" s="6">
        <v>0</v>
      </c>
      <c r="Z181" s="6">
        <f>SUM(NonNurse[[#This Row],[Physical Therapist (PT) Hours]],NonNurse[[#This Row],[PT Assistant Hours]],NonNurse[[#This Row],[PT Aide Hours]])/NonNurse[[#This Row],[MDS Census]]</f>
        <v>0.31289521271533266</v>
      </c>
      <c r="AA181" s="6">
        <v>0</v>
      </c>
      <c r="AB181" s="6">
        <v>5.3043478260869561</v>
      </c>
      <c r="AC181" s="6">
        <v>0</v>
      </c>
      <c r="AD181" s="6">
        <v>0</v>
      </c>
      <c r="AE181" s="6">
        <v>0</v>
      </c>
      <c r="AF181" s="6">
        <v>0</v>
      </c>
      <c r="AG181" s="6">
        <v>0</v>
      </c>
      <c r="AH181" s="1">
        <v>225704</v>
      </c>
      <c r="AI181">
        <v>1</v>
      </c>
    </row>
    <row r="182" spans="1:35" x14ac:dyDescent="0.25">
      <c r="A182" t="s">
        <v>379</v>
      </c>
      <c r="B182" t="s">
        <v>254</v>
      </c>
      <c r="C182" t="s">
        <v>510</v>
      </c>
      <c r="D182" t="s">
        <v>414</v>
      </c>
      <c r="E182" s="6">
        <v>90.336956521739125</v>
      </c>
      <c r="F182" s="6">
        <v>51.435543478260897</v>
      </c>
      <c r="G182" s="6">
        <v>0.375</v>
      </c>
      <c r="H182" s="6">
        <v>0.38402173913043475</v>
      </c>
      <c r="I182" s="6">
        <v>3.0108695652173911</v>
      </c>
      <c r="J182" s="6">
        <v>0</v>
      </c>
      <c r="K182" s="6">
        <v>0</v>
      </c>
      <c r="L182" s="6">
        <v>3.1649999999999996</v>
      </c>
      <c r="M182" s="6">
        <v>5.4782608695652177</v>
      </c>
      <c r="N182" s="6">
        <v>5.0396739130434787</v>
      </c>
      <c r="O182" s="6">
        <f>SUM(NonNurse[[#This Row],[Qualified Social Work Staff Hours]],NonNurse[[#This Row],[Other Social Work Staff Hours]])/NonNurse[[#This Row],[MDS Census]]</f>
        <v>0.11643003248706535</v>
      </c>
      <c r="P182" s="6">
        <v>5.1086956521739131</v>
      </c>
      <c r="Q182" s="6">
        <v>13.087065217391304</v>
      </c>
      <c r="R182" s="6">
        <f>SUM(NonNurse[[#This Row],[Qualified Activities Professional Hours]],NonNurse[[#This Row],[Other Activities Professional Hours]])/NonNurse[[#This Row],[MDS Census]]</f>
        <v>0.20142100830225002</v>
      </c>
      <c r="S182" s="6">
        <v>7.4486956521739129</v>
      </c>
      <c r="T182" s="6">
        <v>9.618695652173912</v>
      </c>
      <c r="U182" s="6">
        <v>0</v>
      </c>
      <c r="V182" s="6">
        <f>SUM(NonNurse[[#This Row],[Occupational Therapist Hours]],NonNurse[[#This Row],[OT Assistant Hours]],NonNurse[[#This Row],[OT Aide Hours]])/NonNurse[[#This Row],[MDS Census]]</f>
        <v>0.18893033329322587</v>
      </c>
      <c r="W182" s="6">
        <v>10.90836956521739</v>
      </c>
      <c r="X182" s="6">
        <v>15.951195652173919</v>
      </c>
      <c r="Y182" s="6">
        <v>2.2065217391304346</v>
      </c>
      <c r="Z182" s="6">
        <f>SUM(NonNurse[[#This Row],[Physical Therapist (PT) Hours]],NonNurse[[#This Row],[PT Assistant Hours]],NonNurse[[#This Row],[PT Aide Hours]])/NonNurse[[#This Row],[MDS Census]]</f>
        <v>0.32175189507881125</v>
      </c>
      <c r="AA182" s="6">
        <v>0</v>
      </c>
      <c r="AB182" s="6">
        <v>0</v>
      </c>
      <c r="AC182" s="6">
        <v>0</v>
      </c>
      <c r="AD182" s="6">
        <v>0</v>
      </c>
      <c r="AE182" s="6">
        <v>0</v>
      </c>
      <c r="AF182" s="6">
        <v>0</v>
      </c>
      <c r="AG182" s="6">
        <v>0</v>
      </c>
      <c r="AH182" s="1">
        <v>225543</v>
      </c>
      <c r="AI182">
        <v>1</v>
      </c>
    </row>
    <row r="183" spans="1:35" x14ac:dyDescent="0.25">
      <c r="A183" t="s">
        <v>379</v>
      </c>
      <c r="B183" t="s">
        <v>93</v>
      </c>
      <c r="C183" t="s">
        <v>512</v>
      </c>
      <c r="D183" t="s">
        <v>413</v>
      </c>
      <c r="E183" s="6">
        <v>105.65217391304348</v>
      </c>
      <c r="F183" s="6">
        <v>19.173913043478262</v>
      </c>
      <c r="G183" s="6">
        <v>0.21739130434782608</v>
      </c>
      <c r="H183" s="6">
        <v>0.19804347826086954</v>
      </c>
      <c r="I183" s="6">
        <v>1.0434782608695652</v>
      </c>
      <c r="J183" s="6">
        <v>0</v>
      </c>
      <c r="K183" s="6">
        <v>0</v>
      </c>
      <c r="L183" s="6">
        <v>4.1676086956521745</v>
      </c>
      <c r="M183" s="6">
        <v>8.7489130434782609</v>
      </c>
      <c r="N183" s="6">
        <v>1.5516304347826086</v>
      </c>
      <c r="O183" s="6">
        <f>SUM(NonNurse[[#This Row],[Qualified Social Work Staff Hours]],NonNurse[[#This Row],[Other Social Work Staff Hours]])/NonNurse[[#This Row],[MDS Census]]</f>
        <v>9.7494855967078187E-2</v>
      </c>
      <c r="P183" s="6">
        <v>2.9239130434782608</v>
      </c>
      <c r="Q183" s="6">
        <v>20.738913043478263</v>
      </c>
      <c r="R183" s="6">
        <f>SUM(NonNurse[[#This Row],[Qualified Activities Professional Hours]],NonNurse[[#This Row],[Other Activities Professional Hours]])/NonNurse[[#This Row],[MDS Census]]</f>
        <v>0.22396913580246916</v>
      </c>
      <c r="S183" s="6">
        <v>5.5570652173913038</v>
      </c>
      <c r="T183" s="6">
        <v>7.7070652173913077</v>
      </c>
      <c r="U183" s="6">
        <v>0</v>
      </c>
      <c r="V183" s="6">
        <f>SUM(NonNurse[[#This Row],[Occupational Therapist Hours]],NonNurse[[#This Row],[OT Assistant Hours]],NonNurse[[#This Row],[OT Aide Hours]])/NonNurse[[#This Row],[MDS Census]]</f>
        <v>0.12554526748971195</v>
      </c>
      <c r="W183" s="6">
        <v>6.6382608695652179</v>
      </c>
      <c r="X183" s="6">
        <v>12.765978260869565</v>
      </c>
      <c r="Y183" s="6">
        <v>0</v>
      </c>
      <c r="Z183" s="6">
        <f>SUM(NonNurse[[#This Row],[Physical Therapist (PT) Hours]],NonNurse[[#This Row],[PT Assistant Hours]],NonNurse[[#This Row],[PT Aide Hours]])/NonNurse[[#This Row],[MDS Census]]</f>
        <v>0.18366152263374483</v>
      </c>
      <c r="AA183" s="6">
        <v>0</v>
      </c>
      <c r="AB183" s="6">
        <v>4.0108695652173916</v>
      </c>
      <c r="AC183" s="6">
        <v>0</v>
      </c>
      <c r="AD183" s="6">
        <v>0</v>
      </c>
      <c r="AE183" s="6">
        <v>0</v>
      </c>
      <c r="AF183" s="6">
        <v>0</v>
      </c>
      <c r="AG183" s="6">
        <v>0</v>
      </c>
      <c r="AH183" s="1">
        <v>225297</v>
      </c>
      <c r="AI183">
        <v>1</v>
      </c>
    </row>
    <row r="184" spans="1:35" x14ac:dyDescent="0.25">
      <c r="A184" t="s">
        <v>379</v>
      </c>
      <c r="B184" t="s">
        <v>137</v>
      </c>
      <c r="C184" t="s">
        <v>531</v>
      </c>
      <c r="D184" t="s">
        <v>419</v>
      </c>
      <c r="E184" s="6">
        <v>113.98913043478261</v>
      </c>
      <c r="F184" s="6">
        <v>5.7391304347826084</v>
      </c>
      <c r="G184" s="6">
        <v>0</v>
      </c>
      <c r="H184" s="6">
        <v>0</v>
      </c>
      <c r="I184" s="6">
        <v>0</v>
      </c>
      <c r="J184" s="6">
        <v>0</v>
      </c>
      <c r="K184" s="6">
        <v>0</v>
      </c>
      <c r="L184" s="6">
        <v>4.5421739130434791</v>
      </c>
      <c r="M184" s="6">
        <v>7.9782608695652177</v>
      </c>
      <c r="N184" s="6">
        <v>0</v>
      </c>
      <c r="O184" s="6">
        <f>SUM(NonNurse[[#This Row],[Qualified Social Work Staff Hours]],NonNurse[[#This Row],[Other Social Work Staff Hours]])/NonNurse[[#This Row],[MDS Census]]</f>
        <v>6.9991417946028422E-2</v>
      </c>
      <c r="P184" s="6">
        <v>7.1630434782608692</v>
      </c>
      <c r="Q184" s="6">
        <v>15.616847826086957</v>
      </c>
      <c r="R184" s="6">
        <f>SUM(NonNurse[[#This Row],[Qualified Activities Professional Hours]],NonNurse[[#This Row],[Other Activities Professional Hours]])/NonNurse[[#This Row],[MDS Census]]</f>
        <v>0.19984266234385431</v>
      </c>
      <c r="S184" s="6">
        <v>14.160652173913048</v>
      </c>
      <c r="T184" s="6">
        <v>4.8869565217391324</v>
      </c>
      <c r="U184" s="6">
        <v>0</v>
      </c>
      <c r="V184" s="6">
        <f>SUM(NonNurse[[#This Row],[Occupational Therapist Hours]],NonNurse[[#This Row],[OT Assistant Hours]],NonNurse[[#This Row],[OT Aide Hours]])/NonNurse[[#This Row],[MDS Census]]</f>
        <v>0.16710021931915711</v>
      </c>
      <c r="W184" s="6">
        <v>8.9345652173913042</v>
      </c>
      <c r="X184" s="6">
        <v>10.074456521739132</v>
      </c>
      <c r="Y184" s="6">
        <v>0</v>
      </c>
      <c r="Z184" s="6">
        <f>SUM(NonNurse[[#This Row],[Physical Therapist (PT) Hours]],NonNurse[[#This Row],[PT Assistant Hours]],NonNurse[[#This Row],[PT Aide Hours]])/NonNurse[[#This Row],[MDS Census]]</f>
        <v>0.1667617049680557</v>
      </c>
      <c r="AA184" s="6">
        <v>0</v>
      </c>
      <c r="AB184" s="6">
        <v>0</v>
      </c>
      <c r="AC184" s="6">
        <v>0</v>
      </c>
      <c r="AD184" s="6">
        <v>0</v>
      </c>
      <c r="AE184" s="6">
        <v>0</v>
      </c>
      <c r="AF184" s="6">
        <v>0</v>
      </c>
      <c r="AG184" s="6">
        <v>0</v>
      </c>
      <c r="AH184" s="1">
        <v>225363</v>
      </c>
      <c r="AI184">
        <v>1</v>
      </c>
    </row>
    <row r="185" spans="1:35" x14ac:dyDescent="0.25">
      <c r="A185" t="s">
        <v>379</v>
      </c>
      <c r="B185" t="s">
        <v>350</v>
      </c>
      <c r="C185" t="s">
        <v>498</v>
      </c>
      <c r="D185" t="s">
        <v>411</v>
      </c>
      <c r="E185" s="6">
        <v>62.282608695652172</v>
      </c>
      <c r="F185" s="6">
        <v>5.3913043478260869</v>
      </c>
      <c r="G185" s="6">
        <v>0.28260869565217389</v>
      </c>
      <c r="H185" s="6">
        <v>0.35086956521739132</v>
      </c>
      <c r="I185" s="6">
        <v>4.5760869565217392</v>
      </c>
      <c r="J185" s="6">
        <v>0</v>
      </c>
      <c r="K185" s="6">
        <v>0</v>
      </c>
      <c r="L185" s="6">
        <v>5.9918478260869561</v>
      </c>
      <c r="M185" s="6">
        <v>5.4184782608695654</v>
      </c>
      <c r="N185" s="6">
        <v>0</v>
      </c>
      <c r="O185" s="6">
        <f>SUM(NonNurse[[#This Row],[Qualified Social Work Staff Hours]],NonNurse[[#This Row],[Other Social Work Staff Hours]])/NonNurse[[#This Row],[MDS Census]]</f>
        <v>8.6998254799301927E-2</v>
      </c>
      <c r="P185" s="6">
        <v>4.5652173913043477</v>
      </c>
      <c r="Q185" s="6">
        <v>16.388586956521738</v>
      </c>
      <c r="R185" s="6">
        <f>SUM(NonNurse[[#This Row],[Qualified Activities Professional Hours]],NonNurse[[#This Row],[Other Activities Professional Hours]])/NonNurse[[#This Row],[MDS Census]]</f>
        <v>0.33643106457242583</v>
      </c>
      <c r="S185" s="6">
        <v>14.048913043478262</v>
      </c>
      <c r="T185" s="6">
        <v>0.36684782608695654</v>
      </c>
      <c r="U185" s="6">
        <v>0</v>
      </c>
      <c r="V185" s="6">
        <f>SUM(NonNurse[[#This Row],[Occupational Therapist Hours]],NonNurse[[#This Row],[OT Assistant Hours]],NonNurse[[#This Row],[OT Aide Hours]])/NonNurse[[#This Row],[MDS Census]]</f>
        <v>0.23145724258289707</v>
      </c>
      <c r="W185" s="6">
        <v>7.7554347826086953</v>
      </c>
      <c r="X185" s="6">
        <v>5.9891304347826084</v>
      </c>
      <c r="Y185" s="6">
        <v>0</v>
      </c>
      <c r="Z185" s="6">
        <f>SUM(NonNurse[[#This Row],[Physical Therapist (PT) Hours]],NonNurse[[#This Row],[PT Assistant Hours]],NonNurse[[#This Row],[PT Aide Hours]])/NonNurse[[#This Row],[MDS Census]]</f>
        <v>0.22068062827225132</v>
      </c>
      <c r="AA185" s="6">
        <v>0</v>
      </c>
      <c r="AB185" s="6">
        <v>0</v>
      </c>
      <c r="AC185" s="6">
        <v>0</v>
      </c>
      <c r="AD185" s="6">
        <v>0</v>
      </c>
      <c r="AE185" s="6">
        <v>0</v>
      </c>
      <c r="AF185" s="6">
        <v>0</v>
      </c>
      <c r="AG185" s="6">
        <v>0</v>
      </c>
      <c r="AH185" s="1">
        <v>225773</v>
      </c>
      <c r="AI185">
        <v>1</v>
      </c>
    </row>
    <row r="186" spans="1:35" x14ac:dyDescent="0.25">
      <c r="A186" t="s">
        <v>379</v>
      </c>
      <c r="B186" t="s">
        <v>210</v>
      </c>
      <c r="C186" t="s">
        <v>473</v>
      </c>
      <c r="D186" t="s">
        <v>417</v>
      </c>
      <c r="E186" s="6">
        <v>83.978260869565219</v>
      </c>
      <c r="F186" s="6">
        <v>5.6086956521739131</v>
      </c>
      <c r="G186" s="6">
        <v>0.2391304347826087</v>
      </c>
      <c r="H186" s="6">
        <v>0.52173913043478259</v>
      </c>
      <c r="I186" s="6">
        <v>3.1847826086956523</v>
      </c>
      <c r="J186" s="6">
        <v>0</v>
      </c>
      <c r="K186" s="6">
        <v>0.15760869565217392</v>
      </c>
      <c r="L186" s="6">
        <v>4.5054347826086953</v>
      </c>
      <c r="M186" s="6">
        <v>10.478260869565217</v>
      </c>
      <c r="N186" s="6">
        <v>5.0543478260869561</v>
      </c>
      <c r="O186" s="6">
        <f>SUM(NonNurse[[#This Row],[Qualified Social Work Staff Hours]],NonNurse[[#This Row],[Other Social Work Staff Hours]])/NonNurse[[#This Row],[MDS Census]]</f>
        <v>0.18495987574424019</v>
      </c>
      <c r="P186" s="6">
        <v>4.6086956521739131</v>
      </c>
      <c r="Q186" s="6">
        <v>11.652173913043478</v>
      </c>
      <c r="R186" s="6">
        <f>SUM(NonNurse[[#This Row],[Qualified Activities Professional Hours]],NonNurse[[#This Row],[Other Activities Professional Hours]])/NonNurse[[#This Row],[MDS Census]]</f>
        <v>0.19363189231167485</v>
      </c>
      <c r="S186" s="6">
        <v>3.8206521739130435</v>
      </c>
      <c r="T186" s="6">
        <v>9.8396739130434785</v>
      </c>
      <c r="U186" s="6">
        <v>0</v>
      </c>
      <c r="V186" s="6">
        <f>SUM(NonNurse[[#This Row],[Occupational Therapist Hours]],NonNurse[[#This Row],[OT Assistant Hours]],NonNurse[[#This Row],[OT Aide Hours]])/NonNurse[[#This Row],[MDS Census]]</f>
        <v>0.16266502718094744</v>
      </c>
      <c r="W186" s="6">
        <v>8.0326086956521738</v>
      </c>
      <c r="X186" s="6">
        <v>9.0434782608695645</v>
      </c>
      <c r="Y186" s="6">
        <v>0.13043478260869565</v>
      </c>
      <c r="Z186" s="6">
        <f>SUM(NonNurse[[#This Row],[Physical Therapist (PT) Hours]],NonNurse[[#This Row],[PT Assistant Hours]],NonNurse[[#This Row],[PT Aide Hours]])/NonNurse[[#This Row],[MDS Census]]</f>
        <v>0.20489257054103027</v>
      </c>
      <c r="AA186" s="6">
        <v>0</v>
      </c>
      <c r="AB186" s="6">
        <v>0</v>
      </c>
      <c r="AC186" s="6">
        <v>0</v>
      </c>
      <c r="AD186" s="6">
        <v>0</v>
      </c>
      <c r="AE186" s="6">
        <v>0</v>
      </c>
      <c r="AF186" s="6">
        <v>0</v>
      </c>
      <c r="AG186" s="6">
        <v>0.15217391304347827</v>
      </c>
      <c r="AH186" s="1">
        <v>225474</v>
      </c>
      <c r="AI186">
        <v>1</v>
      </c>
    </row>
    <row r="187" spans="1:35" x14ac:dyDescent="0.25">
      <c r="A187" t="s">
        <v>379</v>
      </c>
      <c r="B187" t="s">
        <v>314</v>
      </c>
      <c r="C187" t="s">
        <v>433</v>
      </c>
      <c r="D187" t="s">
        <v>414</v>
      </c>
      <c r="E187" s="6">
        <v>35.032608695652172</v>
      </c>
      <c r="F187" s="6">
        <v>5.3043478260869561</v>
      </c>
      <c r="G187" s="6">
        <v>0</v>
      </c>
      <c r="H187" s="6">
        <v>0</v>
      </c>
      <c r="I187" s="6">
        <v>0</v>
      </c>
      <c r="J187" s="6">
        <v>0</v>
      </c>
      <c r="K187" s="6">
        <v>0</v>
      </c>
      <c r="L187" s="6">
        <v>0.82902173913043453</v>
      </c>
      <c r="M187" s="6">
        <v>0</v>
      </c>
      <c r="N187" s="6">
        <v>0</v>
      </c>
      <c r="O187" s="6">
        <f>SUM(NonNurse[[#This Row],[Qualified Social Work Staff Hours]],NonNurse[[#This Row],[Other Social Work Staff Hours]])/NonNurse[[#This Row],[MDS Census]]</f>
        <v>0</v>
      </c>
      <c r="P187" s="6">
        <v>0</v>
      </c>
      <c r="Q187" s="6">
        <v>15.292065217391302</v>
      </c>
      <c r="R187" s="6">
        <f>SUM(NonNurse[[#This Row],[Qualified Activities Professional Hours]],NonNurse[[#This Row],[Other Activities Professional Hours]])/NonNurse[[#This Row],[MDS Census]]</f>
        <v>0.43650946323301271</v>
      </c>
      <c r="S187" s="6">
        <v>8.1265217391304319</v>
      </c>
      <c r="T187" s="6">
        <v>0.13880434782608694</v>
      </c>
      <c r="U187" s="6">
        <v>0</v>
      </c>
      <c r="V187" s="6">
        <f>SUM(NonNurse[[#This Row],[Occupational Therapist Hours]],NonNurse[[#This Row],[OT Assistant Hours]],NonNurse[[#This Row],[OT Aide Hours]])/NonNurse[[#This Row],[MDS Census]]</f>
        <v>0.23593236115420407</v>
      </c>
      <c r="W187" s="6">
        <v>3.6314130434782608</v>
      </c>
      <c r="X187" s="6">
        <v>2.5939130434782607</v>
      </c>
      <c r="Y187" s="6">
        <v>0</v>
      </c>
      <c r="Z187" s="6">
        <f>SUM(NonNurse[[#This Row],[Physical Therapist (PT) Hours]],NonNurse[[#This Row],[PT Assistant Hours]],NonNurse[[#This Row],[PT Aide Hours]])/NonNurse[[#This Row],[MDS Census]]</f>
        <v>0.17770089978281103</v>
      </c>
      <c r="AA187" s="6">
        <v>0</v>
      </c>
      <c r="AB187" s="6">
        <v>0</v>
      </c>
      <c r="AC187" s="6">
        <v>0</v>
      </c>
      <c r="AD187" s="6">
        <v>0</v>
      </c>
      <c r="AE187" s="6">
        <v>0</v>
      </c>
      <c r="AF187" s="6">
        <v>0</v>
      </c>
      <c r="AG187" s="6">
        <v>0</v>
      </c>
      <c r="AH187" s="1">
        <v>225691</v>
      </c>
      <c r="AI187">
        <v>1</v>
      </c>
    </row>
    <row r="188" spans="1:35" x14ac:dyDescent="0.25">
      <c r="A188" t="s">
        <v>379</v>
      </c>
      <c r="B188" t="s">
        <v>146</v>
      </c>
      <c r="C188" t="s">
        <v>468</v>
      </c>
      <c r="D188" t="s">
        <v>412</v>
      </c>
      <c r="E188" s="6">
        <v>93.347826086956516</v>
      </c>
      <c r="F188" s="6">
        <v>0</v>
      </c>
      <c r="G188" s="6">
        <v>0</v>
      </c>
      <c r="H188" s="6">
        <v>0</v>
      </c>
      <c r="I188" s="6">
        <v>2.1956521739130435</v>
      </c>
      <c r="J188" s="6">
        <v>0</v>
      </c>
      <c r="K188" s="6">
        <v>0</v>
      </c>
      <c r="L188" s="6">
        <v>2.5721739130434784</v>
      </c>
      <c r="M188" s="6">
        <v>6.4989130434782592</v>
      </c>
      <c r="N188" s="6">
        <v>0</v>
      </c>
      <c r="O188" s="6">
        <f>SUM(NonNurse[[#This Row],[Qualified Social Work Staff Hours]],NonNurse[[#This Row],[Other Social Work Staff Hours]])/NonNurse[[#This Row],[MDS Census]]</f>
        <v>6.962040055891941E-2</v>
      </c>
      <c r="P188" s="6">
        <v>7</v>
      </c>
      <c r="Q188" s="6">
        <v>14.554891304347821</v>
      </c>
      <c r="R188" s="6">
        <f>SUM(NonNurse[[#This Row],[Qualified Activities Professional Hours]],NonNurse[[#This Row],[Other Activities Professional Hours]])/NonNurse[[#This Row],[MDS Census]]</f>
        <v>0.23090940847694452</v>
      </c>
      <c r="S188" s="6">
        <v>6.9973913043478273</v>
      </c>
      <c r="T188" s="6">
        <v>4.0438043478260859</v>
      </c>
      <c r="U188" s="6">
        <v>0</v>
      </c>
      <c r="V188" s="6">
        <f>SUM(NonNurse[[#This Row],[Occupational Therapist Hours]],NonNurse[[#This Row],[OT Assistant Hours]],NonNurse[[#This Row],[OT Aide Hours]])/NonNurse[[#This Row],[MDS Census]]</f>
        <v>0.11828015836050304</v>
      </c>
      <c r="W188" s="6">
        <v>9.4830434782608695</v>
      </c>
      <c r="X188" s="6">
        <v>1.7466304347826083</v>
      </c>
      <c r="Y188" s="6">
        <v>0</v>
      </c>
      <c r="Z188" s="6">
        <f>SUM(NonNurse[[#This Row],[Physical Therapist (PT) Hours]],NonNurse[[#This Row],[PT Assistant Hours]],NonNurse[[#This Row],[PT Aide Hours]])/NonNurse[[#This Row],[MDS Census]]</f>
        <v>0.1202992547741034</v>
      </c>
      <c r="AA188" s="6">
        <v>0</v>
      </c>
      <c r="AB188" s="6">
        <v>0</v>
      </c>
      <c r="AC188" s="6">
        <v>0</v>
      </c>
      <c r="AD188" s="6">
        <v>0</v>
      </c>
      <c r="AE188" s="6">
        <v>0</v>
      </c>
      <c r="AF188" s="6">
        <v>0</v>
      </c>
      <c r="AG188" s="6">
        <v>0</v>
      </c>
      <c r="AH188" s="1">
        <v>225379</v>
      </c>
      <c r="AI188">
        <v>1</v>
      </c>
    </row>
    <row r="189" spans="1:35" x14ac:dyDescent="0.25">
      <c r="A189" t="s">
        <v>379</v>
      </c>
      <c r="B189" t="s">
        <v>340</v>
      </c>
      <c r="C189" t="s">
        <v>600</v>
      </c>
      <c r="D189" t="s">
        <v>412</v>
      </c>
      <c r="E189" s="6">
        <v>38.532608695652172</v>
      </c>
      <c r="F189" s="6">
        <v>5.0543478260869561</v>
      </c>
      <c r="G189" s="6">
        <v>0</v>
      </c>
      <c r="H189" s="6">
        <v>0</v>
      </c>
      <c r="I189" s="6">
        <v>0</v>
      </c>
      <c r="J189" s="6">
        <v>0</v>
      </c>
      <c r="K189" s="6">
        <v>0</v>
      </c>
      <c r="L189" s="6">
        <v>0.36141304347826086</v>
      </c>
      <c r="M189" s="6">
        <v>3.8940217391304346</v>
      </c>
      <c r="N189" s="6">
        <v>0</v>
      </c>
      <c r="O189" s="6">
        <f>SUM(NonNurse[[#This Row],[Qualified Social Work Staff Hours]],NonNurse[[#This Row],[Other Social Work Staff Hours]])/NonNurse[[#This Row],[MDS Census]]</f>
        <v>0.10105782792665727</v>
      </c>
      <c r="P189" s="6">
        <v>0</v>
      </c>
      <c r="Q189" s="6">
        <v>11.339673913043478</v>
      </c>
      <c r="R189" s="6">
        <f>SUM(NonNurse[[#This Row],[Qualified Activities Professional Hours]],NonNurse[[#This Row],[Other Activities Professional Hours]])/NonNurse[[#This Row],[MDS Census]]</f>
        <v>0.29428772919605078</v>
      </c>
      <c r="S189" s="6">
        <v>7.8559782608695654</v>
      </c>
      <c r="T189" s="6">
        <v>0</v>
      </c>
      <c r="U189" s="6">
        <v>3.847826086956522</v>
      </c>
      <c r="V189" s="6">
        <f>SUM(NonNurse[[#This Row],[Occupational Therapist Hours]],NonNurse[[#This Row],[OT Assistant Hours]],NonNurse[[#This Row],[OT Aide Hours]])/NonNurse[[#This Row],[MDS Census]]</f>
        <v>0.30373765867418906</v>
      </c>
      <c r="W189" s="6">
        <v>8.9592391304347831</v>
      </c>
      <c r="X189" s="6">
        <v>0</v>
      </c>
      <c r="Y189" s="6">
        <v>3.9130434782608696</v>
      </c>
      <c r="Z189" s="6">
        <f>SUM(NonNurse[[#This Row],[Physical Therapist (PT) Hours]],NonNurse[[#This Row],[PT Assistant Hours]],NonNurse[[#This Row],[PT Aide Hours]])/NonNurse[[#This Row],[MDS Census]]</f>
        <v>0.33406205923836391</v>
      </c>
      <c r="AA189" s="6">
        <v>0</v>
      </c>
      <c r="AB189" s="6">
        <v>0</v>
      </c>
      <c r="AC189" s="6">
        <v>0</v>
      </c>
      <c r="AD189" s="6">
        <v>0</v>
      </c>
      <c r="AE189" s="6">
        <v>0</v>
      </c>
      <c r="AF189" s="6">
        <v>0</v>
      </c>
      <c r="AG189" s="6">
        <v>0</v>
      </c>
      <c r="AH189" s="1">
        <v>225760</v>
      </c>
      <c r="AI189">
        <v>1</v>
      </c>
    </row>
    <row r="190" spans="1:35" x14ac:dyDescent="0.25">
      <c r="A190" t="s">
        <v>379</v>
      </c>
      <c r="B190" t="s">
        <v>26</v>
      </c>
      <c r="C190" t="s">
        <v>460</v>
      </c>
      <c r="D190" t="s">
        <v>415</v>
      </c>
      <c r="E190" s="6">
        <v>144.69565217391303</v>
      </c>
      <c r="F190" s="6">
        <v>19.344456521739133</v>
      </c>
      <c r="G190" s="6">
        <v>0</v>
      </c>
      <c r="H190" s="6">
        <v>0</v>
      </c>
      <c r="I190" s="6">
        <v>2.7173913043478262</v>
      </c>
      <c r="J190" s="6">
        <v>0</v>
      </c>
      <c r="K190" s="6">
        <v>0</v>
      </c>
      <c r="L190" s="6">
        <v>3.8159782608695649</v>
      </c>
      <c r="M190" s="6">
        <v>5.6521739130434785</v>
      </c>
      <c r="N190" s="6">
        <v>5.4755434782608692</v>
      </c>
      <c r="O190" s="6">
        <f>SUM(NonNurse[[#This Row],[Qualified Social Work Staff Hours]],NonNurse[[#This Row],[Other Social Work Staff Hours]])/NonNurse[[#This Row],[MDS Census]]</f>
        <v>7.6904296875E-2</v>
      </c>
      <c r="P190" s="6">
        <v>27.157608695652176</v>
      </c>
      <c r="Q190" s="6">
        <v>0</v>
      </c>
      <c r="R190" s="6">
        <f>SUM(NonNurse[[#This Row],[Qualified Activities Professional Hours]],NonNurse[[#This Row],[Other Activities Professional Hours]])/NonNurse[[#This Row],[MDS Census]]</f>
        <v>0.18768780048076925</v>
      </c>
      <c r="S190" s="6">
        <v>6.8188043478260871</v>
      </c>
      <c r="T190" s="6">
        <v>7.954456521739127</v>
      </c>
      <c r="U190" s="6">
        <v>0</v>
      </c>
      <c r="V190" s="6">
        <f>SUM(NonNurse[[#This Row],[Occupational Therapist Hours]],NonNurse[[#This Row],[OT Assistant Hours]],NonNurse[[#This Row],[OT Aide Hours]])/NonNurse[[#This Row],[MDS Census]]</f>
        <v>0.1020988581730769</v>
      </c>
      <c r="W190" s="6">
        <v>8.6960869565217358</v>
      </c>
      <c r="X190" s="6">
        <v>6.0140217391304356</v>
      </c>
      <c r="Y190" s="6">
        <v>4.8913043478260869</v>
      </c>
      <c r="Z190" s="6">
        <f>SUM(NonNurse[[#This Row],[Physical Therapist (PT) Hours]],NonNurse[[#This Row],[PT Assistant Hours]],NonNurse[[#This Row],[PT Aide Hours]])/NonNurse[[#This Row],[MDS Census]]</f>
        <v>0.13546649639423075</v>
      </c>
      <c r="AA190" s="6">
        <v>0</v>
      </c>
      <c r="AB190" s="6">
        <v>0</v>
      </c>
      <c r="AC190" s="6">
        <v>0</v>
      </c>
      <c r="AD190" s="6">
        <v>0</v>
      </c>
      <c r="AE190" s="6">
        <v>0</v>
      </c>
      <c r="AF190" s="6">
        <v>0</v>
      </c>
      <c r="AG190" s="6">
        <v>0</v>
      </c>
      <c r="AH190" s="1">
        <v>225154</v>
      </c>
      <c r="AI190">
        <v>1</v>
      </c>
    </row>
    <row r="191" spans="1:35" x14ac:dyDescent="0.25">
      <c r="A191" t="s">
        <v>379</v>
      </c>
      <c r="B191" t="s">
        <v>211</v>
      </c>
      <c r="C191" t="s">
        <v>554</v>
      </c>
      <c r="D191" t="s">
        <v>417</v>
      </c>
      <c r="E191" s="6">
        <v>71.989130434782609</v>
      </c>
      <c r="F191" s="6">
        <v>34.333043478260855</v>
      </c>
      <c r="G191" s="6">
        <v>0.16304347826086957</v>
      </c>
      <c r="H191" s="6">
        <v>0.39130434782608697</v>
      </c>
      <c r="I191" s="6">
        <v>1.9130434782608696</v>
      </c>
      <c r="J191" s="6">
        <v>0</v>
      </c>
      <c r="K191" s="6">
        <v>0</v>
      </c>
      <c r="L191" s="6">
        <v>0.39130434782608697</v>
      </c>
      <c r="M191" s="6">
        <v>4.8260869565217392</v>
      </c>
      <c r="N191" s="6">
        <v>0</v>
      </c>
      <c r="O191" s="6">
        <f>SUM(NonNurse[[#This Row],[Qualified Social Work Staff Hours]],NonNurse[[#This Row],[Other Social Work Staff Hours]])/NonNurse[[#This Row],[MDS Census]]</f>
        <v>6.7039106145251395E-2</v>
      </c>
      <c r="P191" s="6">
        <v>19.48043478260869</v>
      </c>
      <c r="Q191" s="6">
        <v>0</v>
      </c>
      <c r="R191" s="6">
        <f>SUM(NonNurse[[#This Row],[Qualified Activities Professional Hours]],NonNurse[[#This Row],[Other Activities Professional Hours]])/NonNurse[[#This Row],[MDS Census]]</f>
        <v>0.27060244602144035</v>
      </c>
      <c r="S191" s="6">
        <v>4.4918478260869561</v>
      </c>
      <c r="T191" s="6">
        <v>4.2826086956521738</v>
      </c>
      <c r="U191" s="6">
        <v>0</v>
      </c>
      <c r="V191" s="6">
        <f>SUM(NonNurse[[#This Row],[Occupational Therapist Hours]],NonNurse[[#This Row],[OT Assistant Hours]],NonNurse[[#This Row],[OT Aide Hours]])/NonNurse[[#This Row],[MDS Census]]</f>
        <v>0.12188585233277968</v>
      </c>
      <c r="W191" s="6">
        <v>3.6576086956521738</v>
      </c>
      <c r="X191" s="6">
        <v>4.4538043478260869</v>
      </c>
      <c r="Y191" s="6">
        <v>0</v>
      </c>
      <c r="Z191" s="6">
        <f>SUM(NonNurse[[#This Row],[Physical Therapist (PT) Hours]],NonNurse[[#This Row],[PT Assistant Hours]],NonNurse[[#This Row],[PT Aide Hours]])/NonNurse[[#This Row],[MDS Census]]</f>
        <v>0.11267552468669788</v>
      </c>
      <c r="AA191" s="6">
        <v>0</v>
      </c>
      <c r="AB191" s="6">
        <v>0</v>
      </c>
      <c r="AC191" s="6">
        <v>0</v>
      </c>
      <c r="AD191" s="6">
        <v>0</v>
      </c>
      <c r="AE191" s="6">
        <v>1.1086956521739131</v>
      </c>
      <c r="AF191" s="6">
        <v>0</v>
      </c>
      <c r="AG191" s="6">
        <v>0</v>
      </c>
      <c r="AH191" s="1">
        <v>225475</v>
      </c>
      <c r="AI191">
        <v>1</v>
      </c>
    </row>
    <row r="192" spans="1:35" x14ac:dyDescent="0.25">
      <c r="A192" t="s">
        <v>379</v>
      </c>
      <c r="B192" t="s">
        <v>212</v>
      </c>
      <c r="C192" t="s">
        <v>555</v>
      </c>
      <c r="D192" t="s">
        <v>416</v>
      </c>
      <c r="E192" s="6">
        <v>113</v>
      </c>
      <c r="F192" s="6">
        <v>38.372065217391295</v>
      </c>
      <c r="G192" s="6">
        <v>0.13043478260869565</v>
      </c>
      <c r="H192" s="6">
        <v>0.52336956521739042</v>
      </c>
      <c r="I192" s="6">
        <v>3.4782608695652173</v>
      </c>
      <c r="J192" s="6">
        <v>0</v>
      </c>
      <c r="K192" s="6">
        <v>0</v>
      </c>
      <c r="L192" s="6">
        <v>3.9638043478260871</v>
      </c>
      <c r="M192" s="6">
        <v>14.526304347826086</v>
      </c>
      <c r="N192" s="6">
        <v>0</v>
      </c>
      <c r="O192" s="6">
        <f>SUM(NonNurse[[#This Row],[Qualified Social Work Staff Hours]],NonNurse[[#This Row],[Other Social Work Staff Hours]])/NonNurse[[#This Row],[MDS Census]]</f>
        <v>0.12855136590996535</v>
      </c>
      <c r="P192" s="6">
        <v>5.2921739130434773</v>
      </c>
      <c r="Q192" s="6">
        <v>12.668695652173907</v>
      </c>
      <c r="R192" s="6">
        <f>SUM(NonNurse[[#This Row],[Qualified Activities Professional Hours]],NonNurse[[#This Row],[Other Activities Professional Hours]])/NonNurse[[#This Row],[MDS Census]]</f>
        <v>0.15894574836475564</v>
      </c>
      <c r="S192" s="6">
        <v>4.655760869565218</v>
      </c>
      <c r="T192" s="6">
        <v>9.9673913043478262</v>
      </c>
      <c r="U192" s="6">
        <v>0</v>
      </c>
      <c r="V192" s="6">
        <f>SUM(NonNurse[[#This Row],[Occupational Therapist Hours]],NonNurse[[#This Row],[OT Assistant Hours]],NonNurse[[#This Row],[OT Aide Hours]])/NonNurse[[#This Row],[MDS Census]]</f>
        <v>0.12940842631781455</v>
      </c>
      <c r="W192" s="6">
        <v>6.1657608695652177</v>
      </c>
      <c r="X192" s="6">
        <v>5.1956521739130439</v>
      </c>
      <c r="Y192" s="6">
        <v>0</v>
      </c>
      <c r="Z192" s="6">
        <f>SUM(NonNurse[[#This Row],[Physical Therapist (PT) Hours]],NonNurse[[#This Row],[PT Assistant Hours]],NonNurse[[#This Row],[PT Aide Hours]])/NonNurse[[#This Row],[MDS Census]]</f>
        <v>0.10054347826086957</v>
      </c>
      <c r="AA192" s="6">
        <v>1.7065217391304348</v>
      </c>
      <c r="AB192" s="6">
        <v>0</v>
      </c>
      <c r="AC192" s="6">
        <v>0</v>
      </c>
      <c r="AD192" s="6">
        <v>0</v>
      </c>
      <c r="AE192" s="6">
        <v>0</v>
      </c>
      <c r="AF192" s="6">
        <v>0</v>
      </c>
      <c r="AG192" s="6">
        <v>0</v>
      </c>
      <c r="AH192" s="1">
        <v>225476</v>
      </c>
      <c r="AI192">
        <v>1</v>
      </c>
    </row>
    <row r="193" spans="1:35" x14ac:dyDescent="0.25">
      <c r="A193" t="s">
        <v>379</v>
      </c>
      <c r="B193" t="s">
        <v>52</v>
      </c>
      <c r="C193" t="s">
        <v>491</v>
      </c>
      <c r="D193" t="s">
        <v>415</v>
      </c>
      <c r="E193" s="6">
        <v>72.065217391304344</v>
      </c>
      <c r="F193" s="6">
        <v>5.4347826086956523</v>
      </c>
      <c r="G193" s="6">
        <v>0</v>
      </c>
      <c r="H193" s="6">
        <v>0.34239130434782611</v>
      </c>
      <c r="I193" s="6">
        <v>1.3043478260869565</v>
      </c>
      <c r="J193" s="6">
        <v>0</v>
      </c>
      <c r="K193" s="6">
        <v>0</v>
      </c>
      <c r="L193" s="6">
        <v>2.0706521739130435</v>
      </c>
      <c r="M193" s="6">
        <v>1.4782608695652173</v>
      </c>
      <c r="N193" s="6">
        <v>0</v>
      </c>
      <c r="O193" s="6">
        <f>SUM(NonNurse[[#This Row],[Qualified Social Work Staff Hours]],NonNurse[[#This Row],[Other Social Work Staff Hours]])/NonNurse[[#This Row],[MDS Census]]</f>
        <v>2.0512820512820513E-2</v>
      </c>
      <c r="P193" s="6">
        <v>5.5326086956521738</v>
      </c>
      <c r="Q193" s="6">
        <v>6.5</v>
      </c>
      <c r="R193" s="6">
        <f>SUM(NonNurse[[#This Row],[Qualified Activities Professional Hours]],NonNurse[[#This Row],[Other Activities Professional Hours]])/NonNurse[[#This Row],[MDS Census]]</f>
        <v>0.16696832579185522</v>
      </c>
      <c r="S193" s="6">
        <v>6.5163043478260869</v>
      </c>
      <c r="T193" s="6">
        <v>0.14945652173913043</v>
      </c>
      <c r="U193" s="6">
        <v>0</v>
      </c>
      <c r="V193" s="6">
        <f>SUM(NonNurse[[#This Row],[Occupational Therapist Hours]],NonNurse[[#This Row],[OT Assistant Hours]],NonNurse[[#This Row],[OT Aide Hours]])/NonNurse[[#This Row],[MDS Census]]</f>
        <v>9.2496229260935148E-2</v>
      </c>
      <c r="W193" s="6">
        <v>2.0244565217391304</v>
      </c>
      <c r="X193" s="6">
        <v>4.8614130434782608</v>
      </c>
      <c r="Y193" s="6">
        <v>0</v>
      </c>
      <c r="Z193" s="6">
        <f>SUM(NonNurse[[#This Row],[Physical Therapist (PT) Hours]],NonNurse[[#This Row],[PT Assistant Hours]],NonNurse[[#This Row],[PT Aide Hours]])/NonNurse[[#This Row],[MDS Census]]</f>
        <v>9.5550527903469074E-2</v>
      </c>
      <c r="AA193" s="6">
        <v>0</v>
      </c>
      <c r="AB193" s="6">
        <v>0</v>
      </c>
      <c r="AC193" s="6">
        <v>0</v>
      </c>
      <c r="AD193" s="6">
        <v>0</v>
      </c>
      <c r="AE193" s="6">
        <v>0</v>
      </c>
      <c r="AF193" s="6">
        <v>0</v>
      </c>
      <c r="AG193" s="6">
        <v>0</v>
      </c>
      <c r="AH193" s="1">
        <v>225229</v>
      </c>
      <c r="AI193">
        <v>1</v>
      </c>
    </row>
    <row r="194" spans="1:35" x14ac:dyDescent="0.25">
      <c r="A194" t="s">
        <v>379</v>
      </c>
      <c r="B194" t="s">
        <v>171</v>
      </c>
      <c r="C194" t="s">
        <v>469</v>
      </c>
      <c r="D194" t="s">
        <v>413</v>
      </c>
      <c r="E194" s="6">
        <v>148.22826086956522</v>
      </c>
      <c r="F194" s="6">
        <v>4.7826086956521738</v>
      </c>
      <c r="G194" s="6">
        <v>0.15217391304347827</v>
      </c>
      <c r="H194" s="6">
        <v>0.51086956521739135</v>
      </c>
      <c r="I194" s="6">
        <v>5.4782608695652177</v>
      </c>
      <c r="J194" s="6">
        <v>0</v>
      </c>
      <c r="K194" s="6">
        <v>0</v>
      </c>
      <c r="L194" s="6">
        <v>10.179347826086957</v>
      </c>
      <c r="M194" s="6">
        <v>10.638152173913042</v>
      </c>
      <c r="N194" s="6">
        <v>5.3068478260869565</v>
      </c>
      <c r="O194" s="6">
        <f>SUM(NonNurse[[#This Row],[Qualified Social Work Staff Hours]],NonNurse[[#This Row],[Other Social Work Staff Hours]])/NonNurse[[#This Row],[MDS Census]]</f>
        <v>0.10757058003959814</v>
      </c>
      <c r="P194" s="6">
        <v>4.6467391304347823</v>
      </c>
      <c r="Q194" s="6">
        <v>13.10532608695652</v>
      </c>
      <c r="R194" s="6">
        <f>SUM(NonNurse[[#This Row],[Qualified Activities Professional Hours]],NonNurse[[#This Row],[Other Activities Professional Hours]])/NonNurse[[#This Row],[MDS Census]]</f>
        <v>0.11976167778836985</v>
      </c>
      <c r="S194" s="6">
        <v>10.673913043478262</v>
      </c>
      <c r="T194" s="6">
        <v>4.9538043478260869</v>
      </c>
      <c r="U194" s="6">
        <v>0</v>
      </c>
      <c r="V194" s="6">
        <f>SUM(NonNurse[[#This Row],[Occupational Therapist Hours]],NonNurse[[#This Row],[OT Assistant Hours]],NonNurse[[#This Row],[OT Aide Hours]])/NonNurse[[#This Row],[MDS Census]]</f>
        <v>0.10543007992960328</v>
      </c>
      <c r="W194" s="6">
        <v>8.5869565217391308</v>
      </c>
      <c r="X194" s="6">
        <v>7.8885869565217392</v>
      </c>
      <c r="Y194" s="6">
        <v>0</v>
      </c>
      <c r="Z194" s="6">
        <f>SUM(NonNurse[[#This Row],[Physical Therapist (PT) Hours]],NonNurse[[#This Row],[PT Assistant Hours]],NonNurse[[#This Row],[PT Aide Hours]])/NonNurse[[#This Row],[MDS Census]]</f>
        <v>0.11114981300872627</v>
      </c>
      <c r="AA194" s="6">
        <v>0</v>
      </c>
      <c r="AB194" s="6">
        <v>0</v>
      </c>
      <c r="AC194" s="6">
        <v>0</v>
      </c>
      <c r="AD194" s="6">
        <v>0</v>
      </c>
      <c r="AE194" s="6">
        <v>0</v>
      </c>
      <c r="AF194" s="6">
        <v>0</v>
      </c>
      <c r="AG194" s="6">
        <v>0</v>
      </c>
      <c r="AH194" s="1">
        <v>225415</v>
      </c>
      <c r="AI194">
        <v>1</v>
      </c>
    </row>
    <row r="195" spans="1:35" x14ac:dyDescent="0.25">
      <c r="A195" t="s">
        <v>379</v>
      </c>
      <c r="B195" t="s">
        <v>213</v>
      </c>
      <c r="C195" t="s">
        <v>473</v>
      </c>
      <c r="D195" t="s">
        <v>417</v>
      </c>
      <c r="E195" s="6">
        <v>62.423913043478258</v>
      </c>
      <c r="F195" s="6">
        <v>34.735326086956519</v>
      </c>
      <c r="G195" s="6">
        <v>0.19565217391304349</v>
      </c>
      <c r="H195" s="6">
        <v>0.39130434782608697</v>
      </c>
      <c r="I195" s="6">
        <v>1.6086956521739131</v>
      </c>
      <c r="J195" s="6">
        <v>0</v>
      </c>
      <c r="K195" s="6">
        <v>0</v>
      </c>
      <c r="L195" s="6">
        <v>0.66304347826086951</v>
      </c>
      <c r="M195" s="6">
        <v>4.5652173913043477</v>
      </c>
      <c r="N195" s="6">
        <v>0</v>
      </c>
      <c r="O195" s="6">
        <f>SUM(NonNurse[[#This Row],[Qualified Social Work Staff Hours]],NonNurse[[#This Row],[Other Social Work Staff Hours]])/NonNurse[[#This Row],[MDS Census]]</f>
        <v>7.3132509141563648E-2</v>
      </c>
      <c r="P195" s="6">
        <v>18.51586956521739</v>
      </c>
      <c r="Q195" s="6">
        <v>0</v>
      </c>
      <c r="R195" s="6">
        <f>SUM(NonNurse[[#This Row],[Qualified Activities Professional Hours]],NonNurse[[#This Row],[Other Activities Professional Hours]])/NonNurse[[#This Row],[MDS Census]]</f>
        <v>0.2966150095768762</v>
      </c>
      <c r="S195" s="6">
        <v>1.2228260869565217</v>
      </c>
      <c r="T195" s="6">
        <v>9.945652173913043</v>
      </c>
      <c r="U195" s="6">
        <v>0</v>
      </c>
      <c r="V195" s="6">
        <f>SUM(NonNurse[[#This Row],[Occupational Therapist Hours]],NonNurse[[#This Row],[OT Assistant Hours]],NonNurse[[#This Row],[OT Aide Hours]])/NonNurse[[#This Row],[MDS Census]]</f>
        <v>0.17891345986418247</v>
      </c>
      <c r="W195" s="6">
        <v>2.8967391304347827</v>
      </c>
      <c r="X195" s="6">
        <v>3.9891304347826089</v>
      </c>
      <c r="Y195" s="6">
        <v>0</v>
      </c>
      <c r="Z195" s="6">
        <f>SUM(NonNurse[[#This Row],[Physical Therapist (PT) Hours]],NonNurse[[#This Row],[PT Assistant Hours]],NonNurse[[#This Row],[PT Aide Hours]])/NonNurse[[#This Row],[MDS Census]]</f>
        <v>0.11030820128852517</v>
      </c>
      <c r="AA195" s="6">
        <v>0</v>
      </c>
      <c r="AB195" s="6">
        <v>0</v>
      </c>
      <c r="AC195" s="6">
        <v>0</v>
      </c>
      <c r="AD195" s="6">
        <v>0</v>
      </c>
      <c r="AE195" s="6">
        <v>0.4891304347826087</v>
      </c>
      <c r="AF195" s="6">
        <v>0</v>
      </c>
      <c r="AG195" s="6">
        <v>0</v>
      </c>
      <c r="AH195" s="1">
        <v>225477</v>
      </c>
      <c r="AI195">
        <v>1</v>
      </c>
    </row>
    <row r="196" spans="1:35" x14ac:dyDescent="0.25">
      <c r="A196" t="s">
        <v>379</v>
      </c>
      <c r="B196" t="s">
        <v>165</v>
      </c>
      <c r="C196" t="s">
        <v>540</v>
      </c>
      <c r="D196" t="s">
        <v>410</v>
      </c>
      <c r="E196" s="6">
        <v>75.130434782608702</v>
      </c>
      <c r="F196" s="6">
        <v>11.130434782608695</v>
      </c>
      <c r="G196" s="6">
        <v>0.2608695652173913</v>
      </c>
      <c r="H196" s="6">
        <v>0</v>
      </c>
      <c r="I196" s="6">
        <v>1.9130434782608696</v>
      </c>
      <c r="J196" s="6">
        <v>0</v>
      </c>
      <c r="K196" s="6">
        <v>0</v>
      </c>
      <c r="L196" s="6">
        <v>4.6195652173913047</v>
      </c>
      <c r="M196" s="6">
        <v>5.3913043478260869</v>
      </c>
      <c r="N196" s="6">
        <v>3.0516304347826089</v>
      </c>
      <c r="O196" s="6">
        <f>SUM(NonNurse[[#This Row],[Qualified Social Work Staff Hours]],NonNurse[[#This Row],[Other Social Work Staff Hours]])/NonNurse[[#This Row],[MDS Census]]</f>
        <v>0.11237702546296295</v>
      </c>
      <c r="P196" s="6">
        <v>4.3668478260869561</v>
      </c>
      <c r="Q196" s="6">
        <v>0</v>
      </c>
      <c r="R196" s="6">
        <f>SUM(NonNurse[[#This Row],[Qualified Activities Professional Hours]],NonNurse[[#This Row],[Other Activities Professional Hours]])/NonNurse[[#This Row],[MDS Census]]</f>
        <v>5.8123553240740727E-2</v>
      </c>
      <c r="S196" s="6">
        <v>4.4428260869565213</v>
      </c>
      <c r="T196" s="6">
        <v>0.37206521739130438</v>
      </c>
      <c r="U196" s="6">
        <v>0</v>
      </c>
      <c r="V196" s="6">
        <f>SUM(NonNurse[[#This Row],[Occupational Therapist Hours]],NonNurse[[#This Row],[OT Assistant Hours]],NonNurse[[#This Row],[OT Aide Hours]])/NonNurse[[#This Row],[MDS Census]]</f>
        <v>6.4087094907407396E-2</v>
      </c>
      <c r="W196" s="6">
        <v>3.4792391304347832</v>
      </c>
      <c r="X196" s="6">
        <v>2.1708695652173908</v>
      </c>
      <c r="Y196" s="6">
        <v>0.60869565217391308</v>
      </c>
      <c r="Z196" s="6">
        <f>SUM(NonNurse[[#This Row],[Physical Therapist (PT) Hours]],NonNurse[[#This Row],[PT Assistant Hours]],NonNurse[[#This Row],[PT Aide Hours]])/NonNurse[[#This Row],[MDS Census]]</f>
        <v>8.3305844907407389E-2</v>
      </c>
      <c r="AA196" s="6">
        <v>0</v>
      </c>
      <c r="AB196" s="6">
        <v>0</v>
      </c>
      <c r="AC196" s="6">
        <v>0</v>
      </c>
      <c r="AD196" s="6">
        <v>0</v>
      </c>
      <c r="AE196" s="6">
        <v>0</v>
      </c>
      <c r="AF196" s="6">
        <v>0</v>
      </c>
      <c r="AG196" s="6">
        <v>0</v>
      </c>
      <c r="AH196" s="1">
        <v>225408</v>
      </c>
      <c r="AI196">
        <v>1</v>
      </c>
    </row>
    <row r="197" spans="1:35" x14ac:dyDescent="0.25">
      <c r="A197" t="s">
        <v>379</v>
      </c>
      <c r="B197" t="s">
        <v>17</v>
      </c>
      <c r="C197" t="s">
        <v>439</v>
      </c>
      <c r="D197" t="s">
        <v>410</v>
      </c>
      <c r="E197" s="6">
        <v>174.25</v>
      </c>
      <c r="F197" s="6">
        <v>0.27717391304347827</v>
      </c>
      <c r="G197" s="6">
        <v>0</v>
      </c>
      <c r="H197" s="6">
        <v>0</v>
      </c>
      <c r="I197" s="6">
        <v>4.1521739130434785</v>
      </c>
      <c r="J197" s="6">
        <v>0</v>
      </c>
      <c r="K197" s="6">
        <v>0</v>
      </c>
      <c r="L197" s="6">
        <v>5.0788043478260869</v>
      </c>
      <c r="M197" s="6">
        <v>25.711956521739129</v>
      </c>
      <c r="N197" s="6">
        <v>0</v>
      </c>
      <c r="O197" s="6">
        <f>SUM(NonNurse[[#This Row],[Qualified Social Work Staff Hours]],NonNurse[[#This Row],[Other Social Work Staff Hours]])/NonNurse[[#This Row],[MDS Census]]</f>
        <v>0.14755785665273533</v>
      </c>
      <c r="P197" s="6">
        <v>7.0896739130434785</v>
      </c>
      <c r="Q197" s="6">
        <v>7.8315217391304346</v>
      </c>
      <c r="R197" s="6">
        <f>SUM(NonNurse[[#This Row],[Qualified Activities Professional Hours]],NonNurse[[#This Row],[Other Activities Professional Hours]])/NonNurse[[#This Row],[MDS Census]]</f>
        <v>8.5630965005302234E-2</v>
      </c>
      <c r="S197" s="6">
        <v>7.4103260869565215</v>
      </c>
      <c r="T197" s="6">
        <v>8.7255434782608692</v>
      </c>
      <c r="U197" s="6">
        <v>0</v>
      </c>
      <c r="V197" s="6">
        <f>SUM(NonNurse[[#This Row],[Occupational Therapist Hours]],NonNurse[[#This Row],[OT Assistant Hours]],NonNurse[[#This Row],[OT Aide Hours]])/NonNurse[[#This Row],[MDS Census]]</f>
        <v>9.2601833946728204E-2</v>
      </c>
      <c r="W197" s="6">
        <v>13.880434782608695</v>
      </c>
      <c r="X197" s="6">
        <v>4.2934782608695654</v>
      </c>
      <c r="Y197" s="6">
        <v>0</v>
      </c>
      <c r="Z197" s="6">
        <f>SUM(NonNurse[[#This Row],[Physical Therapist (PT) Hours]],NonNurse[[#This Row],[PT Assistant Hours]],NonNurse[[#This Row],[PT Aide Hours]])/NonNurse[[#This Row],[MDS Census]]</f>
        <v>0.10429792277462417</v>
      </c>
      <c r="AA197" s="6">
        <v>0</v>
      </c>
      <c r="AB197" s="6">
        <v>0</v>
      </c>
      <c r="AC197" s="6">
        <v>0</v>
      </c>
      <c r="AD197" s="6">
        <v>0</v>
      </c>
      <c r="AE197" s="6">
        <v>0</v>
      </c>
      <c r="AF197" s="6">
        <v>0</v>
      </c>
      <c r="AG197" s="6">
        <v>0</v>
      </c>
      <c r="AH197" s="1">
        <v>225063</v>
      </c>
      <c r="AI197">
        <v>1</v>
      </c>
    </row>
    <row r="198" spans="1:35" x14ac:dyDescent="0.25">
      <c r="A198" t="s">
        <v>379</v>
      </c>
      <c r="B198" t="s">
        <v>261</v>
      </c>
      <c r="C198" t="s">
        <v>565</v>
      </c>
      <c r="D198" t="s">
        <v>410</v>
      </c>
      <c r="E198" s="6">
        <v>104.44565217391305</v>
      </c>
      <c r="F198" s="6">
        <v>5.0869565217391308</v>
      </c>
      <c r="G198" s="6">
        <v>2.2608695652173911</v>
      </c>
      <c r="H198" s="6">
        <v>0.57880434782608692</v>
      </c>
      <c r="I198" s="6">
        <v>3.7934782608695654</v>
      </c>
      <c r="J198" s="6">
        <v>0</v>
      </c>
      <c r="K198" s="6">
        <v>2.9130434782608696</v>
      </c>
      <c r="L198" s="6">
        <v>5.5706521739130439</v>
      </c>
      <c r="M198" s="6">
        <v>9.7391304347826093</v>
      </c>
      <c r="N198" s="6">
        <v>0</v>
      </c>
      <c r="O198" s="6">
        <f>SUM(NonNurse[[#This Row],[Qualified Social Work Staff Hours]],NonNurse[[#This Row],[Other Social Work Staff Hours]])/NonNurse[[#This Row],[MDS Census]]</f>
        <v>9.3245915287751072E-2</v>
      </c>
      <c r="P198" s="6">
        <v>9.5923913043478262</v>
      </c>
      <c r="Q198" s="6">
        <v>23.303586956521741</v>
      </c>
      <c r="R198" s="6">
        <f>SUM(NonNurse[[#This Row],[Qualified Activities Professional Hours]],NonNurse[[#This Row],[Other Activities Professional Hours]])/NonNurse[[#This Row],[MDS Census]]</f>
        <v>0.31495785201373716</v>
      </c>
      <c r="S198" s="6">
        <v>9.8233695652173907</v>
      </c>
      <c r="T198" s="6">
        <v>0</v>
      </c>
      <c r="U198" s="6">
        <v>7.5108695652173916</v>
      </c>
      <c r="V198" s="6">
        <f>SUM(NonNurse[[#This Row],[Occupational Therapist Hours]],NonNurse[[#This Row],[OT Assistant Hours]],NonNurse[[#This Row],[OT Aide Hours]])/NonNurse[[#This Row],[MDS Census]]</f>
        <v>0.165964200228952</v>
      </c>
      <c r="W198" s="6">
        <v>11.975543478260869</v>
      </c>
      <c r="X198" s="6">
        <v>11.671195652173912</v>
      </c>
      <c r="Y198" s="6">
        <v>0</v>
      </c>
      <c r="Z198" s="6">
        <f>SUM(NonNurse[[#This Row],[Physical Therapist (PT) Hours]],NonNurse[[#This Row],[PT Assistant Hours]],NonNurse[[#This Row],[PT Aide Hours]])/NonNurse[[#This Row],[MDS Census]]</f>
        <v>0.22640233114788216</v>
      </c>
      <c r="AA198" s="6">
        <v>0</v>
      </c>
      <c r="AB198" s="6">
        <v>0</v>
      </c>
      <c r="AC198" s="6">
        <v>0</v>
      </c>
      <c r="AD198" s="6">
        <v>0</v>
      </c>
      <c r="AE198" s="6">
        <v>0.56521739130434778</v>
      </c>
      <c r="AF198" s="6">
        <v>0</v>
      </c>
      <c r="AG198" s="6">
        <v>0</v>
      </c>
      <c r="AH198" s="1">
        <v>225555</v>
      </c>
      <c r="AI198">
        <v>1</v>
      </c>
    </row>
    <row r="199" spans="1:35" x14ac:dyDescent="0.25">
      <c r="A199" t="s">
        <v>379</v>
      </c>
      <c r="B199" t="s">
        <v>328</v>
      </c>
      <c r="C199" t="s">
        <v>432</v>
      </c>
      <c r="D199" t="s">
        <v>414</v>
      </c>
      <c r="E199" s="6">
        <v>29.934782608695652</v>
      </c>
      <c r="F199" s="6">
        <v>5.1304347826086953</v>
      </c>
      <c r="G199" s="6">
        <v>0</v>
      </c>
      <c r="H199" s="6">
        <v>0.27369565217391306</v>
      </c>
      <c r="I199" s="6">
        <v>0</v>
      </c>
      <c r="J199" s="6">
        <v>0</v>
      </c>
      <c r="K199" s="6">
        <v>0</v>
      </c>
      <c r="L199" s="6">
        <v>0.38043478260869568</v>
      </c>
      <c r="M199" s="6">
        <v>2.8833695652173912</v>
      </c>
      <c r="N199" s="6">
        <v>1.5464130434782606</v>
      </c>
      <c r="O199" s="6">
        <f>SUM(NonNurse[[#This Row],[Qualified Social Work Staff Hours]],NonNurse[[#This Row],[Other Social Work Staff Hours]])/NonNurse[[#This Row],[MDS Census]]</f>
        <v>0.14798111837327521</v>
      </c>
      <c r="P199" s="6">
        <v>4.5000000000000009</v>
      </c>
      <c r="Q199" s="6">
        <v>1.4027173913043476</v>
      </c>
      <c r="R199" s="6">
        <f>SUM(NonNurse[[#This Row],[Qualified Activities Professional Hours]],NonNurse[[#This Row],[Other Activities Professional Hours]])/NonNurse[[#This Row],[MDS Census]]</f>
        <v>0.19718591140159769</v>
      </c>
      <c r="S199" s="6">
        <v>4.1576086956521738</v>
      </c>
      <c r="T199" s="6">
        <v>2.089673913043478</v>
      </c>
      <c r="U199" s="6">
        <v>0</v>
      </c>
      <c r="V199" s="6">
        <f>SUM(NonNurse[[#This Row],[Occupational Therapist Hours]],NonNurse[[#This Row],[OT Assistant Hours]],NonNurse[[#This Row],[OT Aide Hours]])/NonNurse[[#This Row],[MDS Census]]</f>
        <v>0.20869644153957881</v>
      </c>
      <c r="W199" s="6">
        <v>3.7038043478260869</v>
      </c>
      <c r="X199" s="6">
        <v>4.3614130434782608</v>
      </c>
      <c r="Y199" s="6">
        <v>0</v>
      </c>
      <c r="Z199" s="6">
        <f>SUM(NonNurse[[#This Row],[Physical Therapist (PT) Hours]],NonNurse[[#This Row],[PT Assistant Hours]],NonNurse[[#This Row],[PT Aide Hours]])/NonNurse[[#This Row],[MDS Census]]</f>
        <v>0.26942628903413218</v>
      </c>
      <c r="AA199" s="6">
        <v>0</v>
      </c>
      <c r="AB199" s="6">
        <v>0</v>
      </c>
      <c r="AC199" s="6">
        <v>0</v>
      </c>
      <c r="AD199" s="6">
        <v>0</v>
      </c>
      <c r="AE199" s="6">
        <v>0</v>
      </c>
      <c r="AF199" s="6">
        <v>0</v>
      </c>
      <c r="AG199" s="6">
        <v>0</v>
      </c>
      <c r="AH199" s="1">
        <v>225738</v>
      </c>
      <c r="AI199">
        <v>1</v>
      </c>
    </row>
    <row r="200" spans="1:35" x14ac:dyDescent="0.25">
      <c r="A200" t="s">
        <v>379</v>
      </c>
      <c r="B200" t="s">
        <v>335</v>
      </c>
      <c r="C200" t="s">
        <v>598</v>
      </c>
      <c r="D200" t="s">
        <v>415</v>
      </c>
      <c r="E200" s="6">
        <v>88.858695652173907</v>
      </c>
      <c r="F200" s="6">
        <v>4.6956521739130439</v>
      </c>
      <c r="G200" s="6">
        <v>1.8695652173913044</v>
      </c>
      <c r="H200" s="6">
        <v>0.23369565217391305</v>
      </c>
      <c r="I200" s="6">
        <v>2.847826086956522</v>
      </c>
      <c r="J200" s="6">
        <v>0</v>
      </c>
      <c r="K200" s="6">
        <v>0</v>
      </c>
      <c r="L200" s="6">
        <v>3.655760869565218</v>
      </c>
      <c r="M200" s="6">
        <v>10.086956521739131</v>
      </c>
      <c r="N200" s="6">
        <v>0</v>
      </c>
      <c r="O200" s="6">
        <f>SUM(NonNurse[[#This Row],[Qualified Social Work Staff Hours]],NonNurse[[#This Row],[Other Social Work Staff Hours]])/NonNurse[[#This Row],[MDS Census]]</f>
        <v>0.11351681957186545</v>
      </c>
      <c r="P200" s="6">
        <v>2.6902173913043477</v>
      </c>
      <c r="Q200" s="6">
        <v>10.464673913043478</v>
      </c>
      <c r="R200" s="6">
        <f>SUM(NonNurse[[#This Row],[Qualified Activities Professional Hours]],NonNurse[[#This Row],[Other Activities Professional Hours]])/NonNurse[[#This Row],[MDS Census]]</f>
        <v>0.14804281345565751</v>
      </c>
      <c r="S200" s="6">
        <v>6.6163043478260866</v>
      </c>
      <c r="T200" s="6">
        <v>4.9872826086956517</v>
      </c>
      <c r="U200" s="6">
        <v>0</v>
      </c>
      <c r="V200" s="6">
        <f>SUM(NonNurse[[#This Row],[Occupational Therapist Hours]],NonNurse[[#This Row],[OT Assistant Hours]],NonNurse[[#This Row],[OT Aide Hours]])/NonNurse[[#This Row],[MDS Census]]</f>
        <v>0.13058470948012232</v>
      </c>
      <c r="W200" s="6">
        <v>6.2773913043478249</v>
      </c>
      <c r="X200" s="6">
        <v>6.8948913043478255</v>
      </c>
      <c r="Y200" s="6">
        <v>0</v>
      </c>
      <c r="Z200" s="6">
        <f>SUM(NonNurse[[#This Row],[Physical Therapist (PT) Hours]],NonNurse[[#This Row],[PT Assistant Hours]],NonNurse[[#This Row],[PT Aide Hours]])/NonNurse[[#This Row],[MDS Census]]</f>
        <v>0.14823853211009172</v>
      </c>
      <c r="AA200" s="6">
        <v>0</v>
      </c>
      <c r="AB200" s="6">
        <v>0</v>
      </c>
      <c r="AC200" s="6">
        <v>0</v>
      </c>
      <c r="AD200" s="6">
        <v>0</v>
      </c>
      <c r="AE200" s="6">
        <v>0</v>
      </c>
      <c r="AF200" s="6">
        <v>0</v>
      </c>
      <c r="AG200" s="6">
        <v>0.88043478260869568</v>
      </c>
      <c r="AH200" s="1">
        <v>225750</v>
      </c>
      <c r="AI200">
        <v>1</v>
      </c>
    </row>
    <row r="201" spans="1:35" x14ac:dyDescent="0.25">
      <c r="A201" t="s">
        <v>379</v>
      </c>
      <c r="B201" t="s">
        <v>246</v>
      </c>
      <c r="C201" t="s">
        <v>568</v>
      </c>
      <c r="D201" t="s">
        <v>413</v>
      </c>
      <c r="E201" s="6">
        <v>75.423913043478265</v>
      </c>
      <c r="F201" s="6">
        <v>5.3913043478260869</v>
      </c>
      <c r="G201" s="6">
        <v>0</v>
      </c>
      <c r="H201" s="6">
        <v>0</v>
      </c>
      <c r="I201" s="6">
        <v>0</v>
      </c>
      <c r="J201" s="6">
        <v>0</v>
      </c>
      <c r="K201" s="6">
        <v>0</v>
      </c>
      <c r="L201" s="6">
        <v>5.0660869565217386</v>
      </c>
      <c r="M201" s="6">
        <v>1.4782608695652173</v>
      </c>
      <c r="N201" s="6">
        <v>0</v>
      </c>
      <c r="O201" s="6">
        <f>SUM(NonNurse[[#This Row],[Qualified Social Work Staff Hours]],NonNurse[[#This Row],[Other Social Work Staff Hours]])/NonNurse[[#This Row],[MDS Census]]</f>
        <v>1.9599365902867847E-2</v>
      </c>
      <c r="P201" s="6">
        <v>4.7826086956521738</v>
      </c>
      <c r="Q201" s="6">
        <v>5.0570652173913047</v>
      </c>
      <c r="R201" s="6">
        <f>SUM(NonNurse[[#This Row],[Qualified Activities Professional Hours]],NonNurse[[#This Row],[Other Activities Professional Hours]])/NonNurse[[#This Row],[MDS Census]]</f>
        <v>0.13045827929096412</v>
      </c>
      <c r="S201" s="6">
        <v>5.220434782608697</v>
      </c>
      <c r="T201" s="6">
        <v>1.5525000000000002</v>
      </c>
      <c r="U201" s="6">
        <v>0</v>
      </c>
      <c r="V201" s="6">
        <f>SUM(NonNurse[[#This Row],[Occupational Therapist Hours]],NonNurse[[#This Row],[OT Assistant Hours]],NonNurse[[#This Row],[OT Aide Hours]])/NonNurse[[#This Row],[MDS Census]]</f>
        <v>8.9798241821588146E-2</v>
      </c>
      <c r="W201" s="6">
        <v>1.0503260869565221</v>
      </c>
      <c r="X201" s="6">
        <v>3.9031521739130426</v>
      </c>
      <c r="Y201" s="6">
        <v>0</v>
      </c>
      <c r="Z201" s="6">
        <f>SUM(NonNurse[[#This Row],[Physical Therapist (PT) Hours]],NonNurse[[#This Row],[PT Assistant Hours]],NonNurse[[#This Row],[PT Aide Hours]])/NonNurse[[#This Row],[MDS Census]]</f>
        <v>6.5675169332756869E-2</v>
      </c>
      <c r="AA201" s="6">
        <v>0</v>
      </c>
      <c r="AB201" s="6">
        <v>0</v>
      </c>
      <c r="AC201" s="6">
        <v>0</v>
      </c>
      <c r="AD201" s="6">
        <v>45.168478260869563</v>
      </c>
      <c r="AE201" s="6">
        <v>0</v>
      </c>
      <c r="AF201" s="6">
        <v>0</v>
      </c>
      <c r="AG201" s="6">
        <v>0</v>
      </c>
      <c r="AH201" s="1">
        <v>225532</v>
      </c>
      <c r="AI201">
        <v>1</v>
      </c>
    </row>
    <row r="202" spans="1:35" x14ac:dyDescent="0.25">
      <c r="A202" t="s">
        <v>379</v>
      </c>
      <c r="B202" t="s">
        <v>142</v>
      </c>
      <c r="C202" t="s">
        <v>533</v>
      </c>
      <c r="D202" t="s">
        <v>420</v>
      </c>
      <c r="E202" s="6">
        <v>53.108695652173914</v>
      </c>
      <c r="F202" s="6">
        <v>5.4347826086956523</v>
      </c>
      <c r="G202" s="6">
        <v>0.24456521739130435</v>
      </c>
      <c r="H202" s="6">
        <v>0.25</v>
      </c>
      <c r="I202" s="6">
        <v>4.5760869565217392</v>
      </c>
      <c r="J202" s="6">
        <v>0</v>
      </c>
      <c r="K202" s="6">
        <v>0</v>
      </c>
      <c r="L202" s="6">
        <v>0</v>
      </c>
      <c r="M202" s="6">
        <v>4.6494565217391308</v>
      </c>
      <c r="N202" s="6">
        <v>0</v>
      </c>
      <c r="O202" s="6">
        <f>SUM(NonNurse[[#This Row],[Qualified Social Work Staff Hours]],NonNurse[[#This Row],[Other Social Work Staff Hours]])/NonNurse[[#This Row],[MDS Census]]</f>
        <v>8.7546049938600087E-2</v>
      </c>
      <c r="P202" s="6">
        <v>5.0543478260869561</v>
      </c>
      <c r="Q202" s="6">
        <v>9.6929347826086953</v>
      </c>
      <c r="R202" s="6">
        <f>SUM(NonNurse[[#This Row],[Qualified Activities Professional Hours]],NonNurse[[#This Row],[Other Activities Professional Hours]])/NonNurse[[#This Row],[MDS Census]]</f>
        <v>0.27768112975849363</v>
      </c>
      <c r="S202" s="6">
        <v>0</v>
      </c>
      <c r="T202" s="6">
        <v>0</v>
      </c>
      <c r="U202" s="6">
        <v>0</v>
      </c>
      <c r="V202" s="6">
        <f>SUM(NonNurse[[#This Row],[Occupational Therapist Hours]],NonNurse[[#This Row],[OT Assistant Hours]],NonNurse[[#This Row],[OT Aide Hours]])/NonNurse[[#This Row],[MDS Census]]</f>
        <v>0</v>
      </c>
      <c r="W202" s="6">
        <v>0</v>
      </c>
      <c r="X202" s="6">
        <v>0</v>
      </c>
      <c r="Y202" s="6">
        <v>0</v>
      </c>
      <c r="Z202" s="6">
        <f>SUM(NonNurse[[#This Row],[Physical Therapist (PT) Hours]],NonNurse[[#This Row],[PT Assistant Hours]],NonNurse[[#This Row],[PT Aide Hours]])/NonNurse[[#This Row],[MDS Census]]</f>
        <v>0</v>
      </c>
      <c r="AA202" s="6">
        <v>0</v>
      </c>
      <c r="AB202" s="6">
        <v>0</v>
      </c>
      <c r="AC202" s="6">
        <v>0</v>
      </c>
      <c r="AD202" s="6">
        <v>0</v>
      </c>
      <c r="AE202" s="6">
        <v>0</v>
      </c>
      <c r="AF202" s="6">
        <v>0</v>
      </c>
      <c r="AG202" s="6">
        <v>0</v>
      </c>
      <c r="AH202" s="1">
        <v>225374</v>
      </c>
      <c r="AI202">
        <v>1</v>
      </c>
    </row>
    <row r="203" spans="1:35" x14ac:dyDescent="0.25">
      <c r="A203" t="s">
        <v>379</v>
      </c>
      <c r="B203" t="s">
        <v>190</v>
      </c>
      <c r="C203" t="s">
        <v>540</v>
      </c>
      <c r="D203" t="s">
        <v>410</v>
      </c>
      <c r="E203" s="6">
        <v>81.510869565217391</v>
      </c>
      <c r="F203" s="6">
        <v>4.2717391304347823</v>
      </c>
      <c r="G203" s="6">
        <v>0.45652173913043476</v>
      </c>
      <c r="H203" s="6">
        <v>0.44021739130434784</v>
      </c>
      <c r="I203" s="6">
        <v>2.4565217391304346</v>
      </c>
      <c r="J203" s="6">
        <v>0</v>
      </c>
      <c r="K203" s="6">
        <v>0</v>
      </c>
      <c r="L203" s="6">
        <v>4.3423913043478262</v>
      </c>
      <c r="M203" s="6">
        <v>5.2608695652173916</v>
      </c>
      <c r="N203" s="6">
        <v>0</v>
      </c>
      <c r="O203" s="6">
        <f>SUM(NonNurse[[#This Row],[Qualified Social Work Staff Hours]],NonNurse[[#This Row],[Other Social Work Staff Hours]])/NonNurse[[#This Row],[MDS Census]]</f>
        <v>6.4541938925190029E-2</v>
      </c>
      <c r="P203" s="6">
        <v>5.1739130434782608</v>
      </c>
      <c r="Q203" s="6">
        <v>6.1603260869565215</v>
      </c>
      <c r="R203" s="6">
        <f>SUM(NonNurse[[#This Row],[Qualified Activities Professional Hours]],NonNurse[[#This Row],[Other Activities Professional Hours]])/NonNurse[[#This Row],[MDS Census]]</f>
        <v>0.13905187358314441</v>
      </c>
      <c r="S203" s="6">
        <v>19.241847826086957</v>
      </c>
      <c r="T203" s="6">
        <v>0</v>
      </c>
      <c r="U203" s="6">
        <v>0</v>
      </c>
      <c r="V203" s="6">
        <f>SUM(NonNurse[[#This Row],[Occupational Therapist Hours]],NonNurse[[#This Row],[OT Assistant Hours]],NonNurse[[#This Row],[OT Aide Hours]])/NonNurse[[#This Row],[MDS Census]]</f>
        <v>0.23606480864115217</v>
      </c>
      <c r="W203" s="6">
        <v>12.991847826086957</v>
      </c>
      <c r="X203" s="6">
        <v>0</v>
      </c>
      <c r="Y203" s="6">
        <v>0</v>
      </c>
      <c r="Z203" s="6">
        <f>SUM(NonNurse[[#This Row],[Physical Therapist (PT) Hours]],NonNurse[[#This Row],[PT Assistant Hours]],NonNurse[[#This Row],[PT Aide Hours]])/NonNurse[[#This Row],[MDS Census]]</f>
        <v>0.15938791838911856</v>
      </c>
      <c r="AA203" s="6">
        <v>0</v>
      </c>
      <c r="AB203" s="6">
        <v>0</v>
      </c>
      <c r="AC203" s="6">
        <v>0</v>
      </c>
      <c r="AD203" s="6">
        <v>0</v>
      </c>
      <c r="AE203" s="6">
        <v>0</v>
      </c>
      <c r="AF203" s="6">
        <v>0</v>
      </c>
      <c r="AG203" s="6">
        <v>0</v>
      </c>
      <c r="AH203" s="1">
        <v>225440</v>
      </c>
      <c r="AI203">
        <v>1</v>
      </c>
    </row>
    <row r="204" spans="1:35" x14ac:dyDescent="0.25">
      <c r="A204" t="s">
        <v>379</v>
      </c>
      <c r="B204" t="s">
        <v>304</v>
      </c>
      <c r="C204" t="s">
        <v>587</v>
      </c>
      <c r="D204" t="s">
        <v>412</v>
      </c>
      <c r="E204" s="6">
        <v>56.086956521739133</v>
      </c>
      <c r="F204" s="6">
        <v>0</v>
      </c>
      <c r="G204" s="6">
        <v>0</v>
      </c>
      <c r="H204" s="6">
        <v>0</v>
      </c>
      <c r="I204" s="6">
        <v>1.5217391304347827</v>
      </c>
      <c r="J204" s="6">
        <v>0</v>
      </c>
      <c r="K204" s="6">
        <v>0</v>
      </c>
      <c r="L204" s="6">
        <v>0.79347826086956519</v>
      </c>
      <c r="M204" s="6">
        <v>3.097826086956522</v>
      </c>
      <c r="N204" s="6">
        <v>0</v>
      </c>
      <c r="O204" s="6">
        <f>SUM(NonNurse[[#This Row],[Qualified Social Work Staff Hours]],NonNurse[[#This Row],[Other Social Work Staff Hours]])/NonNurse[[#This Row],[MDS Census]]</f>
        <v>5.5232558139534885E-2</v>
      </c>
      <c r="P204" s="6">
        <v>1.7826086956521738</v>
      </c>
      <c r="Q204" s="6">
        <v>4.8940217391304346</v>
      </c>
      <c r="R204" s="6">
        <f>SUM(NonNurse[[#This Row],[Qualified Activities Professional Hours]],NonNurse[[#This Row],[Other Activities Professional Hours]])/NonNurse[[#This Row],[MDS Census]]</f>
        <v>0.11904069767441859</v>
      </c>
      <c r="S204" s="6">
        <v>2.6758695652173916</v>
      </c>
      <c r="T204" s="6">
        <v>3.1206521739130424</v>
      </c>
      <c r="U204" s="6">
        <v>0</v>
      </c>
      <c r="V204" s="6">
        <f>SUM(NonNurse[[#This Row],[Occupational Therapist Hours]],NonNurse[[#This Row],[OT Assistant Hours]],NonNurse[[#This Row],[OT Aide Hours]])/NonNurse[[#This Row],[MDS Census]]</f>
        <v>0.1033488372093023</v>
      </c>
      <c r="W204" s="6">
        <v>1.9753260869565217</v>
      </c>
      <c r="X204" s="6">
        <v>2.3817391304347826</v>
      </c>
      <c r="Y204" s="6">
        <v>1.9782608695652173</v>
      </c>
      <c r="Z204" s="6">
        <f>SUM(NonNurse[[#This Row],[Physical Therapist (PT) Hours]],NonNurse[[#This Row],[PT Assistant Hours]],NonNurse[[#This Row],[PT Aide Hours]])/NonNurse[[#This Row],[MDS Census]]</f>
        <v>0.11295542635658914</v>
      </c>
      <c r="AA204" s="6">
        <v>0</v>
      </c>
      <c r="AB204" s="6">
        <v>0</v>
      </c>
      <c r="AC204" s="6">
        <v>0</v>
      </c>
      <c r="AD204" s="6">
        <v>0</v>
      </c>
      <c r="AE204" s="6">
        <v>0</v>
      </c>
      <c r="AF204" s="6">
        <v>0</v>
      </c>
      <c r="AG204" s="6">
        <v>0</v>
      </c>
      <c r="AH204" s="1">
        <v>225668</v>
      </c>
      <c r="AI204">
        <v>1</v>
      </c>
    </row>
    <row r="205" spans="1:35" x14ac:dyDescent="0.25">
      <c r="A205" t="s">
        <v>379</v>
      </c>
      <c r="B205" t="s">
        <v>325</v>
      </c>
      <c r="C205" t="s">
        <v>564</v>
      </c>
      <c r="D205" t="s">
        <v>415</v>
      </c>
      <c r="E205" s="6">
        <v>39.717391304347828</v>
      </c>
      <c r="F205" s="6">
        <v>4.8913043478260869</v>
      </c>
      <c r="G205" s="6">
        <v>0</v>
      </c>
      <c r="H205" s="6">
        <v>0.11413043478260869</v>
      </c>
      <c r="I205" s="6">
        <v>1.3586956521739131</v>
      </c>
      <c r="J205" s="6">
        <v>0</v>
      </c>
      <c r="K205" s="6">
        <v>6.1956521739130439</v>
      </c>
      <c r="L205" s="6">
        <v>2.8975</v>
      </c>
      <c r="M205" s="6">
        <v>5.0543478260869561</v>
      </c>
      <c r="N205" s="6">
        <v>0</v>
      </c>
      <c r="O205" s="6">
        <f>SUM(NonNurse[[#This Row],[Qualified Social Work Staff Hours]],NonNurse[[#This Row],[Other Social Work Staff Hours]])/NonNurse[[#This Row],[MDS Census]]</f>
        <v>0.12725779967159276</v>
      </c>
      <c r="P205" s="6">
        <v>4.0760869565217392</v>
      </c>
      <c r="Q205" s="6">
        <v>16.372282608695652</v>
      </c>
      <c r="R205" s="6">
        <f>SUM(NonNurse[[#This Row],[Qualified Activities Professional Hours]],NonNurse[[#This Row],[Other Activities Professional Hours]])/NonNurse[[#This Row],[MDS Census]]</f>
        <v>0.51484674329501912</v>
      </c>
      <c r="S205" s="6">
        <v>2.0733695652173916</v>
      </c>
      <c r="T205" s="6">
        <v>2.7288043478260873</v>
      </c>
      <c r="U205" s="6">
        <v>0</v>
      </c>
      <c r="V205" s="6">
        <f>SUM(NonNurse[[#This Row],[Occupational Therapist Hours]],NonNurse[[#This Row],[OT Assistant Hours]],NonNurse[[#This Row],[OT Aide Hours]])/NonNurse[[#This Row],[MDS Census]]</f>
        <v>0.12090859332238643</v>
      </c>
      <c r="W205" s="6">
        <v>2.7293478260869568</v>
      </c>
      <c r="X205" s="6">
        <v>4.3706521739130437</v>
      </c>
      <c r="Y205" s="6">
        <v>0</v>
      </c>
      <c r="Z205" s="6">
        <f>SUM(NonNurse[[#This Row],[Physical Therapist (PT) Hours]],NonNurse[[#This Row],[PT Assistant Hours]],NonNurse[[#This Row],[PT Aide Hours]])/NonNurse[[#This Row],[MDS Census]]</f>
        <v>0.17876299945265464</v>
      </c>
      <c r="AA205" s="6">
        <v>0</v>
      </c>
      <c r="AB205" s="6">
        <v>0</v>
      </c>
      <c r="AC205" s="6">
        <v>0</v>
      </c>
      <c r="AD205" s="6">
        <v>0</v>
      </c>
      <c r="AE205" s="6">
        <v>0</v>
      </c>
      <c r="AF205" s="6">
        <v>0</v>
      </c>
      <c r="AG205" s="6">
        <v>0</v>
      </c>
      <c r="AH205" s="1">
        <v>225724</v>
      </c>
      <c r="AI205">
        <v>1</v>
      </c>
    </row>
    <row r="206" spans="1:35" x14ac:dyDescent="0.25">
      <c r="A206" t="s">
        <v>379</v>
      </c>
      <c r="B206" t="s">
        <v>124</v>
      </c>
      <c r="C206" t="s">
        <v>524</v>
      </c>
      <c r="D206" t="s">
        <v>410</v>
      </c>
      <c r="E206" s="6">
        <v>126.89130434782609</v>
      </c>
      <c r="F206" s="6">
        <v>5.1358695652173916</v>
      </c>
      <c r="G206" s="6">
        <v>0</v>
      </c>
      <c r="H206" s="6">
        <v>0</v>
      </c>
      <c r="I206" s="6">
        <v>5.0543478260869561</v>
      </c>
      <c r="J206" s="6">
        <v>0</v>
      </c>
      <c r="K206" s="6">
        <v>0</v>
      </c>
      <c r="L206" s="6">
        <v>5.4456521739130439</v>
      </c>
      <c r="M206" s="6">
        <v>0</v>
      </c>
      <c r="N206" s="6">
        <v>10.038043478260869</v>
      </c>
      <c r="O206" s="6">
        <f>SUM(NonNurse[[#This Row],[Qualified Social Work Staff Hours]],NonNurse[[#This Row],[Other Social Work Staff Hours]])/NonNurse[[#This Row],[MDS Census]]</f>
        <v>7.910741819427787E-2</v>
      </c>
      <c r="P206" s="6">
        <v>0</v>
      </c>
      <c r="Q206" s="6">
        <v>33.355978260869563</v>
      </c>
      <c r="R206" s="6">
        <f>SUM(NonNurse[[#This Row],[Qualified Activities Professional Hours]],NonNurse[[#This Row],[Other Activities Professional Hours]])/NonNurse[[#This Row],[MDS Census]]</f>
        <v>0.26287048141168406</v>
      </c>
      <c r="S206" s="6">
        <v>11.1875</v>
      </c>
      <c r="T206" s="6">
        <v>0.40489130434782611</v>
      </c>
      <c r="U206" s="6">
        <v>0</v>
      </c>
      <c r="V206" s="6">
        <f>SUM(NonNurse[[#This Row],[Occupational Therapist Hours]],NonNurse[[#This Row],[OT Assistant Hours]],NonNurse[[#This Row],[OT Aide Hours]])/NonNurse[[#This Row],[MDS Census]]</f>
        <v>9.1356861401404824E-2</v>
      </c>
      <c r="W206" s="6">
        <v>4.0597826086956523</v>
      </c>
      <c r="X206" s="6">
        <v>0.23369565217391305</v>
      </c>
      <c r="Y206" s="6">
        <v>0</v>
      </c>
      <c r="Z206" s="6">
        <f>SUM(NonNurse[[#This Row],[Physical Therapist (PT) Hours]],NonNurse[[#This Row],[PT Assistant Hours]],NonNurse[[#This Row],[PT Aide Hours]])/NonNurse[[#This Row],[MDS Census]]</f>
        <v>3.3835874593112901E-2</v>
      </c>
      <c r="AA206" s="6">
        <v>0</v>
      </c>
      <c r="AB206" s="6">
        <v>0</v>
      </c>
      <c r="AC206" s="6">
        <v>0</v>
      </c>
      <c r="AD206" s="6">
        <v>0</v>
      </c>
      <c r="AE206" s="6">
        <v>0</v>
      </c>
      <c r="AF206" s="6">
        <v>0</v>
      </c>
      <c r="AG206" s="6">
        <v>0</v>
      </c>
      <c r="AH206" s="1">
        <v>225339</v>
      </c>
      <c r="AI206">
        <v>1</v>
      </c>
    </row>
    <row r="207" spans="1:35" x14ac:dyDescent="0.25">
      <c r="A207" t="s">
        <v>379</v>
      </c>
      <c r="B207" t="s">
        <v>168</v>
      </c>
      <c r="C207" t="s">
        <v>541</v>
      </c>
      <c r="D207" t="s">
        <v>416</v>
      </c>
      <c r="E207" s="6">
        <v>83.260869565217391</v>
      </c>
      <c r="F207" s="6">
        <v>3.4782608695652173</v>
      </c>
      <c r="G207" s="6">
        <v>1.1304347826086956</v>
      </c>
      <c r="H207" s="6">
        <v>0.55434782608695654</v>
      </c>
      <c r="I207" s="6">
        <v>1.2282608695652173</v>
      </c>
      <c r="J207" s="6">
        <v>0</v>
      </c>
      <c r="K207" s="6">
        <v>0</v>
      </c>
      <c r="L207" s="6">
        <v>2.9266304347826089</v>
      </c>
      <c r="M207" s="6">
        <v>5.4782608695652177</v>
      </c>
      <c r="N207" s="6">
        <v>0</v>
      </c>
      <c r="O207" s="6">
        <f>SUM(NonNurse[[#This Row],[Qualified Social Work Staff Hours]],NonNurse[[#This Row],[Other Social Work Staff Hours]])/NonNurse[[#This Row],[MDS Census]]</f>
        <v>6.5796344647519586E-2</v>
      </c>
      <c r="P207" s="6">
        <v>5.3043478260869561</v>
      </c>
      <c r="Q207" s="6">
        <v>12.172391304347823</v>
      </c>
      <c r="R207" s="6">
        <f>SUM(NonNurse[[#This Row],[Qualified Activities Professional Hours]],NonNurse[[#This Row],[Other Activities Professional Hours]])/NonNurse[[#This Row],[MDS Census]]</f>
        <v>0.20990339425587465</v>
      </c>
      <c r="S207" s="6">
        <v>5.3668478260869561</v>
      </c>
      <c r="T207" s="6">
        <v>0</v>
      </c>
      <c r="U207" s="6">
        <v>4.4891304347826084</v>
      </c>
      <c r="V207" s="6">
        <f>SUM(NonNurse[[#This Row],[Occupational Therapist Hours]],NonNurse[[#This Row],[OT Assistant Hours]],NonNurse[[#This Row],[OT Aide Hours]])/NonNurse[[#This Row],[MDS Census]]</f>
        <v>0.11837467362924281</v>
      </c>
      <c r="W207" s="6">
        <v>10.668478260869565</v>
      </c>
      <c r="X207" s="6">
        <v>0</v>
      </c>
      <c r="Y207" s="6">
        <v>0</v>
      </c>
      <c r="Z207" s="6">
        <f>SUM(NonNurse[[#This Row],[Physical Therapist (PT) Hours]],NonNurse[[#This Row],[PT Assistant Hours]],NonNurse[[#This Row],[PT Aide Hours]])/NonNurse[[#This Row],[MDS Census]]</f>
        <v>0.12813315926892949</v>
      </c>
      <c r="AA207" s="6">
        <v>0</v>
      </c>
      <c r="AB207" s="6">
        <v>0</v>
      </c>
      <c r="AC207" s="6">
        <v>0</v>
      </c>
      <c r="AD207" s="6">
        <v>0</v>
      </c>
      <c r="AE207" s="6">
        <v>0</v>
      </c>
      <c r="AF207" s="6">
        <v>0</v>
      </c>
      <c r="AG207" s="6">
        <v>0</v>
      </c>
      <c r="AH207" s="1">
        <v>225412</v>
      </c>
      <c r="AI207">
        <v>1</v>
      </c>
    </row>
    <row r="208" spans="1:35" x14ac:dyDescent="0.25">
      <c r="A208" t="s">
        <v>379</v>
      </c>
      <c r="B208" t="s">
        <v>115</v>
      </c>
      <c r="C208" t="s">
        <v>520</v>
      </c>
      <c r="D208" t="s">
        <v>410</v>
      </c>
      <c r="E208" s="6">
        <v>58.108695652173914</v>
      </c>
      <c r="F208" s="6">
        <v>5.4782608695652177</v>
      </c>
      <c r="G208" s="6">
        <v>0.28260869565217389</v>
      </c>
      <c r="H208" s="6">
        <v>0</v>
      </c>
      <c r="I208" s="6">
        <v>2</v>
      </c>
      <c r="J208" s="6">
        <v>0</v>
      </c>
      <c r="K208" s="6">
        <v>0</v>
      </c>
      <c r="L208" s="6">
        <v>1.9403260869565215</v>
      </c>
      <c r="M208" s="6">
        <v>2.4184782608695654</v>
      </c>
      <c r="N208" s="6">
        <v>0</v>
      </c>
      <c r="O208" s="6">
        <f>SUM(NonNurse[[#This Row],[Qualified Social Work Staff Hours]],NonNurse[[#This Row],[Other Social Work Staff Hours]])/NonNurse[[#This Row],[MDS Census]]</f>
        <v>4.1619902731013847E-2</v>
      </c>
      <c r="P208" s="6">
        <v>5.7478260869565228</v>
      </c>
      <c r="Q208" s="6">
        <v>0.38152173913043474</v>
      </c>
      <c r="R208" s="6">
        <f>SUM(NonNurse[[#This Row],[Qualified Activities Professional Hours]],NonNurse[[#This Row],[Other Activities Professional Hours]])/NonNurse[[#This Row],[MDS Census]]</f>
        <v>0.10548073325851104</v>
      </c>
      <c r="S208" s="6">
        <v>1.0610869565217391</v>
      </c>
      <c r="T208" s="6">
        <v>1.6847826086956521</v>
      </c>
      <c r="U208" s="6">
        <v>0</v>
      </c>
      <c r="V208" s="6">
        <f>SUM(NonNurse[[#This Row],[Occupational Therapist Hours]],NonNurse[[#This Row],[OT Assistant Hours]],NonNurse[[#This Row],[OT Aide Hours]])/NonNurse[[#This Row],[MDS Census]]</f>
        <v>4.7254021698466139E-2</v>
      </c>
      <c r="W208" s="6">
        <v>1.0104347826086957</v>
      </c>
      <c r="X208" s="6">
        <v>0.46782608695652173</v>
      </c>
      <c r="Y208" s="6">
        <v>0</v>
      </c>
      <c r="Z208" s="6">
        <f>SUM(NonNurse[[#This Row],[Physical Therapist (PT) Hours]],NonNurse[[#This Row],[PT Assistant Hours]],NonNurse[[#This Row],[PT Aide Hours]])/NonNurse[[#This Row],[MDS Census]]</f>
        <v>2.5439580995136549E-2</v>
      </c>
      <c r="AA208" s="6">
        <v>0</v>
      </c>
      <c r="AB208" s="6">
        <v>0</v>
      </c>
      <c r="AC208" s="6">
        <v>0</v>
      </c>
      <c r="AD208" s="6">
        <v>0</v>
      </c>
      <c r="AE208" s="6">
        <v>0</v>
      </c>
      <c r="AF208" s="6">
        <v>0</v>
      </c>
      <c r="AG208" s="6">
        <v>0</v>
      </c>
      <c r="AH208" s="1">
        <v>225329</v>
      </c>
      <c r="AI208">
        <v>1</v>
      </c>
    </row>
    <row r="209" spans="1:35" x14ac:dyDescent="0.25">
      <c r="A209" t="s">
        <v>379</v>
      </c>
      <c r="B209" t="s">
        <v>85</v>
      </c>
      <c r="C209" t="s">
        <v>479</v>
      </c>
      <c r="D209" t="s">
        <v>414</v>
      </c>
      <c r="E209" s="6">
        <v>91.836956521739125</v>
      </c>
      <c r="F209" s="6">
        <v>4.8695652173913047</v>
      </c>
      <c r="G209" s="6">
        <v>0.39130434782608697</v>
      </c>
      <c r="H209" s="6">
        <v>0.48423913043478256</v>
      </c>
      <c r="I209" s="6">
        <v>1.576086956521739</v>
      </c>
      <c r="J209" s="6">
        <v>0</v>
      </c>
      <c r="K209" s="6">
        <v>0</v>
      </c>
      <c r="L209" s="6">
        <v>0.79673913043478262</v>
      </c>
      <c r="M209" s="6">
        <v>12.70467391304348</v>
      </c>
      <c r="N209" s="6">
        <v>0</v>
      </c>
      <c r="O209" s="6">
        <f>SUM(NonNurse[[#This Row],[Qualified Social Work Staff Hours]],NonNurse[[#This Row],[Other Social Work Staff Hours]])/NonNurse[[#This Row],[MDS Census]]</f>
        <v>0.13833944845543855</v>
      </c>
      <c r="P209" s="6">
        <v>0</v>
      </c>
      <c r="Q209" s="6">
        <v>12.666847826086958</v>
      </c>
      <c r="R209" s="6">
        <f>SUM(NonNurse[[#This Row],[Qualified Activities Professional Hours]],NonNurse[[#This Row],[Other Activities Professional Hours]])/NonNurse[[#This Row],[MDS Census]]</f>
        <v>0.13792756539235415</v>
      </c>
      <c r="S209" s="6">
        <v>4.891413043478261</v>
      </c>
      <c r="T209" s="6">
        <v>1.6413043478260869</v>
      </c>
      <c r="U209" s="6">
        <v>0</v>
      </c>
      <c r="V209" s="6">
        <f>SUM(NonNurse[[#This Row],[Occupational Therapist Hours]],NonNurse[[#This Row],[OT Assistant Hours]],NonNurse[[#This Row],[OT Aide Hours]])/NonNurse[[#This Row],[MDS Census]]</f>
        <v>7.1133861995502437E-2</v>
      </c>
      <c r="W209" s="6">
        <v>2.8588043478260867</v>
      </c>
      <c r="X209" s="6">
        <v>4.2741304347826077</v>
      </c>
      <c r="Y209" s="6">
        <v>0</v>
      </c>
      <c r="Z209" s="6">
        <f>SUM(NonNurse[[#This Row],[Physical Therapist (PT) Hours]],NonNurse[[#This Row],[PT Assistant Hours]],NonNurse[[#This Row],[PT Aide Hours]])/NonNurse[[#This Row],[MDS Census]]</f>
        <v>7.7669546691916197E-2</v>
      </c>
      <c r="AA209" s="6">
        <v>0</v>
      </c>
      <c r="AB209" s="6">
        <v>5.1086956521739131</v>
      </c>
      <c r="AC209" s="6">
        <v>0</v>
      </c>
      <c r="AD209" s="6">
        <v>0</v>
      </c>
      <c r="AE209" s="6">
        <v>0</v>
      </c>
      <c r="AF209" s="6">
        <v>0</v>
      </c>
      <c r="AG209" s="6">
        <v>0</v>
      </c>
      <c r="AH209" s="1">
        <v>225286</v>
      </c>
      <c r="AI209">
        <v>1</v>
      </c>
    </row>
    <row r="210" spans="1:35" x14ac:dyDescent="0.25">
      <c r="A210" t="s">
        <v>379</v>
      </c>
      <c r="B210" t="s">
        <v>1</v>
      </c>
      <c r="C210" t="s">
        <v>434</v>
      </c>
      <c r="D210" t="s">
        <v>412</v>
      </c>
      <c r="E210" s="6">
        <v>96.347826086956516</v>
      </c>
      <c r="F210" s="6">
        <v>5.2173913043478262</v>
      </c>
      <c r="G210" s="6">
        <v>0.42391304347826086</v>
      </c>
      <c r="H210" s="6">
        <v>0.60815217391304344</v>
      </c>
      <c r="I210" s="6">
        <v>2.652173913043478</v>
      </c>
      <c r="J210" s="6">
        <v>0</v>
      </c>
      <c r="K210" s="6">
        <v>0</v>
      </c>
      <c r="L210" s="6">
        <v>4.4394565217391309</v>
      </c>
      <c r="M210" s="6">
        <v>5.0011956521739132</v>
      </c>
      <c r="N210" s="6">
        <v>0</v>
      </c>
      <c r="O210" s="6">
        <f>SUM(NonNurse[[#This Row],[Qualified Social Work Staff Hours]],NonNurse[[#This Row],[Other Social Work Staff Hours]])/NonNurse[[#This Row],[MDS Census]]</f>
        <v>5.1907716606498198E-2</v>
      </c>
      <c r="P210" s="6">
        <v>0</v>
      </c>
      <c r="Q210" s="6">
        <v>11.287391304347826</v>
      </c>
      <c r="R210" s="6">
        <f>SUM(NonNurse[[#This Row],[Qualified Activities Professional Hours]],NonNurse[[#This Row],[Other Activities Professional Hours]])/NonNurse[[#This Row],[MDS Census]]</f>
        <v>0.11715252707581228</v>
      </c>
      <c r="S210" s="6">
        <v>5.4388043478260863</v>
      </c>
      <c r="T210" s="6">
        <v>8.6815217391304369</v>
      </c>
      <c r="U210" s="6">
        <v>0</v>
      </c>
      <c r="V210" s="6">
        <f>SUM(NonNurse[[#This Row],[Occupational Therapist Hours]],NonNurse[[#This Row],[OT Assistant Hours]],NonNurse[[#This Row],[OT Aide Hours]])/NonNurse[[#This Row],[MDS Census]]</f>
        <v>0.14655573104693145</v>
      </c>
      <c r="W210" s="6">
        <v>5.7948913043478258</v>
      </c>
      <c r="X210" s="6">
        <v>9.5910869565217389</v>
      </c>
      <c r="Y210" s="6">
        <v>0</v>
      </c>
      <c r="Z210" s="6">
        <f>SUM(NonNurse[[#This Row],[Physical Therapist (PT) Hours]],NonNurse[[#This Row],[PT Assistant Hours]],NonNurse[[#This Row],[PT Aide Hours]])/NonNurse[[#This Row],[MDS Census]]</f>
        <v>0.15969201263537905</v>
      </c>
      <c r="AA210" s="6">
        <v>0</v>
      </c>
      <c r="AB210" s="6">
        <v>5.1304347826086953</v>
      </c>
      <c r="AC210" s="6">
        <v>0</v>
      </c>
      <c r="AD210" s="6">
        <v>0</v>
      </c>
      <c r="AE210" s="6">
        <v>0</v>
      </c>
      <c r="AF210" s="6">
        <v>0</v>
      </c>
      <c r="AG210" s="6">
        <v>0</v>
      </c>
      <c r="AH210" s="1">
        <v>225562</v>
      </c>
      <c r="AI210">
        <v>1</v>
      </c>
    </row>
    <row r="211" spans="1:35" x14ac:dyDescent="0.25">
      <c r="A211" t="s">
        <v>379</v>
      </c>
      <c r="B211" t="s">
        <v>215</v>
      </c>
      <c r="C211" t="s">
        <v>432</v>
      </c>
      <c r="D211" t="s">
        <v>414</v>
      </c>
      <c r="E211" s="6">
        <v>104.78260869565217</v>
      </c>
      <c r="F211" s="6">
        <v>4.7880434782608692</v>
      </c>
      <c r="G211" s="6">
        <v>1.9130434782608696</v>
      </c>
      <c r="H211" s="6">
        <v>0.42119565217391303</v>
      </c>
      <c r="I211" s="6">
        <v>0</v>
      </c>
      <c r="J211" s="6">
        <v>0</v>
      </c>
      <c r="K211" s="6">
        <v>0</v>
      </c>
      <c r="L211" s="6">
        <v>4.302173913043478</v>
      </c>
      <c r="M211" s="6">
        <v>18.209239130434781</v>
      </c>
      <c r="N211" s="6">
        <v>0</v>
      </c>
      <c r="O211" s="6">
        <f>SUM(NonNurse[[#This Row],[Qualified Social Work Staff Hours]],NonNurse[[#This Row],[Other Social Work Staff Hours]])/NonNurse[[#This Row],[MDS Census]]</f>
        <v>0.1737811203319502</v>
      </c>
      <c r="P211" s="6">
        <v>5.7445652173913047</v>
      </c>
      <c r="Q211" s="6">
        <v>27.747282608695652</v>
      </c>
      <c r="R211" s="6">
        <f>SUM(NonNurse[[#This Row],[Qualified Activities Professional Hours]],NonNurse[[#This Row],[Other Activities Professional Hours]])/NonNurse[[#This Row],[MDS Census]]</f>
        <v>0.31963174273858919</v>
      </c>
      <c r="S211" s="6">
        <v>0.76771739130434757</v>
      </c>
      <c r="T211" s="6">
        <v>0</v>
      </c>
      <c r="U211" s="6">
        <v>0</v>
      </c>
      <c r="V211" s="6">
        <f>SUM(NonNurse[[#This Row],[Occupational Therapist Hours]],NonNurse[[#This Row],[OT Assistant Hours]],NonNurse[[#This Row],[OT Aide Hours]])/NonNurse[[#This Row],[MDS Census]]</f>
        <v>7.3267634854771758E-3</v>
      </c>
      <c r="W211" s="6">
        <v>2.301195652173913</v>
      </c>
      <c r="X211" s="6">
        <v>0</v>
      </c>
      <c r="Y211" s="6">
        <v>0</v>
      </c>
      <c r="Z211" s="6">
        <f>SUM(NonNurse[[#This Row],[Physical Therapist (PT) Hours]],NonNurse[[#This Row],[PT Assistant Hours]],NonNurse[[#This Row],[PT Aide Hours]])/NonNurse[[#This Row],[MDS Census]]</f>
        <v>2.1961618257261409E-2</v>
      </c>
      <c r="AA211" s="6">
        <v>0</v>
      </c>
      <c r="AB211" s="6">
        <v>0</v>
      </c>
      <c r="AC211" s="6">
        <v>0</v>
      </c>
      <c r="AD211" s="6">
        <v>0</v>
      </c>
      <c r="AE211" s="6">
        <v>0</v>
      </c>
      <c r="AF211" s="6">
        <v>0</v>
      </c>
      <c r="AG211" s="6">
        <v>0</v>
      </c>
      <c r="AH211" s="1">
        <v>225480</v>
      </c>
      <c r="AI211">
        <v>1</v>
      </c>
    </row>
    <row r="212" spans="1:35" x14ac:dyDescent="0.25">
      <c r="A212" t="s">
        <v>379</v>
      </c>
      <c r="B212" t="s">
        <v>262</v>
      </c>
      <c r="C212" t="s">
        <v>432</v>
      </c>
      <c r="D212" t="s">
        <v>414</v>
      </c>
      <c r="E212" s="6">
        <v>76.967391304347828</v>
      </c>
      <c r="F212" s="6">
        <v>5.2173913043478262</v>
      </c>
      <c r="G212" s="6">
        <v>0</v>
      </c>
      <c r="H212" s="6">
        <v>0</v>
      </c>
      <c r="I212" s="6">
        <v>0</v>
      </c>
      <c r="J212" s="6">
        <v>0</v>
      </c>
      <c r="K212" s="6">
        <v>0</v>
      </c>
      <c r="L212" s="6">
        <v>4.0057608695652176</v>
      </c>
      <c r="M212" s="6">
        <v>4.2608695652173916</v>
      </c>
      <c r="N212" s="6">
        <v>0</v>
      </c>
      <c r="O212" s="6">
        <f>SUM(NonNurse[[#This Row],[Qualified Social Work Staff Hours]],NonNurse[[#This Row],[Other Social Work Staff Hours]])/NonNurse[[#This Row],[MDS Census]]</f>
        <v>5.5359412512357015E-2</v>
      </c>
      <c r="P212" s="6">
        <v>5.2173913043478262</v>
      </c>
      <c r="Q212" s="6">
        <v>8.6798913043478247</v>
      </c>
      <c r="R212" s="6">
        <f>SUM(NonNurse[[#This Row],[Qualified Activities Professional Hours]],NonNurse[[#This Row],[Other Activities Professional Hours]])/NonNurse[[#This Row],[MDS Census]]</f>
        <v>0.18056065527467868</v>
      </c>
      <c r="S212" s="6">
        <v>1.776739130434783</v>
      </c>
      <c r="T212" s="6">
        <v>6.2346739130434763</v>
      </c>
      <c r="U212" s="6">
        <v>0</v>
      </c>
      <c r="V212" s="6">
        <f>SUM(NonNurse[[#This Row],[Occupational Therapist Hours]],NonNurse[[#This Row],[OT Assistant Hours]],NonNurse[[#This Row],[OT Aide Hours]])/NonNurse[[#This Row],[MDS Census]]</f>
        <v>0.10408840559243043</v>
      </c>
      <c r="W212" s="6">
        <v>3.3615217391304353</v>
      </c>
      <c r="X212" s="6">
        <v>5.1389130434782597</v>
      </c>
      <c r="Y212" s="6">
        <v>0</v>
      </c>
      <c r="Z212" s="6">
        <f>SUM(NonNurse[[#This Row],[Physical Therapist (PT) Hours]],NonNurse[[#This Row],[PT Assistant Hours]],NonNurse[[#This Row],[PT Aide Hours]])/NonNurse[[#This Row],[MDS Census]]</f>
        <v>0.11044202796215222</v>
      </c>
      <c r="AA212" s="6">
        <v>0</v>
      </c>
      <c r="AB212" s="6">
        <v>0</v>
      </c>
      <c r="AC212" s="6">
        <v>0</v>
      </c>
      <c r="AD212" s="6">
        <v>0</v>
      </c>
      <c r="AE212" s="6">
        <v>0</v>
      </c>
      <c r="AF212" s="6">
        <v>0</v>
      </c>
      <c r="AG212" s="6">
        <v>0</v>
      </c>
      <c r="AH212" s="1">
        <v>225556</v>
      </c>
      <c r="AI212">
        <v>1</v>
      </c>
    </row>
    <row r="213" spans="1:35" x14ac:dyDescent="0.25">
      <c r="A213" t="s">
        <v>379</v>
      </c>
      <c r="B213" t="s">
        <v>271</v>
      </c>
      <c r="C213" t="s">
        <v>446</v>
      </c>
      <c r="D213" t="s">
        <v>418</v>
      </c>
      <c r="E213" s="6">
        <v>56.5</v>
      </c>
      <c r="F213" s="6">
        <v>5.6521739130434785</v>
      </c>
      <c r="G213" s="6">
        <v>0.30434782608695654</v>
      </c>
      <c r="H213" s="6">
        <v>0.18478260869565216</v>
      </c>
      <c r="I213" s="6">
        <v>1.0326086956521738</v>
      </c>
      <c r="J213" s="6">
        <v>0</v>
      </c>
      <c r="K213" s="6">
        <v>0</v>
      </c>
      <c r="L213" s="6">
        <v>0.79619565217391308</v>
      </c>
      <c r="M213" s="6">
        <v>4.8695652173913047</v>
      </c>
      <c r="N213" s="6">
        <v>0</v>
      </c>
      <c r="O213" s="6">
        <f>SUM(NonNurse[[#This Row],[Qualified Social Work Staff Hours]],NonNurse[[#This Row],[Other Social Work Staff Hours]])/NonNurse[[#This Row],[MDS Census]]</f>
        <v>8.6186994998076194E-2</v>
      </c>
      <c r="P213" s="6">
        <v>5.2173913043478262</v>
      </c>
      <c r="Q213" s="6">
        <v>12.097826086956522</v>
      </c>
      <c r="R213" s="6">
        <f>SUM(NonNurse[[#This Row],[Qualified Activities Professional Hours]],NonNurse[[#This Row],[Other Activities Professional Hours]])/NonNurse[[#This Row],[MDS Census]]</f>
        <v>0.30646402462485572</v>
      </c>
      <c r="S213" s="6">
        <v>3.7581521739130435</v>
      </c>
      <c r="T213" s="6">
        <v>5.2391304347826084</v>
      </c>
      <c r="U213" s="6">
        <v>0</v>
      </c>
      <c r="V213" s="6">
        <f>SUM(NonNurse[[#This Row],[Occupational Therapist Hours]],NonNurse[[#This Row],[OT Assistant Hours]],NonNurse[[#This Row],[OT Aide Hours]])/NonNurse[[#This Row],[MDS Census]]</f>
        <v>0.15924393997691419</v>
      </c>
      <c r="W213" s="6">
        <v>3.5597826086956523</v>
      </c>
      <c r="X213" s="6">
        <v>3.1032608695652173</v>
      </c>
      <c r="Y213" s="6">
        <v>0</v>
      </c>
      <c r="Z213" s="6">
        <f>SUM(NonNurse[[#This Row],[Physical Therapist (PT) Hours]],NonNurse[[#This Row],[PT Assistant Hours]],NonNurse[[#This Row],[PT Aide Hours]])/NonNurse[[#This Row],[MDS Census]]</f>
        <v>0.11792997306656405</v>
      </c>
      <c r="AA213" s="6">
        <v>0</v>
      </c>
      <c r="AB213" s="6">
        <v>0</v>
      </c>
      <c r="AC213" s="6">
        <v>0</v>
      </c>
      <c r="AD213" s="6">
        <v>0</v>
      </c>
      <c r="AE213" s="6">
        <v>0</v>
      </c>
      <c r="AF213" s="6">
        <v>0</v>
      </c>
      <c r="AG213" s="6">
        <v>0</v>
      </c>
      <c r="AH213" s="1">
        <v>225581</v>
      </c>
      <c r="AI213">
        <v>1</v>
      </c>
    </row>
    <row r="214" spans="1:35" x14ac:dyDescent="0.25">
      <c r="A214" t="s">
        <v>379</v>
      </c>
      <c r="B214" t="s">
        <v>100</v>
      </c>
      <c r="C214" t="s">
        <v>452</v>
      </c>
      <c r="D214" t="s">
        <v>418</v>
      </c>
      <c r="E214" s="6">
        <v>95.130434782608702</v>
      </c>
      <c r="F214" s="6">
        <v>4.9565217391304346</v>
      </c>
      <c r="G214" s="6">
        <v>0.74456521739130432</v>
      </c>
      <c r="H214" s="6">
        <v>0.18478260869565216</v>
      </c>
      <c r="I214" s="6">
        <v>3.0869565217391304</v>
      </c>
      <c r="J214" s="6">
        <v>0</v>
      </c>
      <c r="K214" s="6">
        <v>2.3858695652173911</v>
      </c>
      <c r="L214" s="6">
        <v>2.7967391304347822</v>
      </c>
      <c r="M214" s="6">
        <v>9.2907608695652169</v>
      </c>
      <c r="N214" s="6">
        <v>0</v>
      </c>
      <c r="O214" s="6">
        <f>SUM(NonNurse[[#This Row],[Qualified Social Work Staff Hours]],NonNurse[[#This Row],[Other Social Work Staff Hours]])/NonNurse[[#This Row],[MDS Census]]</f>
        <v>9.766339122486288E-2</v>
      </c>
      <c r="P214" s="6">
        <v>5.5652173913043477</v>
      </c>
      <c r="Q214" s="6">
        <v>11.543478260869565</v>
      </c>
      <c r="R214" s="6">
        <f>SUM(NonNurse[[#This Row],[Qualified Activities Professional Hours]],NonNurse[[#This Row],[Other Activities Professional Hours]])/NonNurse[[#This Row],[MDS Census]]</f>
        <v>0.17984460694698354</v>
      </c>
      <c r="S214" s="6">
        <v>12.170760869565218</v>
      </c>
      <c r="T214" s="6">
        <v>3.4547826086956523</v>
      </c>
      <c r="U214" s="6">
        <v>0</v>
      </c>
      <c r="V214" s="6">
        <f>SUM(NonNurse[[#This Row],[Occupational Therapist Hours]],NonNurse[[#This Row],[OT Assistant Hours]],NonNurse[[#This Row],[OT Aide Hours]])/NonNurse[[#This Row],[MDS Census]]</f>
        <v>0.16425388482632539</v>
      </c>
      <c r="W214" s="6">
        <v>1.8940217391304344</v>
      </c>
      <c r="X214" s="6">
        <v>16.40565217391304</v>
      </c>
      <c r="Y214" s="6">
        <v>0</v>
      </c>
      <c r="Z214" s="6">
        <f>SUM(NonNurse[[#This Row],[Physical Therapist (PT) Hours]],NonNurse[[#This Row],[PT Assistant Hours]],NonNurse[[#This Row],[PT Aide Hours]])/NonNurse[[#This Row],[MDS Census]]</f>
        <v>0.19236403107861055</v>
      </c>
      <c r="AA214" s="6">
        <v>0</v>
      </c>
      <c r="AB214" s="6">
        <v>0</v>
      </c>
      <c r="AC214" s="6">
        <v>0</v>
      </c>
      <c r="AD214" s="6">
        <v>0</v>
      </c>
      <c r="AE214" s="6">
        <v>0</v>
      </c>
      <c r="AF214" s="6">
        <v>0</v>
      </c>
      <c r="AG214" s="6">
        <v>4.3478260869565216E-2</v>
      </c>
      <c r="AH214" s="1">
        <v>225306</v>
      </c>
      <c r="AI214">
        <v>1</v>
      </c>
    </row>
    <row r="215" spans="1:35" x14ac:dyDescent="0.25">
      <c r="A215" t="s">
        <v>379</v>
      </c>
      <c r="B215" t="s">
        <v>284</v>
      </c>
      <c r="C215" t="s">
        <v>579</v>
      </c>
      <c r="D215" t="s">
        <v>411</v>
      </c>
      <c r="E215" s="6">
        <v>88.184782608695656</v>
      </c>
      <c r="F215" s="6">
        <v>4.6956521739130439</v>
      </c>
      <c r="G215" s="6">
        <v>0.84782608695652173</v>
      </c>
      <c r="H215" s="6">
        <v>0.33695652173913043</v>
      </c>
      <c r="I215" s="6">
        <v>0.85869565217391308</v>
      </c>
      <c r="J215" s="6">
        <v>0</v>
      </c>
      <c r="K215" s="6">
        <v>1.076086956521739</v>
      </c>
      <c r="L215" s="6">
        <v>4.6003260869565228</v>
      </c>
      <c r="M215" s="6">
        <v>6.2853260869565215</v>
      </c>
      <c r="N215" s="6">
        <v>1.0923913043478262</v>
      </c>
      <c r="O215" s="6">
        <f>SUM(NonNurse[[#This Row],[Qualified Social Work Staff Hours]],NonNurse[[#This Row],[Other Social Work Staff Hours]])/NonNurse[[#This Row],[MDS Census]]</f>
        <v>8.3662023912239605E-2</v>
      </c>
      <c r="P215" s="6">
        <v>4.9891304347826084</v>
      </c>
      <c r="Q215" s="6">
        <v>7.9347826086956523</v>
      </c>
      <c r="R215" s="6">
        <f>SUM(NonNurse[[#This Row],[Qualified Activities Professional Hours]],NonNurse[[#This Row],[Other Activities Professional Hours]])/NonNurse[[#This Row],[MDS Census]]</f>
        <v>0.14655491186983854</v>
      </c>
      <c r="S215" s="6">
        <v>2.9836956521739135</v>
      </c>
      <c r="T215" s="6">
        <v>5.6709782608695667</v>
      </c>
      <c r="U215" s="6">
        <v>0</v>
      </c>
      <c r="V215" s="6">
        <f>SUM(NonNurse[[#This Row],[Occupational Therapist Hours]],NonNurse[[#This Row],[OT Assistant Hours]],NonNurse[[#This Row],[OT Aide Hours]])/NonNurse[[#This Row],[MDS Census]]</f>
        <v>9.8142487365955891E-2</v>
      </c>
      <c r="W215" s="6">
        <v>2.6083695652173908</v>
      </c>
      <c r="X215" s="6">
        <v>9.2790217391304353</v>
      </c>
      <c r="Y215" s="6">
        <v>0</v>
      </c>
      <c r="Z215" s="6">
        <f>SUM(NonNurse[[#This Row],[Physical Therapist (PT) Hours]],NonNurse[[#This Row],[PT Assistant Hours]],NonNurse[[#This Row],[PT Aide Hours]])/NonNurse[[#This Row],[MDS Census]]</f>
        <v>0.13480093676814989</v>
      </c>
      <c r="AA215" s="6">
        <v>0</v>
      </c>
      <c r="AB215" s="6">
        <v>0</v>
      </c>
      <c r="AC215" s="6">
        <v>0</v>
      </c>
      <c r="AD215" s="6">
        <v>0</v>
      </c>
      <c r="AE215" s="6">
        <v>0</v>
      </c>
      <c r="AF215" s="6">
        <v>0</v>
      </c>
      <c r="AG215" s="6">
        <v>0</v>
      </c>
      <c r="AH215" s="1">
        <v>225622</v>
      </c>
      <c r="AI215">
        <v>1</v>
      </c>
    </row>
    <row r="216" spans="1:35" x14ac:dyDescent="0.25">
      <c r="A216" t="s">
        <v>379</v>
      </c>
      <c r="B216" t="s">
        <v>145</v>
      </c>
      <c r="C216" t="s">
        <v>535</v>
      </c>
      <c r="D216" t="s">
        <v>410</v>
      </c>
      <c r="E216" s="6">
        <v>108.20652173913044</v>
      </c>
      <c r="F216" s="6">
        <v>5.3043478260869561</v>
      </c>
      <c r="G216" s="6">
        <v>1.4768478260869566</v>
      </c>
      <c r="H216" s="6">
        <v>0.56858695652173918</v>
      </c>
      <c r="I216" s="6">
        <v>5.3913043478260869</v>
      </c>
      <c r="J216" s="6">
        <v>0</v>
      </c>
      <c r="K216" s="6">
        <v>0</v>
      </c>
      <c r="L216" s="6">
        <v>5.2282608695652177</v>
      </c>
      <c r="M216" s="6">
        <v>10.350543478260869</v>
      </c>
      <c r="N216" s="6">
        <v>0</v>
      </c>
      <c r="O216" s="6">
        <f>SUM(NonNurse[[#This Row],[Qualified Social Work Staff Hours]],NonNurse[[#This Row],[Other Social Work Staff Hours]])/NonNurse[[#This Row],[MDS Census]]</f>
        <v>9.5655449522852834E-2</v>
      </c>
      <c r="P216" s="6">
        <v>4.5217391304347823</v>
      </c>
      <c r="Q216" s="6">
        <v>19.116847826086957</v>
      </c>
      <c r="R216" s="6">
        <f>SUM(NonNurse[[#This Row],[Qualified Activities Professional Hours]],NonNurse[[#This Row],[Other Activities Professional Hours]])/NonNurse[[#This Row],[MDS Census]]</f>
        <v>0.21845806127574083</v>
      </c>
      <c r="S216" s="6">
        <v>17.611413043478262</v>
      </c>
      <c r="T216" s="6">
        <v>4.8369565217391308</v>
      </c>
      <c r="U216" s="6">
        <v>0</v>
      </c>
      <c r="V216" s="6">
        <f>SUM(NonNurse[[#This Row],[Occupational Therapist Hours]],NonNurse[[#This Row],[OT Assistant Hours]],NonNurse[[#This Row],[OT Aide Hours]])/NonNurse[[#This Row],[MDS Census]]</f>
        <v>0.20745856353591161</v>
      </c>
      <c r="W216" s="6">
        <v>24.989130434782609</v>
      </c>
      <c r="X216" s="6">
        <v>9.9048913043478262</v>
      </c>
      <c r="Y216" s="6">
        <v>5.2826086956521738</v>
      </c>
      <c r="Z216" s="6">
        <f>SUM(NonNurse[[#This Row],[Physical Therapist (PT) Hours]],NonNurse[[#This Row],[PT Assistant Hours]],NonNurse[[#This Row],[PT Aide Hours]])/NonNurse[[#This Row],[MDS Census]]</f>
        <v>0.37129583124058263</v>
      </c>
      <c r="AA216" s="6">
        <v>0</v>
      </c>
      <c r="AB216" s="6">
        <v>0</v>
      </c>
      <c r="AC216" s="6">
        <v>0</v>
      </c>
      <c r="AD216" s="6">
        <v>0</v>
      </c>
      <c r="AE216" s="6">
        <v>1.4782608695652173</v>
      </c>
      <c r="AF216" s="6">
        <v>0</v>
      </c>
      <c r="AG216" s="6">
        <v>0.58152173913043481</v>
      </c>
      <c r="AH216" s="1">
        <v>225378</v>
      </c>
      <c r="AI216">
        <v>1</v>
      </c>
    </row>
    <row r="217" spans="1:35" x14ac:dyDescent="0.25">
      <c r="A217" t="s">
        <v>379</v>
      </c>
      <c r="B217" t="s">
        <v>166</v>
      </c>
      <c r="C217" t="s">
        <v>522</v>
      </c>
      <c r="D217" t="s">
        <v>415</v>
      </c>
      <c r="E217" s="6">
        <v>118.82608695652173</v>
      </c>
      <c r="F217" s="6">
        <v>4.3913043478260869</v>
      </c>
      <c r="G217" s="6">
        <v>0.28260869565217389</v>
      </c>
      <c r="H217" s="6">
        <v>0.3641304347826087</v>
      </c>
      <c r="I217" s="6">
        <v>4.2826086956521738</v>
      </c>
      <c r="J217" s="6">
        <v>0</v>
      </c>
      <c r="K217" s="6">
        <v>0</v>
      </c>
      <c r="L217" s="6">
        <v>5.1611956521739133</v>
      </c>
      <c r="M217" s="6">
        <v>5.0434782608695654</v>
      </c>
      <c r="N217" s="6">
        <v>5.2173913043478262</v>
      </c>
      <c r="O217" s="6">
        <f>SUM(NonNurse[[#This Row],[Qualified Social Work Staff Hours]],NonNurse[[#This Row],[Other Social Work Staff Hours]])/NonNurse[[#This Row],[MDS Census]]</f>
        <v>8.6351994145627511E-2</v>
      </c>
      <c r="P217" s="6">
        <v>4.8695652173913047</v>
      </c>
      <c r="Q217" s="6">
        <v>16.538043478260871</v>
      </c>
      <c r="R217" s="6">
        <f>SUM(NonNurse[[#This Row],[Qualified Activities Professional Hours]],NonNurse[[#This Row],[Other Activities Professional Hours]])/NonNurse[[#This Row],[MDS Census]]</f>
        <v>0.18015916575192098</v>
      </c>
      <c r="S217" s="6">
        <v>7.9375</v>
      </c>
      <c r="T217" s="6">
        <v>3.5054347826086958</v>
      </c>
      <c r="U217" s="6">
        <v>0</v>
      </c>
      <c r="V217" s="6">
        <f>SUM(NonNurse[[#This Row],[Occupational Therapist Hours]],NonNurse[[#This Row],[OT Assistant Hours]],NonNurse[[#This Row],[OT Aide Hours]])/NonNurse[[#This Row],[MDS Census]]</f>
        <v>9.6299853640687896E-2</v>
      </c>
      <c r="W217" s="6">
        <v>10.163043478260869</v>
      </c>
      <c r="X217" s="6">
        <v>4.0298913043478262</v>
      </c>
      <c r="Y217" s="6">
        <v>0</v>
      </c>
      <c r="Z217" s="6">
        <f>SUM(NonNurse[[#This Row],[Physical Therapist (PT) Hours]],NonNurse[[#This Row],[PT Assistant Hours]],NonNurse[[#This Row],[PT Aide Hours]])/NonNurse[[#This Row],[MDS Census]]</f>
        <v>0.11944291986827663</v>
      </c>
      <c r="AA217" s="6">
        <v>0</v>
      </c>
      <c r="AB217" s="6">
        <v>0</v>
      </c>
      <c r="AC217" s="6">
        <v>0</v>
      </c>
      <c r="AD217" s="6">
        <v>0</v>
      </c>
      <c r="AE217" s="6">
        <v>0</v>
      </c>
      <c r="AF217" s="6">
        <v>0</v>
      </c>
      <c r="AG217" s="6">
        <v>0</v>
      </c>
      <c r="AH217" s="1">
        <v>225409</v>
      </c>
      <c r="AI217">
        <v>1</v>
      </c>
    </row>
    <row r="218" spans="1:35" x14ac:dyDescent="0.25">
      <c r="A218" t="s">
        <v>379</v>
      </c>
      <c r="B218" t="s">
        <v>346</v>
      </c>
      <c r="C218" t="s">
        <v>484</v>
      </c>
      <c r="D218" t="s">
        <v>415</v>
      </c>
      <c r="E218" s="6">
        <v>26.923913043478262</v>
      </c>
      <c r="F218" s="6">
        <v>5.1304347826086953</v>
      </c>
      <c r="G218" s="6">
        <v>0</v>
      </c>
      <c r="H218" s="6">
        <v>0</v>
      </c>
      <c r="I218" s="6">
        <v>0</v>
      </c>
      <c r="J218" s="6">
        <v>0</v>
      </c>
      <c r="K218" s="6">
        <v>0</v>
      </c>
      <c r="L218" s="6">
        <v>0.58771739130434786</v>
      </c>
      <c r="M218" s="6">
        <v>5.2173913043478262</v>
      </c>
      <c r="N218" s="6">
        <v>0</v>
      </c>
      <c r="O218" s="6">
        <f>SUM(NonNurse[[#This Row],[Qualified Social Work Staff Hours]],NonNurse[[#This Row],[Other Social Work Staff Hours]])/NonNurse[[#This Row],[MDS Census]]</f>
        <v>0.19378280177634236</v>
      </c>
      <c r="P218" s="6">
        <v>4.8260869565217392</v>
      </c>
      <c r="Q218" s="6">
        <v>11.893804347826086</v>
      </c>
      <c r="R218" s="6">
        <f>SUM(NonNurse[[#This Row],[Qualified Activities Professional Hours]],NonNurse[[#This Row],[Other Activities Professional Hours]])/NonNurse[[#This Row],[MDS Census]]</f>
        <v>0.62100524828421477</v>
      </c>
      <c r="S218" s="6">
        <v>3.1085869565217386</v>
      </c>
      <c r="T218" s="6">
        <v>0</v>
      </c>
      <c r="U218" s="6">
        <v>0</v>
      </c>
      <c r="V218" s="6">
        <f>SUM(NonNurse[[#This Row],[Occupational Therapist Hours]],NonNurse[[#This Row],[OT Assistant Hours]],NonNurse[[#This Row],[OT Aide Hours]])/NonNurse[[#This Row],[MDS Census]]</f>
        <v>0.11545821558336695</v>
      </c>
      <c r="W218" s="6">
        <v>1.2204347826086959</v>
      </c>
      <c r="X218" s="6">
        <v>0</v>
      </c>
      <c r="Y218" s="6">
        <v>0</v>
      </c>
      <c r="Z218" s="6">
        <f>SUM(NonNurse[[#This Row],[Physical Therapist (PT) Hours]],NonNurse[[#This Row],[PT Assistant Hours]],NonNurse[[#This Row],[PT Aide Hours]])/NonNurse[[#This Row],[MDS Census]]</f>
        <v>4.5329027048849418E-2</v>
      </c>
      <c r="AA218" s="6">
        <v>0</v>
      </c>
      <c r="AB218" s="6">
        <v>0</v>
      </c>
      <c r="AC218" s="6">
        <v>0</v>
      </c>
      <c r="AD218" s="6">
        <v>0</v>
      </c>
      <c r="AE218" s="6">
        <v>0</v>
      </c>
      <c r="AF218" s="6">
        <v>0</v>
      </c>
      <c r="AG218" s="6">
        <v>0</v>
      </c>
      <c r="AH218" s="1">
        <v>225768</v>
      </c>
      <c r="AI218">
        <v>1</v>
      </c>
    </row>
    <row r="219" spans="1:35" x14ac:dyDescent="0.25">
      <c r="A219" t="s">
        <v>379</v>
      </c>
      <c r="B219" t="s">
        <v>357</v>
      </c>
      <c r="C219" t="s">
        <v>603</v>
      </c>
      <c r="D219" t="s">
        <v>410</v>
      </c>
      <c r="E219" s="6">
        <v>73.608695652173907</v>
      </c>
      <c r="F219" s="6">
        <v>6</v>
      </c>
      <c r="G219" s="6">
        <v>1.4130434782608696</v>
      </c>
      <c r="H219" s="6">
        <v>0</v>
      </c>
      <c r="I219" s="6">
        <v>0.10869565217391304</v>
      </c>
      <c r="J219" s="6">
        <v>0</v>
      </c>
      <c r="K219" s="6">
        <v>0</v>
      </c>
      <c r="L219" s="6">
        <v>0</v>
      </c>
      <c r="M219" s="6">
        <v>2.652173913043478</v>
      </c>
      <c r="N219" s="6">
        <v>0</v>
      </c>
      <c r="O219" s="6">
        <f>SUM(NonNurse[[#This Row],[Qualified Social Work Staff Hours]],NonNurse[[#This Row],[Other Social Work Staff Hours]])/NonNurse[[#This Row],[MDS Census]]</f>
        <v>3.6030714707619607E-2</v>
      </c>
      <c r="P219" s="6">
        <v>0</v>
      </c>
      <c r="Q219" s="6">
        <v>1.2173913043478262</v>
      </c>
      <c r="R219" s="6">
        <f>SUM(NonNurse[[#This Row],[Qualified Activities Professional Hours]],NonNurse[[#This Row],[Other Activities Professional Hours]])/NonNurse[[#This Row],[MDS Census]]</f>
        <v>1.6538688718251628E-2</v>
      </c>
      <c r="S219" s="6">
        <v>7.4782608695652177</v>
      </c>
      <c r="T219" s="6">
        <v>8.5353260869565215</v>
      </c>
      <c r="U219" s="6">
        <v>0</v>
      </c>
      <c r="V219" s="6">
        <f>SUM(NonNurse[[#This Row],[Occupational Therapist Hours]],NonNurse[[#This Row],[OT Assistant Hours]],NonNurse[[#This Row],[OT Aide Hours]])/NonNurse[[#This Row],[MDS Census]]</f>
        <v>0.21755020673360898</v>
      </c>
      <c r="W219" s="6">
        <v>10.252717391304348</v>
      </c>
      <c r="X219" s="6">
        <v>9.9646739130434785</v>
      </c>
      <c r="Y219" s="6">
        <v>8.8369565217391308</v>
      </c>
      <c r="Z219" s="6">
        <f>SUM(NonNurse[[#This Row],[Physical Therapist (PT) Hours]],NonNurse[[#This Row],[PT Assistant Hours]],NonNurse[[#This Row],[PT Aide Hours]])/NonNurse[[#This Row],[MDS Census]]</f>
        <v>0.3947135262847018</v>
      </c>
      <c r="AA219" s="6">
        <v>0</v>
      </c>
      <c r="AB219" s="6">
        <v>0.43478260869565216</v>
      </c>
      <c r="AC219" s="6">
        <v>0</v>
      </c>
      <c r="AD219" s="6">
        <v>0</v>
      </c>
      <c r="AE219" s="6">
        <v>0</v>
      </c>
      <c r="AF219" s="6">
        <v>0</v>
      </c>
      <c r="AG219" s="6">
        <v>0</v>
      </c>
      <c r="AH219" t="s">
        <v>0</v>
      </c>
      <c r="AI219">
        <v>1</v>
      </c>
    </row>
    <row r="220" spans="1:35" x14ac:dyDescent="0.25">
      <c r="A220" t="s">
        <v>379</v>
      </c>
      <c r="B220" t="s">
        <v>356</v>
      </c>
      <c r="C220" t="s">
        <v>550</v>
      </c>
      <c r="D220" t="s">
        <v>416</v>
      </c>
      <c r="E220" s="6">
        <v>18.532608695652176</v>
      </c>
      <c r="F220" s="6">
        <v>4.0869565217391308</v>
      </c>
      <c r="G220" s="6">
        <v>1.2173913043478262</v>
      </c>
      <c r="H220" s="6">
        <v>1.7236956521739131</v>
      </c>
      <c r="I220" s="6">
        <v>0</v>
      </c>
      <c r="J220" s="6">
        <v>14.413043478260869</v>
      </c>
      <c r="K220" s="6">
        <v>0</v>
      </c>
      <c r="L220" s="6">
        <v>8.0217391304347838E-2</v>
      </c>
      <c r="M220" s="6">
        <v>0.60869565217391308</v>
      </c>
      <c r="N220" s="6">
        <v>0</v>
      </c>
      <c r="O220" s="6">
        <f>SUM(NonNurse[[#This Row],[Qualified Social Work Staff Hours]],NonNurse[[#This Row],[Other Social Work Staff Hours]])/NonNurse[[#This Row],[MDS Census]]</f>
        <v>3.2844574780058651E-2</v>
      </c>
      <c r="P220" s="6">
        <v>0</v>
      </c>
      <c r="Q220" s="6">
        <v>0</v>
      </c>
      <c r="R220" s="6">
        <f>SUM(NonNurse[[#This Row],[Qualified Activities Professional Hours]],NonNurse[[#This Row],[Other Activities Professional Hours]])/NonNurse[[#This Row],[MDS Census]]</f>
        <v>0</v>
      </c>
      <c r="S220" s="6">
        <v>3.0189130434782609</v>
      </c>
      <c r="T220" s="6">
        <v>0.65478260869565219</v>
      </c>
      <c r="U220" s="6">
        <v>0</v>
      </c>
      <c r="V220" s="6">
        <f>SUM(NonNurse[[#This Row],[Occupational Therapist Hours]],NonNurse[[#This Row],[OT Assistant Hours]],NonNurse[[#This Row],[OT Aide Hours]])/NonNurse[[#This Row],[MDS Census]]</f>
        <v>0.19822873900293253</v>
      </c>
      <c r="W220" s="6">
        <v>0.77054347826086977</v>
      </c>
      <c r="X220" s="6">
        <v>0.40869565217391296</v>
      </c>
      <c r="Y220" s="6">
        <v>0</v>
      </c>
      <c r="Z220" s="6">
        <f>SUM(NonNurse[[#This Row],[Physical Therapist (PT) Hours]],NonNurse[[#This Row],[PT Assistant Hours]],NonNurse[[#This Row],[PT Aide Hours]])/NonNurse[[#This Row],[MDS Census]]</f>
        <v>6.3630498533724336E-2</v>
      </c>
      <c r="AA220" s="6">
        <v>0</v>
      </c>
      <c r="AB220" s="6">
        <v>0</v>
      </c>
      <c r="AC220" s="6">
        <v>0</v>
      </c>
      <c r="AD220" s="6">
        <v>0</v>
      </c>
      <c r="AE220" s="6">
        <v>0</v>
      </c>
      <c r="AF220" s="6">
        <v>0</v>
      </c>
      <c r="AG220" s="6">
        <v>0</v>
      </c>
      <c r="AH220" s="1">
        <v>225784</v>
      </c>
      <c r="AI220">
        <v>1</v>
      </c>
    </row>
    <row r="221" spans="1:35" x14ac:dyDescent="0.25">
      <c r="A221" t="s">
        <v>379</v>
      </c>
      <c r="B221" t="s">
        <v>351</v>
      </c>
      <c r="C221" t="s">
        <v>518</v>
      </c>
      <c r="D221" t="s">
        <v>416</v>
      </c>
      <c r="E221" s="6">
        <v>52.25</v>
      </c>
      <c r="F221" s="6">
        <v>0</v>
      </c>
      <c r="G221" s="6">
        <v>0</v>
      </c>
      <c r="H221" s="6">
        <v>0</v>
      </c>
      <c r="I221" s="6">
        <v>9.0652173913043477</v>
      </c>
      <c r="J221" s="6">
        <v>0</v>
      </c>
      <c r="K221" s="6">
        <v>0</v>
      </c>
      <c r="L221" s="6">
        <v>2.1195652173913042</v>
      </c>
      <c r="M221" s="6">
        <v>0</v>
      </c>
      <c r="N221" s="6">
        <v>0</v>
      </c>
      <c r="O221" s="6">
        <f>SUM(NonNurse[[#This Row],[Qualified Social Work Staff Hours]],NonNurse[[#This Row],[Other Social Work Staff Hours]])/NonNurse[[#This Row],[MDS Census]]</f>
        <v>0</v>
      </c>
      <c r="P221" s="6">
        <v>0</v>
      </c>
      <c r="Q221" s="6">
        <v>0</v>
      </c>
      <c r="R221" s="6">
        <f>SUM(NonNurse[[#This Row],[Qualified Activities Professional Hours]],NonNurse[[#This Row],[Other Activities Professional Hours]])/NonNurse[[#This Row],[MDS Census]]</f>
        <v>0</v>
      </c>
      <c r="S221" s="6">
        <v>32.041195652173904</v>
      </c>
      <c r="T221" s="6">
        <v>0</v>
      </c>
      <c r="U221" s="6">
        <v>0</v>
      </c>
      <c r="V221" s="6">
        <f>SUM(NonNurse[[#This Row],[Occupational Therapist Hours]],NonNurse[[#This Row],[OT Assistant Hours]],NonNurse[[#This Row],[OT Aide Hours]])/NonNurse[[#This Row],[MDS Census]]</f>
        <v>0.6132286249219886</v>
      </c>
      <c r="W221" s="6">
        <v>24.986630434782604</v>
      </c>
      <c r="X221" s="6">
        <v>7.8302173913043456</v>
      </c>
      <c r="Y221" s="6">
        <v>5</v>
      </c>
      <c r="Z221" s="6">
        <f>SUM(NonNurse[[#This Row],[Physical Therapist (PT) Hours]],NonNurse[[#This Row],[PT Assistant Hours]],NonNurse[[#This Row],[PT Aide Hours]])/NonNurse[[#This Row],[MDS Census]]</f>
        <v>0.72376742250884119</v>
      </c>
      <c r="AA221" s="6">
        <v>0</v>
      </c>
      <c r="AB221" s="6">
        <v>0</v>
      </c>
      <c r="AC221" s="6">
        <v>0</v>
      </c>
      <c r="AD221" s="6">
        <v>0</v>
      </c>
      <c r="AE221" s="6">
        <v>0</v>
      </c>
      <c r="AF221" s="6">
        <v>0</v>
      </c>
      <c r="AG221" s="6">
        <v>0</v>
      </c>
      <c r="AH221" s="1">
        <v>225774</v>
      </c>
      <c r="AI221">
        <v>1</v>
      </c>
    </row>
    <row r="222" spans="1:35" x14ac:dyDescent="0.25">
      <c r="A222" t="s">
        <v>379</v>
      </c>
      <c r="B222" t="s">
        <v>47</v>
      </c>
      <c r="C222" t="s">
        <v>489</v>
      </c>
      <c r="D222" t="s">
        <v>416</v>
      </c>
      <c r="E222" s="6">
        <v>99.228260869565219</v>
      </c>
      <c r="F222" s="6">
        <v>6.5978260869565215</v>
      </c>
      <c r="G222" s="6">
        <v>9.7826086956521743E-2</v>
      </c>
      <c r="H222" s="6">
        <v>0.16304347826086957</v>
      </c>
      <c r="I222" s="6">
        <v>1.4565217391304348</v>
      </c>
      <c r="J222" s="6">
        <v>0</v>
      </c>
      <c r="K222" s="6">
        <v>0</v>
      </c>
      <c r="L222" s="6">
        <v>3.9918478260869565</v>
      </c>
      <c r="M222" s="6">
        <v>0</v>
      </c>
      <c r="N222" s="6">
        <v>0</v>
      </c>
      <c r="O222" s="6">
        <f>SUM(NonNurse[[#This Row],[Qualified Social Work Staff Hours]],NonNurse[[#This Row],[Other Social Work Staff Hours]])/NonNurse[[#This Row],[MDS Census]]</f>
        <v>0</v>
      </c>
      <c r="P222" s="6">
        <v>1.7391304347826086</v>
      </c>
      <c r="Q222" s="6">
        <v>15.644021739130435</v>
      </c>
      <c r="R222" s="6">
        <f>SUM(NonNurse[[#This Row],[Qualified Activities Professional Hours]],NonNurse[[#This Row],[Other Activities Professional Hours]])/NonNurse[[#This Row],[MDS Census]]</f>
        <v>0.17518348121371452</v>
      </c>
      <c r="S222" s="6">
        <v>2.8125</v>
      </c>
      <c r="T222" s="6">
        <v>4.8994565217391308</v>
      </c>
      <c r="U222" s="6">
        <v>0</v>
      </c>
      <c r="V222" s="6">
        <f>SUM(NonNurse[[#This Row],[Occupational Therapist Hours]],NonNurse[[#This Row],[OT Assistant Hours]],NonNurse[[#This Row],[OT Aide Hours]])/NonNurse[[#This Row],[MDS Census]]</f>
        <v>7.7719355898784093E-2</v>
      </c>
      <c r="W222" s="6">
        <v>3.8070652173913042</v>
      </c>
      <c r="X222" s="6">
        <v>0.22826086956521738</v>
      </c>
      <c r="Y222" s="6">
        <v>0</v>
      </c>
      <c r="Z222" s="6">
        <f>SUM(NonNurse[[#This Row],[Physical Therapist (PT) Hours]],NonNurse[[#This Row],[PT Assistant Hours]],NonNurse[[#This Row],[PT Aide Hours]])/NonNurse[[#This Row],[MDS Census]]</f>
        <v>4.0667104830759117E-2</v>
      </c>
      <c r="AA222" s="6">
        <v>0</v>
      </c>
      <c r="AB222" s="6">
        <v>0</v>
      </c>
      <c r="AC222" s="6">
        <v>0</v>
      </c>
      <c r="AD222" s="6">
        <v>0</v>
      </c>
      <c r="AE222" s="6">
        <v>0</v>
      </c>
      <c r="AF222" s="6">
        <v>0</v>
      </c>
      <c r="AG222" s="6">
        <v>0.60869565217391308</v>
      </c>
      <c r="AH222" s="1">
        <v>225222</v>
      </c>
      <c r="AI222">
        <v>1</v>
      </c>
    </row>
    <row r="223" spans="1:35" x14ac:dyDescent="0.25">
      <c r="A223" t="s">
        <v>379</v>
      </c>
      <c r="B223" t="s">
        <v>126</v>
      </c>
      <c r="C223" t="s">
        <v>525</v>
      </c>
      <c r="D223" t="s">
        <v>418</v>
      </c>
      <c r="E223" s="6">
        <v>78.891304347826093</v>
      </c>
      <c r="F223" s="6">
        <v>5.5652173913043477</v>
      </c>
      <c r="G223" s="6">
        <v>0.28260869565217389</v>
      </c>
      <c r="H223" s="6">
        <v>0.2608695652173913</v>
      </c>
      <c r="I223" s="6">
        <v>0</v>
      </c>
      <c r="J223" s="6">
        <v>0</v>
      </c>
      <c r="K223" s="6">
        <v>0.85054347826086951</v>
      </c>
      <c r="L223" s="6">
        <v>1.4953260869565217</v>
      </c>
      <c r="M223" s="6">
        <v>2.6440217391304346</v>
      </c>
      <c r="N223" s="6">
        <v>0</v>
      </c>
      <c r="O223" s="6">
        <f>SUM(NonNurse[[#This Row],[Qualified Social Work Staff Hours]],NonNurse[[#This Row],[Other Social Work Staff Hours]])/NonNurse[[#This Row],[MDS Census]]</f>
        <v>3.3514742353265355E-2</v>
      </c>
      <c r="P223" s="6">
        <v>8.4076086956521738</v>
      </c>
      <c r="Q223" s="6">
        <v>17.622282608695652</v>
      </c>
      <c r="R223" s="6">
        <f>SUM(NonNurse[[#This Row],[Qualified Activities Professional Hours]],NonNurse[[#This Row],[Other Activities Professional Hours]])/NonNurse[[#This Row],[MDS Census]]</f>
        <v>0.32994626618903278</v>
      </c>
      <c r="S223" s="6">
        <v>4.6877173913043473</v>
      </c>
      <c r="T223" s="6">
        <v>4.5130434782608697</v>
      </c>
      <c r="U223" s="6">
        <v>0</v>
      </c>
      <c r="V223" s="6">
        <f>SUM(NonNurse[[#This Row],[Occupational Therapist Hours]],NonNurse[[#This Row],[OT Assistant Hours]],NonNurse[[#This Row],[OT Aide Hours]])/NonNurse[[#This Row],[MDS Census]]</f>
        <v>0.11662579222926425</v>
      </c>
      <c r="W223" s="6">
        <v>3.95554347826087</v>
      </c>
      <c r="X223" s="6">
        <v>5.1829347826086947</v>
      </c>
      <c r="Y223" s="6">
        <v>2.5652173913043477</v>
      </c>
      <c r="Z223" s="6">
        <f>SUM(NonNurse[[#This Row],[Physical Therapist (PT) Hours]],NonNurse[[#This Row],[PT Assistant Hours]],NonNurse[[#This Row],[PT Aide Hours]])/NonNurse[[#This Row],[MDS Census]]</f>
        <v>0.14835216313033892</v>
      </c>
      <c r="AA223" s="6">
        <v>0</v>
      </c>
      <c r="AB223" s="6">
        <v>0</v>
      </c>
      <c r="AC223" s="6">
        <v>0</v>
      </c>
      <c r="AD223" s="6">
        <v>0</v>
      </c>
      <c r="AE223" s="6">
        <v>0</v>
      </c>
      <c r="AF223" s="6">
        <v>0</v>
      </c>
      <c r="AG223" s="6">
        <v>0</v>
      </c>
      <c r="AH223" s="1">
        <v>225342</v>
      </c>
      <c r="AI223">
        <v>1</v>
      </c>
    </row>
    <row r="224" spans="1:35" x14ac:dyDescent="0.25">
      <c r="A224" t="s">
        <v>379</v>
      </c>
      <c r="B224" t="s">
        <v>230</v>
      </c>
      <c r="C224" t="s">
        <v>469</v>
      </c>
      <c r="D224" t="s">
        <v>413</v>
      </c>
      <c r="E224" s="6">
        <v>86.228260869565219</v>
      </c>
      <c r="F224" s="6">
        <v>10.869565217391305</v>
      </c>
      <c r="G224" s="6">
        <v>0</v>
      </c>
      <c r="H224" s="6">
        <v>0</v>
      </c>
      <c r="I224" s="6">
        <v>0</v>
      </c>
      <c r="J224" s="6">
        <v>0</v>
      </c>
      <c r="K224" s="6">
        <v>0</v>
      </c>
      <c r="L224" s="6">
        <v>5.2054347826086937</v>
      </c>
      <c r="M224" s="6">
        <v>1.7391304347826086</v>
      </c>
      <c r="N224" s="6">
        <v>4.875</v>
      </c>
      <c r="O224" s="6">
        <f>SUM(NonNurse[[#This Row],[Qualified Social Work Staff Hours]],NonNurse[[#This Row],[Other Social Work Staff Hours]])/NonNurse[[#This Row],[MDS Census]]</f>
        <v>7.6704903567376775E-2</v>
      </c>
      <c r="P224" s="6">
        <v>0</v>
      </c>
      <c r="Q224" s="6">
        <v>13.269021739130435</v>
      </c>
      <c r="R224" s="6">
        <f>SUM(NonNurse[[#This Row],[Qualified Activities Professional Hours]],NonNurse[[#This Row],[Other Activities Professional Hours]])/NonNurse[[#This Row],[MDS Census]]</f>
        <v>0.15388251607210388</v>
      </c>
      <c r="S224" s="6">
        <v>10.080978260869566</v>
      </c>
      <c r="T224" s="6">
        <v>8.0483695652173921</v>
      </c>
      <c r="U224" s="6">
        <v>0</v>
      </c>
      <c r="V224" s="6">
        <f>SUM(NonNurse[[#This Row],[Occupational Therapist Hours]],NonNurse[[#This Row],[OT Assistant Hours]],NonNurse[[#This Row],[OT Aide Hours]])/NonNurse[[#This Row],[MDS Census]]</f>
        <v>0.2102483297617547</v>
      </c>
      <c r="W224" s="6">
        <v>5.0885869565217385</v>
      </c>
      <c r="X224" s="6">
        <v>13.862717391304347</v>
      </c>
      <c r="Y224" s="6">
        <v>0</v>
      </c>
      <c r="Z224" s="6">
        <f>SUM(NonNurse[[#This Row],[Physical Therapist (PT) Hours]],NonNurse[[#This Row],[PT Assistant Hours]],NonNurse[[#This Row],[PT Aide Hours]])/NonNurse[[#This Row],[MDS Census]]</f>
        <v>0.21978066305306942</v>
      </c>
      <c r="AA224" s="6">
        <v>0</v>
      </c>
      <c r="AB224" s="6">
        <v>0</v>
      </c>
      <c r="AC224" s="6">
        <v>0</v>
      </c>
      <c r="AD224" s="6">
        <v>0</v>
      </c>
      <c r="AE224" s="6">
        <v>24.673913043478262</v>
      </c>
      <c r="AF224" s="6">
        <v>0</v>
      </c>
      <c r="AG224" s="6">
        <v>0</v>
      </c>
      <c r="AH224" s="1">
        <v>225506</v>
      </c>
      <c r="AI224">
        <v>1</v>
      </c>
    </row>
    <row r="225" spans="1:35" x14ac:dyDescent="0.25">
      <c r="A225" t="s">
        <v>379</v>
      </c>
      <c r="B225" t="s">
        <v>94</v>
      </c>
      <c r="C225" t="s">
        <v>458</v>
      </c>
      <c r="D225" t="s">
        <v>410</v>
      </c>
      <c r="E225" s="6">
        <v>115.23913043478261</v>
      </c>
      <c r="F225" s="6">
        <v>6.0353260869565215</v>
      </c>
      <c r="G225" s="6">
        <v>0.86956521739130432</v>
      </c>
      <c r="H225" s="6">
        <v>0.2608695652173913</v>
      </c>
      <c r="I225" s="6">
        <v>6.5217391304347824E-2</v>
      </c>
      <c r="J225" s="6">
        <v>0</v>
      </c>
      <c r="K225" s="6">
        <v>0</v>
      </c>
      <c r="L225" s="6">
        <v>9.6032608695652169</v>
      </c>
      <c r="M225" s="6">
        <v>13.948369565217391</v>
      </c>
      <c r="N225" s="6">
        <v>0</v>
      </c>
      <c r="O225" s="6">
        <f>SUM(NonNurse[[#This Row],[Qualified Social Work Staff Hours]],NonNurse[[#This Row],[Other Social Work Staff Hours]])/NonNurse[[#This Row],[MDS Census]]</f>
        <v>0.12103848330503678</v>
      </c>
      <c r="P225" s="6">
        <v>2.4048913043478262</v>
      </c>
      <c r="Q225" s="6">
        <v>22.195652173913043</v>
      </c>
      <c r="R225" s="6">
        <f>SUM(NonNurse[[#This Row],[Qualified Activities Professional Hours]],NonNurse[[#This Row],[Other Activities Professional Hours]])/NonNurse[[#This Row],[MDS Census]]</f>
        <v>0.21347387285417843</v>
      </c>
      <c r="S225" s="6">
        <v>27.247282608695652</v>
      </c>
      <c r="T225" s="6">
        <v>1.0271739130434783</v>
      </c>
      <c r="U225" s="6">
        <v>0</v>
      </c>
      <c r="V225" s="6">
        <f>SUM(NonNurse[[#This Row],[Occupational Therapist Hours]],NonNurse[[#This Row],[OT Assistant Hours]],NonNurse[[#This Row],[OT Aide Hours]])/NonNurse[[#This Row],[MDS Census]]</f>
        <v>0.24535465006602528</v>
      </c>
      <c r="W225" s="6">
        <v>18.899456521739129</v>
      </c>
      <c r="X225" s="6">
        <v>20.114130434782609</v>
      </c>
      <c r="Y225" s="6">
        <v>4.7282608695652177</v>
      </c>
      <c r="Z225" s="6">
        <f>SUM(NonNurse[[#This Row],[Physical Therapist (PT) Hours]],NonNurse[[#This Row],[PT Assistant Hours]],NonNurse[[#This Row],[PT Aide Hours]])/NonNurse[[#This Row],[MDS Census]]</f>
        <v>0.37957460856442177</v>
      </c>
      <c r="AA225" s="6">
        <v>0</v>
      </c>
      <c r="AB225" s="6">
        <v>0</v>
      </c>
      <c r="AC225" s="6">
        <v>0</v>
      </c>
      <c r="AD225" s="6">
        <v>0</v>
      </c>
      <c r="AE225" s="6">
        <v>0</v>
      </c>
      <c r="AF225" s="6">
        <v>0</v>
      </c>
      <c r="AG225" s="6">
        <v>0</v>
      </c>
      <c r="AH225" s="1">
        <v>225298</v>
      </c>
      <c r="AI225">
        <v>1</v>
      </c>
    </row>
    <row r="226" spans="1:35" x14ac:dyDescent="0.25">
      <c r="A226" t="s">
        <v>379</v>
      </c>
      <c r="B226" t="s">
        <v>127</v>
      </c>
      <c r="C226" t="s">
        <v>485</v>
      </c>
      <c r="D226" t="s">
        <v>416</v>
      </c>
      <c r="E226" s="6">
        <v>116.09782608695652</v>
      </c>
      <c r="F226" s="6">
        <v>5.5652173913043477</v>
      </c>
      <c r="G226" s="6">
        <v>0.30434782608695654</v>
      </c>
      <c r="H226" s="6">
        <v>0</v>
      </c>
      <c r="I226" s="6">
        <v>2.5760869565217392</v>
      </c>
      <c r="J226" s="6">
        <v>0</v>
      </c>
      <c r="K226" s="6">
        <v>0</v>
      </c>
      <c r="L226" s="6">
        <v>1.4054347826086957</v>
      </c>
      <c r="M226" s="6">
        <v>6.4347826086956532</v>
      </c>
      <c r="N226" s="6">
        <v>0</v>
      </c>
      <c r="O226" s="6">
        <f>SUM(NonNurse[[#This Row],[Qualified Social Work Staff Hours]],NonNurse[[#This Row],[Other Social Work Staff Hours]])/NonNurse[[#This Row],[MDS Census]]</f>
        <v>5.5425521954873151E-2</v>
      </c>
      <c r="P226" s="6">
        <v>4.659782608695652</v>
      </c>
      <c r="Q226" s="6">
        <v>9.9836956521739122</v>
      </c>
      <c r="R226" s="6">
        <f>SUM(NonNurse[[#This Row],[Qualified Activities Professional Hours]],NonNurse[[#This Row],[Other Activities Professional Hours]])/NonNurse[[#This Row],[MDS Census]]</f>
        <v>0.12613051212433293</v>
      </c>
      <c r="S226" s="6">
        <v>1.1313043478260867</v>
      </c>
      <c r="T226" s="6">
        <v>3.0958695652173907</v>
      </c>
      <c r="U226" s="6">
        <v>0</v>
      </c>
      <c r="V226" s="6">
        <f>SUM(NonNurse[[#This Row],[Occupational Therapist Hours]],NonNurse[[#This Row],[OT Assistant Hours]],NonNurse[[#This Row],[OT Aide Hours]])/NonNurse[[#This Row],[MDS Census]]</f>
        <v>3.6410448459882033E-2</v>
      </c>
      <c r="W226" s="6">
        <v>1.8842391304347832</v>
      </c>
      <c r="X226" s="6">
        <v>2.7065217391304341</v>
      </c>
      <c r="Y226" s="6">
        <v>0</v>
      </c>
      <c r="Z226" s="6">
        <f>SUM(NonNurse[[#This Row],[Physical Therapist (PT) Hours]],NonNurse[[#This Row],[PT Assistant Hours]],NonNurse[[#This Row],[PT Aide Hours]])/NonNurse[[#This Row],[MDS Census]]</f>
        <v>3.9542177698717353E-2</v>
      </c>
      <c r="AA226" s="6">
        <v>0</v>
      </c>
      <c r="AB226" s="6">
        <v>0</v>
      </c>
      <c r="AC226" s="6">
        <v>0</v>
      </c>
      <c r="AD226" s="6">
        <v>0</v>
      </c>
      <c r="AE226" s="6">
        <v>0</v>
      </c>
      <c r="AF226" s="6">
        <v>0</v>
      </c>
      <c r="AG226" s="6">
        <v>0</v>
      </c>
      <c r="AH226" s="1">
        <v>225343</v>
      </c>
      <c r="AI226">
        <v>1</v>
      </c>
    </row>
    <row r="227" spans="1:35" x14ac:dyDescent="0.25">
      <c r="A227" t="s">
        <v>379</v>
      </c>
      <c r="B227" t="s">
        <v>270</v>
      </c>
      <c r="C227" t="s">
        <v>468</v>
      </c>
      <c r="D227" t="s">
        <v>412</v>
      </c>
      <c r="E227" s="6">
        <v>119.52173913043478</v>
      </c>
      <c r="F227" s="6">
        <v>5.5218478260869563</v>
      </c>
      <c r="G227" s="6">
        <v>0.28260869565217389</v>
      </c>
      <c r="H227" s="6">
        <v>0.49456521739130432</v>
      </c>
      <c r="I227" s="6">
        <v>0</v>
      </c>
      <c r="J227" s="6">
        <v>0</v>
      </c>
      <c r="K227" s="6">
        <v>0</v>
      </c>
      <c r="L227" s="6">
        <v>3.35</v>
      </c>
      <c r="M227" s="6">
        <v>6.5543478260869561</v>
      </c>
      <c r="N227" s="6">
        <v>13.831304347826089</v>
      </c>
      <c r="O227" s="6">
        <f>SUM(NonNurse[[#This Row],[Qualified Social Work Staff Hours]],NonNurse[[#This Row],[Other Social Work Staff Hours]])/NonNurse[[#This Row],[MDS Census]]</f>
        <v>0.17056020371044017</v>
      </c>
      <c r="P227" s="6">
        <v>0</v>
      </c>
      <c r="Q227" s="6">
        <v>21.338478260869568</v>
      </c>
      <c r="R227" s="6">
        <f>SUM(NonNurse[[#This Row],[Qualified Activities Professional Hours]],NonNurse[[#This Row],[Other Activities Professional Hours]])/NonNurse[[#This Row],[MDS Census]]</f>
        <v>0.17853219352491817</v>
      </c>
      <c r="S227" s="6">
        <v>9.7054347826086964</v>
      </c>
      <c r="T227" s="6">
        <v>4.7075000000000005</v>
      </c>
      <c r="U227" s="6">
        <v>0</v>
      </c>
      <c r="V227" s="6">
        <f>SUM(NonNurse[[#This Row],[Occupational Therapist Hours]],NonNurse[[#This Row],[OT Assistant Hours]],NonNurse[[#This Row],[OT Aide Hours]])/NonNurse[[#This Row],[MDS Census]]</f>
        <v>0.12058839578028376</v>
      </c>
      <c r="W227" s="6">
        <v>5.4746739130434783</v>
      </c>
      <c r="X227" s="6">
        <v>4.3754347826086954</v>
      </c>
      <c r="Y227" s="6">
        <v>0</v>
      </c>
      <c r="Z227" s="6">
        <f>SUM(NonNurse[[#This Row],[Physical Therapist (PT) Hours]],NonNurse[[#This Row],[PT Assistant Hours]],NonNurse[[#This Row],[PT Aide Hours]])/NonNurse[[#This Row],[MDS Census]]</f>
        <v>8.2412695525645702E-2</v>
      </c>
      <c r="AA227" s="6">
        <v>0</v>
      </c>
      <c r="AB227" s="6">
        <v>0</v>
      </c>
      <c r="AC227" s="6">
        <v>0</v>
      </c>
      <c r="AD227" s="6">
        <v>0</v>
      </c>
      <c r="AE227" s="6">
        <v>0</v>
      </c>
      <c r="AF227" s="6">
        <v>0</v>
      </c>
      <c r="AG227" s="6">
        <v>0</v>
      </c>
      <c r="AH227" s="1">
        <v>225577</v>
      </c>
      <c r="AI227">
        <v>1</v>
      </c>
    </row>
    <row r="228" spans="1:35" x14ac:dyDescent="0.25">
      <c r="A228" t="s">
        <v>379</v>
      </c>
      <c r="B228" t="s">
        <v>308</v>
      </c>
      <c r="C228" t="s">
        <v>480</v>
      </c>
      <c r="D228" t="s">
        <v>410</v>
      </c>
      <c r="E228" s="6">
        <v>98.5</v>
      </c>
      <c r="F228" s="6">
        <v>10.347826086956522</v>
      </c>
      <c r="G228" s="6">
        <v>2.9673913043478262</v>
      </c>
      <c r="H228" s="6">
        <v>0.36956521739130432</v>
      </c>
      <c r="I228" s="6">
        <v>2.9347826086956523</v>
      </c>
      <c r="J228" s="6">
        <v>0</v>
      </c>
      <c r="K228" s="6">
        <v>0</v>
      </c>
      <c r="L228" s="6">
        <v>5.8073913043478242</v>
      </c>
      <c r="M228" s="6">
        <v>5.4809782608695654</v>
      </c>
      <c r="N228" s="6">
        <v>0</v>
      </c>
      <c r="O228" s="6">
        <f>SUM(NonNurse[[#This Row],[Qualified Social Work Staff Hours]],NonNurse[[#This Row],[Other Social Work Staff Hours]])/NonNurse[[#This Row],[MDS Census]]</f>
        <v>5.5644449348929599E-2</v>
      </c>
      <c r="P228" s="6">
        <v>5.1304347826086953</v>
      </c>
      <c r="Q228" s="6">
        <v>4.9673913043478262</v>
      </c>
      <c r="R228" s="6">
        <f>SUM(NonNurse[[#This Row],[Qualified Activities Professional Hours]],NonNurse[[#This Row],[Other Activities Professional Hours]])/NonNurse[[#This Row],[MDS Census]]</f>
        <v>0.10251600088280732</v>
      </c>
      <c r="S228" s="6">
        <v>5.9829347826086954</v>
      </c>
      <c r="T228" s="6">
        <v>9.4183695652173895</v>
      </c>
      <c r="U228" s="6">
        <v>0</v>
      </c>
      <c r="V228" s="6">
        <f>SUM(NonNurse[[#This Row],[Occupational Therapist Hours]],NonNurse[[#This Row],[OT Assistant Hours]],NonNurse[[#This Row],[OT Aide Hours]])/NonNurse[[#This Row],[MDS Census]]</f>
        <v>0.1563584197748841</v>
      </c>
      <c r="W228" s="6">
        <v>11.127608695652173</v>
      </c>
      <c r="X228" s="6">
        <v>5.4173913043478255</v>
      </c>
      <c r="Y228" s="6">
        <v>0</v>
      </c>
      <c r="Z228" s="6">
        <f>SUM(NonNurse[[#This Row],[Physical Therapist (PT) Hours]],NonNurse[[#This Row],[PT Assistant Hours]],NonNurse[[#This Row],[PT Aide Hours]])/NonNurse[[#This Row],[MDS Census]]</f>
        <v>0.16796954314720811</v>
      </c>
      <c r="AA228" s="6">
        <v>0</v>
      </c>
      <c r="AB228" s="6">
        <v>0</v>
      </c>
      <c r="AC228" s="6">
        <v>0</v>
      </c>
      <c r="AD228" s="6">
        <v>0</v>
      </c>
      <c r="AE228" s="6">
        <v>0</v>
      </c>
      <c r="AF228" s="6">
        <v>0</v>
      </c>
      <c r="AG228" s="6">
        <v>0</v>
      </c>
      <c r="AH228" s="1">
        <v>225682</v>
      </c>
      <c r="AI228">
        <v>1</v>
      </c>
    </row>
    <row r="229" spans="1:35" x14ac:dyDescent="0.25">
      <c r="A229" t="s">
        <v>379</v>
      </c>
      <c r="B229" t="s">
        <v>120</v>
      </c>
      <c r="C229" t="s">
        <v>523</v>
      </c>
      <c r="D229" t="s">
        <v>412</v>
      </c>
      <c r="E229" s="6">
        <v>70.315217391304344</v>
      </c>
      <c r="F229" s="6">
        <v>5.0434782608695654</v>
      </c>
      <c r="G229" s="6">
        <v>0.16304347826086957</v>
      </c>
      <c r="H229" s="6">
        <v>0.30434782608695654</v>
      </c>
      <c r="I229" s="6">
        <v>2.597826086956522</v>
      </c>
      <c r="J229" s="6">
        <v>0</v>
      </c>
      <c r="K229" s="6">
        <v>0</v>
      </c>
      <c r="L229" s="6">
        <v>1.6332608695652169</v>
      </c>
      <c r="M229" s="6">
        <v>7.9247826086956534</v>
      </c>
      <c r="N229" s="6">
        <v>0</v>
      </c>
      <c r="O229" s="6">
        <f>SUM(NonNurse[[#This Row],[Qualified Social Work Staff Hours]],NonNurse[[#This Row],[Other Social Work Staff Hours]])/NonNurse[[#This Row],[MDS Census]]</f>
        <v>0.11270366362652653</v>
      </c>
      <c r="P229" s="6">
        <v>5.6521739130434785</v>
      </c>
      <c r="Q229" s="6">
        <v>14.418369565217384</v>
      </c>
      <c r="R229" s="6">
        <f>SUM(NonNurse[[#This Row],[Qualified Activities Professional Hours]],NonNurse[[#This Row],[Other Activities Professional Hours]])/NonNurse[[#This Row],[MDS Census]]</f>
        <v>0.28543669809862415</v>
      </c>
      <c r="S229" s="6">
        <v>6.3559782608695663</v>
      </c>
      <c r="T229" s="6">
        <v>2.1195652173913042</v>
      </c>
      <c r="U229" s="6">
        <v>0</v>
      </c>
      <c r="V229" s="6">
        <f>SUM(NonNurse[[#This Row],[Occupational Therapist Hours]],NonNurse[[#This Row],[OT Assistant Hours]],NonNurse[[#This Row],[OT Aide Hours]])/NonNurse[[#This Row],[MDS Census]]</f>
        <v>0.12053640439016852</v>
      </c>
      <c r="W229" s="6">
        <v>4.9771739130434778</v>
      </c>
      <c r="X229" s="6">
        <v>3.6472826086956505</v>
      </c>
      <c r="Y229" s="6">
        <v>0</v>
      </c>
      <c r="Z229" s="6">
        <f>SUM(NonNurse[[#This Row],[Physical Therapist (PT) Hours]],NonNurse[[#This Row],[PT Assistant Hours]],NonNurse[[#This Row],[PT Aide Hours]])/NonNurse[[#This Row],[MDS Census]]</f>
        <v>0.1226541969392487</v>
      </c>
      <c r="AA229" s="6">
        <v>0</v>
      </c>
      <c r="AB229" s="6">
        <v>0</v>
      </c>
      <c r="AC229" s="6">
        <v>0</v>
      </c>
      <c r="AD229" s="6">
        <v>0</v>
      </c>
      <c r="AE229" s="6">
        <v>0</v>
      </c>
      <c r="AF229" s="6">
        <v>0</v>
      </c>
      <c r="AG229" s="6">
        <v>0.2608695652173913</v>
      </c>
      <c r="AH229" s="1">
        <v>225334</v>
      </c>
      <c r="AI229">
        <v>1</v>
      </c>
    </row>
    <row r="230" spans="1:35" x14ac:dyDescent="0.25">
      <c r="A230" t="s">
        <v>379</v>
      </c>
      <c r="B230" t="s">
        <v>24</v>
      </c>
      <c r="C230" t="s">
        <v>477</v>
      </c>
      <c r="D230" t="s">
        <v>411</v>
      </c>
      <c r="E230" s="6">
        <v>71.076086956521735</v>
      </c>
      <c r="F230" s="6">
        <v>5.4782608695652177</v>
      </c>
      <c r="G230" s="6">
        <v>0.28260869565217389</v>
      </c>
      <c r="H230" s="6">
        <v>0</v>
      </c>
      <c r="I230" s="6">
        <v>1.4565217391304348</v>
      </c>
      <c r="J230" s="6">
        <v>0</v>
      </c>
      <c r="K230" s="6">
        <v>0</v>
      </c>
      <c r="L230" s="6">
        <v>0.88445652173913059</v>
      </c>
      <c r="M230" s="6">
        <v>4.7978260869565235</v>
      </c>
      <c r="N230" s="6">
        <v>0</v>
      </c>
      <c r="O230" s="6">
        <f>SUM(NonNurse[[#This Row],[Qualified Social Work Staff Hours]],NonNurse[[#This Row],[Other Social Work Staff Hours]])/NonNurse[[#This Row],[MDS Census]]</f>
        <v>6.7502676250191185E-2</v>
      </c>
      <c r="P230" s="6">
        <v>6.0630434782608686</v>
      </c>
      <c r="Q230" s="6">
        <v>0</v>
      </c>
      <c r="R230" s="6">
        <f>SUM(NonNurse[[#This Row],[Qualified Activities Professional Hours]],NonNurse[[#This Row],[Other Activities Professional Hours]])/NonNurse[[#This Row],[MDS Census]]</f>
        <v>8.5303563235968799E-2</v>
      </c>
      <c r="S230" s="6">
        <v>2.2331521739130435</v>
      </c>
      <c r="T230" s="6">
        <v>7.056413043478261</v>
      </c>
      <c r="U230" s="6">
        <v>0</v>
      </c>
      <c r="V230" s="6">
        <f>SUM(NonNurse[[#This Row],[Occupational Therapist Hours]],NonNurse[[#This Row],[OT Assistant Hours]],NonNurse[[#This Row],[OT Aide Hours]])/NonNurse[[#This Row],[MDS Census]]</f>
        <v>0.13069888362134885</v>
      </c>
      <c r="W230" s="6">
        <v>4.6466304347826091</v>
      </c>
      <c r="X230" s="6">
        <v>2.5203260869565223</v>
      </c>
      <c r="Y230" s="6">
        <v>0</v>
      </c>
      <c r="Z230" s="6">
        <f>SUM(NonNurse[[#This Row],[Physical Therapist (PT) Hours]],NonNurse[[#This Row],[PT Assistant Hours]],NonNurse[[#This Row],[PT Aide Hours]])/NonNurse[[#This Row],[MDS Census]]</f>
        <v>0.10083499005964217</v>
      </c>
      <c r="AA230" s="6">
        <v>0</v>
      </c>
      <c r="AB230" s="6">
        <v>0</v>
      </c>
      <c r="AC230" s="6">
        <v>0</v>
      </c>
      <c r="AD230" s="6">
        <v>0</v>
      </c>
      <c r="AE230" s="6">
        <v>0</v>
      </c>
      <c r="AF230" s="6">
        <v>0</v>
      </c>
      <c r="AG230" s="6">
        <v>0</v>
      </c>
      <c r="AH230" s="1">
        <v>225145</v>
      </c>
      <c r="AI230">
        <v>1</v>
      </c>
    </row>
    <row r="231" spans="1:35" x14ac:dyDescent="0.25">
      <c r="A231" t="s">
        <v>379</v>
      </c>
      <c r="B231" t="s">
        <v>114</v>
      </c>
      <c r="C231" t="s">
        <v>501</v>
      </c>
      <c r="D231" t="s">
        <v>417</v>
      </c>
      <c r="E231" s="6">
        <v>89.086956521739125</v>
      </c>
      <c r="F231" s="6">
        <v>54.235543478260873</v>
      </c>
      <c r="G231" s="6">
        <v>0</v>
      </c>
      <c r="H231" s="6">
        <v>0.32065217391304346</v>
      </c>
      <c r="I231" s="6">
        <v>3.9891304347826089</v>
      </c>
      <c r="J231" s="6">
        <v>0</v>
      </c>
      <c r="K231" s="6">
        <v>0</v>
      </c>
      <c r="L231" s="6">
        <v>1.1274999999999999</v>
      </c>
      <c r="M231" s="6">
        <v>5.7721739130434777</v>
      </c>
      <c r="N231" s="6">
        <v>5.0979347826086965</v>
      </c>
      <c r="O231" s="6">
        <f>SUM(NonNurse[[#This Row],[Qualified Social Work Staff Hours]],NonNurse[[#This Row],[Other Social Work Staff Hours]])/NonNurse[[#This Row],[MDS Census]]</f>
        <v>0.12201683748169839</v>
      </c>
      <c r="P231" s="6">
        <v>0</v>
      </c>
      <c r="Q231" s="6">
        <v>25.422173913043491</v>
      </c>
      <c r="R231" s="6">
        <f>SUM(NonNurse[[#This Row],[Qualified Activities Professional Hours]],NonNurse[[#This Row],[Other Activities Professional Hours]])/NonNurse[[#This Row],[MDS Census]]</f>
        <v>0.28536359199609579</v>
      </c>
      <c r="S231" s="6">
        <v>11.379891304347826</v>
      </c>
      <c r="T231" s="6">
        <v>10.37163043478261</v>
      </c>
      <c r="U231" s="6">
        <v>0</v>
      </c>
      <c r="V231" s="6">
        <f>SUM(NonNurse[[#This Row],[Occupational Therapist Hours]],NonNurse[[#This Row],[OT Assistant Hours]],NonNurse[[#This Row],[OT Aide Hours]])/NonNurse[[#This Row],[MDS Census]]</f>
        <v>0.24416056612981946</v>
      </c>
      <c r="W231" s="6">
        <v>5.4616304347826077</v>
      </c>
      <c r="X231" s="6">
        <v>12.729239130434781</v>
      </c>
      <c r="Y231" s="6">
        <v>0</v>
      </c>
      <c r="Z231" s="6">
        <f>SUM(NonNurse[[#This Row],[Physical Therapist (PT) Hours]],NonNurse[[#This Row],[PT Assistant Hours]],NonNurse[[#This Row],[PT Aide Hours]])/NonNurse[[#This Row],[MDS Census]]</f>
        <v>0.20419228892142507</v>
      </c>
      <c r="AA231" s="6">
        <v>0</v>
      </c>
      <c r="AB231" s="6">
        <v>3.0543478260869565</v>
      </c>
      <c r="AC231" s="6">
        <v>0</v>
      </c>
      <c r="AD231" s="6">
        <v>0</v>
      </c>
      <c r="AE231" s="6">
        <v>2.5652173913043477</v>
      </c>
      <c r="AF231" s="6">
        <v>0</v>
      </c>
      <c r="AG231" s="6">
        <v>0.47282608695652173</v>
      </c>
      <c r="AH231" s="1">
        <v>225328</v>
      </c>
      <c r="AI231">
        <v>1</v>
      </c>
    </row>
    <row r="232" spans="1:35" x14ac:dyDescent="0.25">
      <c r="A232" t="s">
        <v>379</v>
      </c>
      <c r="B232" t="s">
        <v>199</v>
      </c>
      <c r="C232" t="s">
        <v>457</v>
      </c>
      <c r="D232" t="s">
        <v>415</v>
      </c>
      <c r="E232" s="6">
        <v>42.293478260869563</v>
      </c>
      <c r="F232" s="6">
        <v>5.1304347826086953</v>
      </c>
      <c r="G232" s="6">
        <v>0.29347826086956524</v>
      </c>
      <c r="H232" s="6">
        <v>0.17391304347826086</v>
      </c>
      <c r="I232" s="6">
        <v>0</v>
      </c>
      <c r="J232" s="6">
        <v>0</v>
      </c>
      <c r="K232" s="6">
        <v>1.1086956521739131</v>
      </c>
      <c r="L232" s="6">
        <v>1.3164130434782608</v>
      </c>
      <c r="M232" s="6">
        <v>1.1277173913043479</v>
      </c>
      <c r="N232" s="6">
        <v>0</v>
      </c>
      <c r="O232" s="6">
        <f>SUM(NonNurse[[#This Row],[Qualified Social Work Staff Hours]],NonNurse[[#This Row],[Other Social Work Staff Hours]])/NonNurse[[#This Row],[MDS Census]]</f>
        <v>2.6664096633256234E-2</v>
      </c>
      <c r="P232" s="6">
        <v>5.3804347826086953</v>
      </c>
      <c r="Q232" s="6">
        <v>0</v>
      </c>
      <c r="R232" s="6">
        <f>SUM(NonNurse[[#This Row],[Qualified Activities Professional Hours]],NonNurse[[#This Row],[Other Activities Professional Hours]])/NonNurse[[#This Row],[MDS Census]]</f>
        <v>0.1272166538164996</v>
      </c>
      <c r="S232" s="6">
        <v>0.8138043478260869</v>
      </c>
      <c r="T232" s="6">
        <v>4.1714130434782604</v>
      </c>
      <c r="U232" s="6">
        <v>0</v>
      </c>
      <c r="V232" s="6">
        <f>SUM(NonNurse[[#This Row],[Occupational Therapist Hours]],NonNurse[[#This Row],[OT Assistant Hours]],NonNurse[[#This Row],[OT Aide Hours]])/NonNurse[[#This Row],[MDS Census]]</f>
        <v>0.11787201233616038</v>
      </c>
      <c r="W232" s="6">
        <v>1.8522826086956521</v>
      </c>
      <c r="X232" s="6">
        <v>3.2478260869565219</v>
      </c>
      <c r="Y232" s="6">
        <v>0</v>
      </c>
      <c r="Z232" s="6">
        <f>SUM(NonNurse[[#This Row],[Physical Therapist (PT) Hours]],NonNurse[[#This Row],[PT Assistant Hours]],NonNurse[[#This Row],[PT Aide Hours]])/NonNurse[[#This Row],[MDS Census]]</f>
        <v>0.12058853765098947</v>
      </c>
      <c r="AA232" s="6">
        <v>0</v>
      </c>
      <c r="AB232" s="6">
        <v>0</v>
      </c>
      <c r="AC232" s="6">
        <v>0</v>
      </c>
      <c r="AD232" s="6">
        <v>0</v>
      </c>
      <c r="AE232" s="6">
        <v>0</v>
      </c>
      <c r="AF232" s="6">
        <v>0</v>
      </c>
      <c r="AG232" s="6">
        <v>0</v>
      </c>
      <c r="AH232" s="1">
        <v>225456</v>
      </c>
      <c r="AI232">
        <v>1</v>
      </c>
    </row>
    <row r="233" spans="1:35" x14ac:dyDescent="0.25">
      <c r="A233" t="s">
        <v>379</v>
      </c>
      <c r="B233" t="s">
        <v>189</v>
      </c>
      <c r="C233" t="s">
        <v>468</v>
      </c>
      <c r="D233" t="s">
        <v>412</v>
      </c>
      <c r="E233" s="6">
        <v>83.869565217391298</v>
      </c>
      <c r="F233" s="6">
        <v>5.1304347826086953</v>
      </c>
      <c r="G233" s="6">
        <v>0.13043478260869565</v>
      </c>
      <c r="H233" s="6">
        <v>0.2608695652173913</v>
      </c>
      <c r="I233" s="6">
        <v>1.923913043478261</v>
      </c>
      <c r="J233" s="6">
        <v>0</v>
      </c>
      <c r="K233" s="6">
        <v>0</v>
      </c>
      <c r="L233" s="6">
        <v>0.47760869565217395</v>
      </c>
      <c r="M233" s="6">
        <v>5.1304347826086953</v>
      </c>
      <c r="N233" s="6">
        <v>0</v>
      </c>
      <c r="O233" s="6">
        <f>SUM(NonNurse[[#This Row],[Qualified Social Work Staff Hours]],NonNurse[[#This Row],[Other Social Work Staff Hours]])/NonNurse[[#This Row],[MDS Census]]</f>
        <v>6.1171591498185587E-2</v>
      </c>
      <c r="P233" s="6">
        <v>5.4385869565217391</v>
      </c>
      <c r="Q233" s="6">
        <v>15.219130434782617</v>
      </c>
      <c r="R233" s="6">
        <f>SUM(NonNurse[[#This Row],[Qualified Activities Professional Hours]],NonNurse[[#This Row],[Other Activities Professional Hours]])/NonNurse[[#This Row],[MDS Census]]</f>
        <v>0.24630767236910328</v>
      </c>
      <c r="S233" s="6">
        <v>2.1878260869565209</v>
      </c>
      <c r="T233" s="6">
        <v>8.1488043478260863</v>
      </c>
      <c r="U233" s="6">
        <v>0</v>
      </c>
      <c r="V233" s="6">
        <f>SUM(NonNurse[[#This Row],[Occupational Therapist Hours]],NonNurse[[#This Row],[OT Assistant Hours]],NonNurse[[#This Row],[OT Aide Hours]])/NonNurse[[#This Row],[MDS Census]]</f>
        <v>0.12324650077760498</v>
      </c>
      <c r="W233" s="6">
        <v>0.66391304347826097</v>
      </c>
      <c r="X233" s="6">
        <v>3.9990217391304355</v>
      </c>
      <c r="Y233" s="6">
        <v>0</v>
      </c>
      <c r="Z233" s="6">
        <f>SUM(NonNurse[[#This Row],[Physical Therapist (PT) Hours]],NonNurse[[#This Row],[PT Assistant Hours]],NonNurse[[#This Row],[PT Aide Hours]])/NonNurse[[#This Row],[MDS Census]]</f>
        <v>5.5597459823742881E-2</v>
      </c>
      <c r="AA233" s="6">
        <v>0</v>
      </c>
      <c r="AB233" s="6">
        <v>0</v>
      </c>
      <c r="AC233" s="6">
        <v>0</v>
      </c>
      <c r="AD233" s="6">
        <v>0</v>
      </c>
      <c r="AE233" s="6">
        <v>0</v>
      </c>
      <c r="AF233" s="6">
        <v>0</v>
      </c>
      <c r="AG233" s="6">
        <v>0</v>
      </c>
      <c r="AH233" s="1">
        <v>225439</v>
      </c>
      <c r="AI233">
        <v>1</v>
      </c>
    </row>
    <row r="234" spans="1:35" x14ac:dyDescent="0.25">
      <c r="A234" t="s">
        <v>379</v>
      </c>
      <c r="B234" t="s">
        <v>218</v>
      </c>
      <c r="C234" t="s">
        <v>6</v>
      </c>
      <c r="D234" t="s">
        <v>417</v>
      </c>
      <c r="E234" s="6">
        <v>73.413043478260875</v>
      </c>
      <c r="F234" s="6">
        <v>25.288478260869564</v>
      </c>
      <c r="G234" s="6">
        <v>7.1739130434782611E-2</v>
      </c>
      <c r="H234" s="6">
        <v>0.39130434782608697</v>
      </c>
      <c r="I234" s="6">
        <v>1.076086956521739</v>
      </c>
      <c r="J234" s="6">
        <v>0</v>
      </c>
      <c r="K234" s="6">
        <v>0</v>
      </c>
      <c r="L234" s="6">
        <v>0.41032608695652173</v>
      </c>
      <c r="M234" s="6">
        <v>4.2880434782608692</v>
      </c>
      <c r="N234" s="6">
        <v>0</v>
      </c>
      <c r="O234" s="6">
        <f>SUM(NonNurse[[#This Row],[Qualified Social Work Staff Hours]],NonNurse[[#This Row],[Other Social Work Staff Hours]])/NonNurse[[#This Row],[MDS Census]]</f>
        <v>5.8409831211134133E-2</v>
      </c>
      <c r="P234" s="6">
        <v>13.287391304347826</v>
      </c>
      <c r="Q234" s="6">
        <v>0</v>
      </c>
      <c r="R234" s="6">
        <f>SUM(NonNurse[[#This Row],[Qualified Activities Professional Hours]],NonNurse[[#This Row],[Other Activities Professional Hours]])/NonNurse[[#This Row],[MDS Census]]</f>
        <v>0.18099496594610601</v>
      </c>
      <c r="S234" s="6">
        <v>4.3885869565217392</v>
      </c>
      <c r="T234" s="6">
        <v>2.7826086956521738</v>
      </c>
      <c r="U234" s="6">
        <v>0</v>
      </c>
      <c r="V234" s="6">
        <f>SUM(NonNurse[[#This Row],[Occupational Therapist Hours]],NonNurse[[#This Row],[OT Assistant Hours]],NonNurse[[#This Row],[OT Aide Hours]])/NonNurse[[#This Row],[MDS Census]]</f>
        <v>9.7682854604678709E-2</v>
      </c>
      <c r="W234" s="6">
        <v>4.7364130434782608</v>
      </c>
      <c r="X234" s="6">
        <v>5.4320652173913047</v>
      </c>
      <c r="Y234" s="6">
        <v>0</v>
      </c>
      <c r="Z234" s="6">
        <f>SUM(NonNurse[[#This Row],[Physical Therapist (PT) Hours]],NonNurse[[#This Row],[PT Assistant Hours]],NonNurse[[#This Row],[PT Aide Hours]])/NonNurse[[#This Row],[MDS Census]]</f>
        <v>0.13851051228901393</v>
      </c>
      <c r="AA234" s="6">
        <v>0</v>
      </c>
      <c r="AB234" s="6">
        <v>0</v>
      </c>
      <c r="AC234" s="6">
        <v>0</v>
      </c>
      <c r="AD234" s="6">
        <v>0</v>
      </c>
      <c r="AE234" s="6">
        <v>0.2608695652173913</v>
      </c>
      <c r="AF234" s="6">
        <v>0</v>
      </c>
      <c r="AG234" s="6">
        <v>0</v>
      </c>
      <c r="AH234" s="1">
        <v>225485</v>
      </c>
      <c r="AI234">
        <v>1</v>
      </c>
    </row>
    <row r="235" spans="1:35" x14ac:dyDescent="0.25">
      <c r="A235" t="s">
        <v>379</v>
      </c>
      <c r="B235" t="s">
        <v>288</v>
      </c>
      <c r="C235" t="s">
        <v>582</v>
      </c>
      <c r="D235" t="s">
        <v>412</v>
      </c>
      <c r="E235" s="6">
        <v>125.23913043478261</v>
      </c>
      <c r="F235" s="6">
        <v>5.1304347826086953</v>
      </c>
      <c r="G235" s="6">
        <v>0.70652173913043481</v>
      </c>
      <c r="H235" s="6">
        <v>0.55434782608695654</v>
      </c>
      <c r="I235" s="6">
        <v>2.8260869565217392</v>
      </c>
      <c r="J235" s="6">
        <v>0</v>
      </c>
      <c r="K235" s="6">
        <v>0</v>
      </c>
      <c r="L235" s="6">
        <v>4.6166304347826097</v>
      </c>
      <c r="M235" s="6">
        <v>15.739130434782609</v>
      </c>
      <c r="N235" s="6">
        <v>0</v>
      </c>
      <c r="O235" s="6">
        <f>SUM(NonNurse[[#This Row],[Qualified Social Work Staff Hours]],NonNurse[[#This Row],[Other Social Work Staff Hours]])/NonNurse[[#This Row],[MDS Census]]</f>
        <v>0.12567262628015971</v>
      </c>
      <c r="P235" s="6">
        <v>4.6956521739130439</v>
      </c>
      <c r="Q235" s="6">
        <v>20.891521739130432</v>
      </c>
      <c r="R235" s="6">
        <f>SUM(NonNurse[[#This Row],[Qualified Activities Professional Hours]],NonNurse[[#This Row],[Other Activities Professional Hours]])/NonNurse[[#This Row],[MDS Census]]</f>
        <v>0.20430654400277728</v>
      </c>
      <c r="S235" s="6">
        <v>5.0621739130434777</v>
      </c>
      <c r="T235" s="6">
        <v>10.315978260869565</v>
      </c>
      <c r="U235" s="6">
        <v>0</v>
      </c>
      <c r="V235" s="6">
        <f>SUM(NonNurse[[#This Row],[Occupational Therapist Hours]],NonNurse[[#This Row],[OT Assistant Hours]],NonNurse[[#This Row],[OT Aide Hours]])/NonNurse[[#This Row],[MDS Census]]</f>
        <v>0.1227903141815657</v>
      </c>
      <c r="W235" s="6">
        <v>9.508260869565218</v>
      </c>
      <c r="X235" s="6">
        <v>14.331521739130435</v>
      </c>
      <c r="Y235" s="6">
        <v>0</v>
      </c>
      <c r="Z235" s="6">
        <f>SUM(NonNurse[[#This Row],[Physical Therapist (PT) Hours]],NonNurse[[#This Row],[PT Assistant Hours]],NonNurse[[#This Row],[PT Aide Hours]])/NonNurse[[#This Row],[MDS Census]]</f>
        <v>0.19035410519007118</v>
      </c>
      <c r="AA235" s="6">
        <v>0</v>
      </c>
      <c r="AB235" s="6">
        <v>0</v>
      </c>
      <c r="AC235" s="6">
        <v>0</v>
      </c>
      <c r="AD235" s="6">
        <v>0</v>
      </c>
      <c r="AE235" s="6">
        <v>0</v>
      </c>
      <c r="AF235" s="6">
        <v>0</v>
      </c>
      <c r="AG235" s="6">
        <v>0</v>
      </c>
      <c r="AH235" s="1">
        <v>225643</v>
      </c>
      <c r="AI235">
        <v>1</v>
      </c>
    </row>
    <row r="236" spans="1:35" x14ac:dyDescent="0.25">
      <c r="A236" t="s">
        <v>379</v>
      </c>
      <c r="B236" t="s">
        <v>44</v>
      </c>
      <c r="C236" t="s">
        <v>487</v>
      </c>
      <c r="D236" t="s">
        <v>415</v>
      </c>
      <c r="E236" s="6">
        <v>107.83695652173913</v>
      </c>
      <c r="F236" s="6">
        <v>4.6467391304347823</v>
      </c>
      <c r="G236" s="6">
        <v>0.69565217391304346</v>
      </c>
      <c r="H236" s="6">
        <v>0.31521739130434784</v>
      </c>
      <c r="I236" s="6">
        <v>5.9782608695652177</v>
      </c>
      <c r="J236" s="6">
        <v>0</v>
      </c>
      <c r="K236" s="6">
        <v>0</v>
      </c>
      <c r="L236" s="6">
        <v>1.3940217391304348</v>
      </c>
      <c r="M236" s="6">
        <v>19.380434782608695</v>
      </c>
      <c r="N236" s="6">
        <v>0</v>
      </c>
      <c r="O236" s="6">
        <f>SUM(NonNurse[[#This Row],[Qualified Social Work Staff Hours]],NonNurse[[#This Row],[Other Social Work Staff Hours]])/NonNurse[[#This Row],[MDS Census]]</f>
        <v>0.17971978631186372</v>
      </c>
      <c r="P236" s="6">
        <v>4.7391304347826084</v>
      </c>
      <c r="Q236" s="6">
        <v>14.320652173913043</v>
      </c>
      <c r="R236" s="6">
        <f>SUM(NonNurse[[#This Row],[Qualified Activities Professional Hours]],NonNurse[[#This Row],[Other Activities Professional Hours]])/NonNurse[[#This Row],[MDS Census]]</f>
        <v>0.17674629573631692</v>
      </c>
      <c r="S236" s="6">
        <v>8.2092391304347831</v>
      </c>
      <c r="T236" s="6">
        <v>7.3451086956521738</v>
      </c>
      <c r="U236" s="6">
        <v>0</v>
      </c>
      <c r="V236" s="6">
        <f>SUM(NonNurse[[#This Row],[Occupational Therapist Hours]],NonNurse[[#This Row],[OT Assistant Hours]],NonNurse[[#This Row],[OT Aide Hours]])/NonNurse[[#This Row],[MDS Census]]</f>
        <v>0.14423949198669489</v>
      </c>
      <c r="W236" s="6">
        <v>14.855978260869565</v>
      </c>
      <c r="X236" s="6">
        <v>12.108695652173912</v>
      </c>
      <c r="Y236" s="6">
        <v>0</v>
      </c>
      <c r="Z236" s="6">
        <f>SUM(NonNurse[[#This Row],[Physical Therapist (PT) Hours]],NonNurse[[#This Row],[PT Assistant Hours]],NonNurse[[#This Row],[PT Aide Hours]])/NonNurse[[#This Row],[MDS Census]]</f>
        <v>0.25005039814534824</v>
      </c>
      <c r="AA236" s="6">
        <v>0</v>
      </c>
      <c r="AB236" s="6">
        <v>0</v>
      </c>
      <c r="AC236" s="6">
        <v>0</v>
      </c>
      <c r="AD236" s="6">
        <v>0</v>
      </c>
      <c r="AE236" s="6">
        <v>0</v>
      </c>
      <c r="AF236" s="6">
        <v>0</v>
      </c>
      <c r="AG236" s="6">
        <v>0</v>
      </c>
      <c r="AH236" s="1">
        <v>225218</v>
      </c>
      <c r="AI236">
        <v>1</v>
      </c>
    </row>
    <row r="237" spans="1:35" x14ac:dyDescent="0.25">
      <c r="A237" t="s">
        <v>379</v>
      </c>
      <c r="B237" t="s">
        <v>231</v>
      </c>
      <c r="C237" t="s">
        <v>560</v>
      </c>
      <c r="D237" t="s">
        <v>410</v>
      </c>
      <c r="E237" s="6">
        <v>110.96739130434783</v>
      </c>
      <c r="F237" s="6">
        <v>3.652173913043478</v>
      </c>
      <c r="G237" s="6">
        <v>0.77500000000000002</v>
      </c>
      <c r="H237" s="6">
        <v>0.69043478260869562</v>
      </c>
      <c r="I237" s="6">
        <v>2.9673913043478262</v>
      </c>
      <c r="J237" s="6">
        <v>0</v>
      </c>
      <c r="K237" s="6">
        <v>3.652173913043478</v>
      </c>
      <c r="L237" s="6">
        <v>5.9913043478260875</v>
      </c>
      <c r="M237" s="6">
        <v>4.3478260869565215</v>
      </c>
      <c r="N237" s="6">
        <v>0</v>
      </c>
      <c r="O237" s="6">
        <f>SUM(NonNurse[[#This Row],[Qualified Social Work Staff Hours]],NonNurse[[#This Row],[Other Social Work Staff Hours]])/NonNurse[[#This Row],[MDS Census]]</f>
        <v>3.9181114702713286E-2</v>
      </c>
      <c r="P237" s="6">
        <v>0</v>
      </c>
      <c r="Q237" s="6">
        <v>15.276956521739129</v>
      </c>
      <c r="R237" s="6">
        <f>SUM(NonNurse[[#This Row],[Qualified Activities Professional Hours]],NonNurse[[#This Row],[Other Activities Professional Hours]])/NonNurse[[#This Row],[MDS Census]]</f>
        <v>0.13767068273092367</v>
      </c>
      <c r="S237" s="6">
        <v>16.980652173913043</v>
      </c>
      <c r="T237" s="6">
        <v>9.5066304347826058</v>
      </c>
      <c r="U237" s="6">
        <v>0</v>
      </c>
      <c r="V237" s="6">
        <f>SUM(NonNurse[[#This Row],[Occupational Therapist Hours]],NonNurse[[#This Row],[OT Assistant Hours]],NonNurse[[#This Row],[OT Aide Hours]])/NonNurse[[#This Row],[MDS Census]]</f>
        <v>0.23869428935253206</v>
      </c>
      <c r="W237" s="6">
        <v>11.823043478260873</v>
      </c>
      <c r="X237" s="6">
        <v>5.0230434782608686</v>
      </c>
      <c r="Y237" s="6">
        <v>0</v>
      </c>
      <c r="Z237" s="6">
        <f>SUM(NonNurse[[#This Row],[Physical Therapist (PT) Hours]],NonNurse[[#This Row],[PT Assistant Hours]],NonNurse[[#This Row],[PT Aide Hours]])/NonNurse[[#This Row],[MDS Census]]</f>
        <v>0.15181114702713294</v>
      </c>
      <c r="AA237" s="6">
        <v>0</v>
      </c>
      <c r="AB237" s="6">
        <v>5.2065217391304346</v>
      </c>
      <c r="AC237" s="6">
        <v>0</v>
      </c>
      <c r="AD237" s="6">
        <v>0</v>
      </c>
      <c r="AE237" s="6">
        <v>2.4565217391304346</v>
      </c>
      <c r="AF237" s="6">
        <v>0</v>
      </c>
      <c r="AG237" s="6">
        <v>0</v>
      </c>
      <c r="AH237" s="1">
        <v>225508</v>
      </c>
      <c r="AI237">
        <v>1</v>
      </c>
    </row>
    <row r="238" spans="1:35" x14ac:dyDescent="0.25">
      <c r="A238" t="s">
        <v>379</v>
      </c>
      <c r="B238" t="s">
        <v>342</v>
      </c>
      <c r="C238" t="s">
        <v>422</v>
      </c>
      <c r="D238" t="s">
        <v>414</v>
      </c>
      <c r="E238" s="6">
        <v>55</v>
      </c>
      <c r="F238" s="6">
        <v>5.4782608695652177</v>
      </c>
      <c r="G238" s="6">
        <v>0.10869565217391304</v>
      </c>
      <c r="H238" s="6">
        <v>0.17391304347826086</v>
      </c>
      <c r="I238" s="6">
        <v>0.80434782608695654</v>
      </c>
      <c r="J238" s="6">
        <v>0</v>
      </c>
      <c r="K238" s="6">
        <v>0</v>
      </c>
      <c r="L238" s="6">
        <v>0.10597826086956522</v>
      </c>
      <c r="M238" s="6">
        <v>1.9891304347826086</v>
      </c>
      <c r="N238" s="6">
        <v>0</v>
      </c>
      <c r="O238" s="6">
        <f>SUM(NonNurse[[#This Row],[Qualified Social Work Staff Hours]],NonNurse[[#This Row],[Other Social Work Staff Hours]])/NonNurse[[#This Row],[MDS Census]]</f>
        <v>3.6166007905138339E-2</v>
      </c>
      <c r="P238" s="6">
        <v>4.9347826086956523</v>
      </c>
      <c r="Q238" s="6">
        <v>18.671195652173914</v>
      </c>
      <c r="R238" s="6">
        <f>SUM(NonNurse[[#This Row],[Qualified Activities Professional Hours]],NonNurse[[#This Row],[Other Activities Professional Hours]])/NonNurse[[#This Row],[MDS Census]]</f>
        <v>0.429199604743083</v>
      </c>
      <c r="S238" s="6">
        <v>6.4266304347826084</v>
      </c>
      <c r="T238" s="6">
        <v>0</v>
      </c>
      <c r="U238" s="6">
        <v>0</v>
      </c>
      <c r="V238" s="6">
        <f>SUM(NonNurse[[#This Row],[Occupational Therapist Hours]],NonNurse[[#This Row],[OT Assistant Hours]],NonNurse[[#This Row],[OT Aide Hours]])/NonNurse[[#This Row],[MDS Census]]</f>
        <v>0.11684782608695651</v>
      </c>
      <c r="W238" s="6">
        <v>4.1739130434782608</v>
      </c>
      <c r="X238" s="6">
        <v>0</v>
      </c>
      <c r="Y238" s="6">
        <v>0</v>
      </c>
      <c r="Z238" s="6">
        <f>SUM(NonNurse[[#This Row],[Physical Therapist (PT) Hours]],NonNurse[[#This Row],[PT Assistant Hours]],NonNurse[[#This Row],[PT Aide Hours]])/NonNurse[[#This Row],[MDS Census]]</f>
        <v>7.5889328063241099E-2</v>
      </c>
      <c r="AA238" s="6">
        <v>0</v>
      </c>
      <c r="AB238" s="6">
        <v>0</v>
      </c>
      <c r="AC238" s="6">
        <v>0</v>
      </c>
      <c r="AD238" s="6">
        <v>0</v>
      </c>
      <c r="AE238" s="6">
        <v>0</v>
      </c>
      <c r="AF238" s="6">
        <v>0</v>
      </c>
      <c r="AG238" s="6">
        <v>0</v>
      </c>
      <c r="AH238" s="1">
        <v>225763</v>
      </c>
      <c r="AI238">
        <v>1</v>
      </c>
    </row>
    <row r="239" spans="1:35" x14ac:dyDescent="0.25">
      <c r="A239" t="s">
        <v>379</v>
      </c>
      <c r="B239" t="s">
        <v>272</v>
      </c>
      <c r="C239" t="s">
        <v>574</v>
      </c>
      <c r="D239" t="s">
        <v>410</v>
      </c>
      <c r="E239" s="6">
        <v>76.586956521739125</v>
      </c>
      <c r="F239" s="6">
        <v>4.5652173913043477</v>
      </c>
      <c r="G239" s="6">
        <v>4.9565217391304346</v>
      </c>
      <c r="H239" s="6">
        <v>0.35326086956521741</v>
      </c>
      <c r="I239" s="6">
        <v>3.4565217391304346</v>
      </c>
      <c r="J239" s="6">
        <v>0</v>
      </c>
      <c r="K239" s="6">
        <v>3.4076086956521738</v>
      </c>
      <c r="L239" s="6">
        <v>2.0059782608695653</v>
      </c>
      <c r="M239" s="6">
        <v>2.7717391304347827</v>
      </c>
      <c r="N239" s="6">
        <v>0.42152173913043478</v>
      </c>
      <c r="O239" s="6">
        <f>SUM(NonNurse[[#This Row],[Qualified Social Work Staff Hours]],NonNurse[[#This Row],[Other Social Work Staff Hours]])/NonNurse[[#This Row],[MDS Census]]</f>
        <v>4.1694578484246389E-2</v>
      </c>
      <c r="P239" s="6">
        <v>4.8097826086956523</v>
      </c>
      <c r="Q239" s="6">
        <v>6.3852173913043488</v>
      </c>
      <c r="R239" s="6">
        <f>SUM(NonNurse[[#This Row],[Qualified Activities Professional Hours]],NonNurse[[#This Row],[Other Activities Professional Hours]])/NonNurse[[#This Row],[MDS Census]]</f>
        <v>0.14617371558330969</v>
      </c>
      <c r="S239" s="6">
        <v>10.827282608695652</v>
      </c>
      <c r="T239" s="6">
        <v>8.8276086956521738</v>
      </c>
      <c r="U239" s="6">
        <v>0</v>
      </c>
      <c r="V239" s="6">
        <f>SUM(NonNurse[[#This Row],[Occupational Therapist Hours]],NonNurse[[#This Row],[OT Assistant Hours]],NonNurse[[#This Row],[OT Aide Hours]])/NonNurse[[#This Row],[MDS Census]]</f>
        <v>0.25663497019585585</v>
      </c>
      <c r="W239" s="6">
        <v>13.787608695652171</v>
      </c>
      <c r="X239" s="6">
        <v>0</v>
      </c>
      <c r="Y239" s="6">
        <v>2.9130434782608696</v>
      </c>
      <c r="Z239" s="6">
        <f>SUM(NonNurse[[#This Row],[Physical Therapist (PT) Hours]],NonNurse[[#This Row],[PT Assistant Hours]],NonNurse[[#This Row],[PT Aide Hours]])/NonNurse[[#This Row],[MDS Census]]</f>
        <v>0.21806131138234458</v>
      </c>
      <c r="AA239" s="6">
        <v>0</v>
      </c>
      <c r="AB239" s="6">
        <v>0</v>
      </c>
      <c r="AC239" s="6">
        <v>0</v>
      </c>
      <c r="AD239" s="6">
        <v>0</v>
      </c>
      <c r="AE239" s="6">
        <v>0</v>
      </c>
      <c r="AF239" s="6">
        <v>0</v>
      </c>
      <c r="AG239" s="6">
        <v>0</v>
      </c>
      <c r="AH239" s="1">
        <v>225584</v>
      </c>
      <c r="AI239">
        <v>1</v>
      </c>
    </row>
    <row r="240" spans="1:35" x14ac:dyDescent="0.25">
      <c r="A240" t="s">
        <v>379</v>
      </c>
      <c r="B240" t="s">
        <v>143</v>
      </c>
      <c r="C240" t="s">
        <v>534</v>
      </c>
      <c r="D240" t="s">
        <v>413</v>
      </c>
      <c r="E240" s="6">
        <v>39.521739130434781</v>
      </c>
      <c r="F240" s="6">
        <v>6.0434782608695654</v>
      </c>
      <c r="G240" s="6">
        <v>0.28260869565217389</v>
      </c>
      <c r="H240" s="6">
        <v>0</v>
      </c>
      <c r="I240" s="6">
        <v>0.56521739130434778</v>
      </c>
      <c r="J240" s="6">
        <v>0</v>
      </c>
      <c r="K240" s="6">
        <v>0</v>
      </c>
      <c r="L240" s="6">
        <v>0.763695652173913</v>
      </c>
      <c r="M240" s="6">
        <v>2.5652173913043477</v>
      </c>
      <c r="N240" s="6">
        <v>0</v>
      </c>
      <c r="O240" s="6">
        <f>SUM(NonNurse[[#This Row],[Qualified Social Work Staff Hours]],NonNurse[[#This Row],[Other Social Work Staff Hours]])/NonNurse[[#This Row],[MDS Census]]</f>
        <v>6.490649064906491E-2</v>
      </c>
      <c r="P240" s="6">
        <v>0</v>
      </c>
      <c r="Q240" s="6">
        <v>5.5544565217391328</v>
      </c>
      <c r="R240" s="6">
        <f>SUM(NonNurse[[#This Row],[Qualified Activities Professional Hours]],NonNurse[[#This Row],[Other Activities Professional Hours]])/NonNurse[[#This Row],[MDS Census]]</f>
        <v>0.14054180418041812</v>
      </c>
      <c r="S240" s="6">
        <v>4.2317391304347822</v>
      </c>
      <c r="T240" s="6">
        <v>0.55532608695652175</v>
      </c>
      <c r="U240" s="6">
        <v>0</v>
      </c>
      <c r="V240" s="6">
        <f>SUM(NonNurse[[#This Row],[Occupational Therapist Hours]],NonNurse[[#This Row],[OT Assistant Hours]],NonNurse[[#This Row],[OT Aide Hours]])/NonNurse[[#This Row],[MDS Census]]</f>
        <v>0.12112486248624862</v>
      </c>
      <c r="W240" s="6">
        <v>0.34684782608695652</v>
      </c>
      <c r="X240" s="6">
        <v>6.0161956521739128</v>
      </c>
      <c r="Y240" s="6">
        <v>0</v>
      </c>
      <c r="Z240" s="6">
        <f>SUM(NonNurse[[#This Row],[Physical Therapist (PT) Hours]],NonNurse[[#This Row],[PT Assistant Hours]],NonNurse[[#This Row],[PT Aide Hours]])/NonNurse[[#This Row],[MDS Census]]</f>
        <v>0.16100110011001101</v>
      </c>
      <c r="AA240" s="6">
        <v>0</v>
      </c>
      <c r="AB240" s="6">
        <v>0</v>
      </c>
      <c r="AC240" s="6">
        <v>1.2173913043478262</v>
      </c>
      <c r="AD240" s="6">
        <v>0</v>
      </c>
      <c r="AE240" s="6">
        <v>0</v>
      </c>
      <c r="AF240" s="6">
        <v>0</v>
      </c>
      <c r="AG240" s="6">
        <v>0.17391304347826086</v>
      </c>
      <c r="AH240" s="1">
        <v>225375</v>
      </c>
      <c r="AI240">
        <v>1</v>
      </c>
    </row>
    <row r="241" spans="1:35" x14ac:dyDescent="0.25">
      <c r="A241" t="s">
        <v>379</v>
      </c>
      <c r="B241" t="s">
        <v>155</v>
      </c>
      <c r="C241" t="s">
        <v>468</v>
      </c>
      <c r="D241" t="s">
        <v>412</v>
      </c>
      <c r="E241" s="6">
        <v>148.57608695652175</v>
      </c>
      <c r="F241" s="6">
        <v>5.2527173913043477</v>
      </c>
      <c r="G241" s="6">
        <v>0</v>
      </c>
      <c r="H241" s="6">
        <v>0</v>
      </c>
      <c r="I241" s="6">
        <v>4.6847826086956523</v>
      </c>
      <c r="J241" s="6">
        <v>0</v>
      </c>
      <c r="K241" s="6">
        <v>0</v>
      </c>
      <c r="L241" s="6">
        <v>5.1032608695652177</v>
      </c>
      <c r="M241" s="6">
        <v>23.929347826086957</v>
      </c>
      <c r="N241" s="6">
        <v>0</v>
      </c>
      <c r="O241" s="6">
        <f>SUM(NonNurse[[#This Row],[Qualified Social Work Staff Hours]],NonNurse[[#This Row],[Other Social Work Staff Hours]])/NonNurse[[#This Row],[MDS Census]]</f>
        <v>0.16105786816884921</v>
      </c>
      <c r="P241" s="6">
        <v>4.5135869565217392</v>
      </c>
      <c r="Q241" s="6">
        <v>17.027173913043477</v>
      </c>
      <c r="R241" s="6">
        <f>SUM(NonNurse[[#This Row],[Qualified Activities Professional Hours]],NonNurse[[#This Row],[Other Activities Professional Hours]])/NonNurse[[#This Row],[MDS Census]]</f>
        <v>0.14498134464847462</v>
      </c>
      <c r="S241" s="6">
        <v>10.171195652173912</v>
      </c>
      <c r="T241" s="6">
        <v>5.6331521739130439</v>
      </c>
      <c r="U241" s="6">
        <v>0</v>
      </c>
      <c r="V241" s="6">
        <f>SUM(NonNurse[[#This Row],[Occupational Therapist Hours]],NonNurse[[#This Row],[OT Assistant Hours]],NonNurse[[#This Row],[OT Aide Hours]])/NonNurse[[#This Row],[MDS Census]]</f>
        <v>0.10637208281512912</v>
      </c>
      <c r="W241" s="6">
        <v>15.913043478260869</v>
      </c>
      <c r="X241" s="6">
        <v>6.6059782608695654</v>
      </c>
      <c r="Y241" s="6">
        <v>0</v>
      </c>
      <c r="Z241" s="6">
        <f>SUM(NonNurse[[#This Row],[Physical Therapist (PT) Hours]],NonNurse[[#This Row],[PT Assistant Hours]],NonNurse[[#This Row],[PT Aide Hours]])/NonNurse[[#This Row],[MDS Census]]</f>
        <v>0.15156558636330381</v>
      </c>
      <c r="AA241" s="6">
        <v>0</v>
      </c>
      <c r="AB241" s="6">
        <v>0</v>
      </c>
      <c r="AC241" s="6">
        <v>0</v>
      </c>
      <c r="AD241" s="6">
        <v>0</v>
      </c>
      <c r="AE241" s="6">
        <v>0</v>
      </c>
      <c r="AF241" s="6">
        <v>0</v>
      </c>
      <c r="AG241" s="6">
        <v>0</v>
      </c>
      <c r="AH241" s="1">
        <v>225390</v>
      </c>
      <c r="AI241">
        <v>1</v>
      </c>
    </row>
    <row r="242" spans="1:35" x14ac:dyDescent="0.25">
      <c r="A242" t="s">
        <v>379</v>
      </c>
      <c r="B242" t="s">
        <v>227</v>
      </c>
      <c r="C242" t="s">
        <v>562</v>
      </c>
      <c r="D242" t="s">
        <v>420</v>
      </c>
      <c r="E242" s="6">
        <v>75.673913043478265</v>
      </c>
      <c r="F242" s="6">
        <v>5</v>
      </c>
      <c r="G242" s="6">
        <v>1.8986956521739133</v>
      </c>
      <c r="H242" s="6">
        <v>0.43695652173913052</v>
      </c>
      <c r="I242" s="6">
        <v>4.3913043478260869</v>
      </c>
      <c r="J242" s="6">
        <v>0</v>
      </c>
      <c r="K242" s="6">
        <v>0.67749999999999999</v>
      </c>
      <c r="L242" s="6">
        <v>5.5190217391304346</v>
      </c>
      <c r="M242" s="6">
        <v>10.07391304347826</v>
      </c>
      <c r="N242" s="6">
        <v>0</v>
      </c>
      <c r="O242" s="6">
        <f>SUM(NonNurse[[#This Row],[Qualified Social Work Staff Hours]],NonNurse[[#This Row],[Other Social Work Staff Hours]])/NonNurse[[#This Row],[MDS Census]]</f>
        <v>0.13312266590060326</v>
      </c>
      <c r="P242" s="6">
        <v>5.0434782608695654</v>
      </c>
      <c r="Q242" s="6">
        <v>9.625</v>
      </c>
      <c r="R242" s="6">
        <f>SUM(NonNurse[[#This Row],[Qualified Activities Professional Hours]],NonNurse[[#This Row],[Other Activities Professional Hours]])/NonNurse[[#This Row],[MDS Census]]</f>
        <v>0.19383797759264579</v>
      </c>
      <c r="S242" s="6">
        <v>9.0570652173913047</v>
      </c>
      <c r="T242" s="6">
        <v>9.5869565217391308</v>
      </c>
      <c r="U242" s="6">
        <v>0</v>
      </c>
      <c r="V242" s="6">
        <f>SUM(NonNurse[[#This Row],[Occupational Therapist Hours]],NonNurse[[#This Row],[OT Assistant Hours]],NonNurse[[#This Row],[OT Aide Hours]])/NonNurse[[#This Row],[MDS Census]]</f>
        <v>0.24637316862970413</v>
      </c>
      <c r="W242" s="6">
        <v>21.472826086956523</v>
      </c>
      <c r="X242" s="6">
        <v>14.942934782608695</v>
      </c>
      <c r="Y242" s="6">
        <v>3.6956521739130435</v>
      </c>
      <c r="Z242" s="6">
        <f>SUM(NonNurse[[#This Row],[Physical Therapist (PT) Hours]],NonNurse[[#This Row],[PT Assistant Hours]],NonNurse[[#This Row],[PT Aide Hours]])/NonNurse[[#This Row],[MDS Census]]</f>
        <v>0.53005601838552141</v>
      </c>
      <c r="AA242" s="6">
        <v>0.36956521739130432</v>
      </c>
      <c r="AB242" s="6">
        <v>0</v>
      </c>
      <c r="AC242" s="6">
        <v>0</v>
      </c>
      <c r="AD242" s="6">
        <v>0</v>
      </c>
      <c r="AE242" s="6">
        <v>0</v>
      </c>
      <c r="AF242" s="6">
        <v>0</v>
      </c>
      <c r="AG242" s="6">
        <v>0.30576086956521736</v>
      </c>
      <c r="AH242" s="1">
        <v>225503</v>
      </c>
      <c r="AI242">
        <v>1</v>
      </c>
    </row>
    <row r="243" spans="1:35" x14ac:dyDescent="0.25">
      <c r="A243" t="s">
        <v>379</v>
      </c>
      <c r="B243" t="s">
        <v>144</v>
      </c>
      <c r="C243" t="s">
        <v>487</v>
      </c>
      <c r="D243" t="s">
        <v>415</v>
      </c>
      <c r="E243" s="6">
        <v>133.34782608695653</v>
      </c>
      <c r="F243" s="6">
        <v>5.3804347826086953</v>
      </c>
      <c r="G243" s="6">
        <v>0</v>
      </c>
      <c r="H243" s="6">
        <v>0</v>
      </c>
      <c r="I243" s="6">
        <v>2.8586956521739131</v>
      </c>
      <c r="J243" s="6">
        <v>0</v>
      </c>
      <c r="K243" s="6">
        <v>0</v>
      </c>
      <c r="L243" s="6">
        <v>2.1667391304347818</v>
      </c>
      <c r="M243" s="6">
        <v>5.5652173913043477</v>
      </c>
      <c r="N243" s="6">
        <v>0</v>
      </c>
      <c r="O243" s="6">
        <f>SUM(NonNurse[[#This Row],[Qualified Social Work Staff Hours]],NonNurse[[#This Row],[Other Social Work Staff Hours]])/NonNurse[[#This Row],[MDS Census]]</f>
        <v>4.1734594065862406E-2</v>
      </c>
      <c r="P243" s="6">
        <v>26.152173913043477</v>
      </c>
      <c r="Q243" s="6">
        <v>0</v>
      </c>
      <c r="R243" s="6">
        <f>SUM(NonNurse[[#This Row],[Qualified Activities Professional Hours]],NonNurse[[#This Row],[Other Activities Professional Hours]])/NonNurse[[#This Row],[MDS Census]]</f>
        <v>0.19611998695793934</v>
      </c>
      <c r="S243" s="6">
        <v>5.4139130434782619</v>
      </c>
      <c r="T243" s="6">
        <v>5.6753260869565221</v>
      </c>
      <c r="U243" s="6">
        <v>0</v>
      </c>
      <c r="V243" s="6">
        <f>SUM(NonNurse[[#This Row],[Occupational Therapist Hours]],NonNurse[[#This Row],[OT Assistant Hours]],NonNurse[[#This Row],[OT Aide Hours]])/NonNurse[[#This Row],[MDS Census]]</f>
        <v>8.3160254320182592E-2</v>
      </c>
      <c r="W243" s="6">
        <v>6.3067391304347815</v>
      </c>
      <c r="X243" s="6">
        <v>4.5576086956521733</v>
      </c>
      <c r="Y243" s="6">
        <v>0</v>
      </c>
      <c r="Z243" s="6">
        <f>SUM(NonNurse[[#This Row],[Physical Therapist (PT) Hours]],NonNurse[[#This Row],[PT Assistant Hours]],NonNurse[[#This Row],[PT Aide Hours]])/NonNurse[[#This Row],[MDS Census]]</f>
        <v>8.1473752852950748E-2</v>
      </c>
      <c r="AA243" s="6">
        <v>0</v>
      </c>
      <c r="AB243" s="6">
        <v>0</v>
      </c>
      <c r="AC243" s="6">
        <v>0</v>
      </c>
      <c r="AD243" s="6">
        <v>0</v>
      </c>
      <c r="AE243" s="6">
        <v>0</v>
      </c>
      <c r="AF243" s="6">
        <v>0</v>
      </c>
      <c r="AG243" s="6">
        <v>0</v>
      </c>
      <c r="AH243" s="1">
        <v>225376</v>
      </c>
      <c r="AI243">
        <v>1</v>
      </c>
    </row>
    <row r="244" spans="1:35" x14ac:dyDescent="0.25">
      <c r="A244" t="s">
        <v>379</v>
      </c>
      <c r="B244" t="s">
        <v>333</v>
      </c>
      <c r="C244" t="s">
        <v>526</v>
      </c>
      <c r="D244" t="s">
        <v>415</v>
      </c>
      <c r="E244" s="6">
        <v>17.010869565217391</v>
      </c>
      <c r="F244" s="6">
        <v>5.8369565217391308</v>
      </c>
      <c r="G244" s="6">
        <v>0</v>
      </c>
      <c r="H244" s="6">
        <v>0</v>
      </c>
      <c r="I244" s="6">
        <v>0</v>
      </c>
      <c r="J244" s="6">
        <v>0</v>
      </c>
      <c r="K244" s="6">
        <v>0</v>
      </c>
      <c r="L244" s="6">
        <v>0</v>
      </c>
      <c r="M244" s="6">
        <v>0</v>
      </c>
      <c r="N244" s="6">
        <v>0.80760869565217386</v>
      </c>
      <c r="O244" s="6">
        <f>SUM(NonNurse[[#This Row],[Qualified Social Work Staff Hours]],NonNurse[[#This Row],[Other Social Work Staff Hours]])/NonNurse[[#This Row],[MDS Census]]</f>
        <v>4.7476038338658148E-2</v>
      </c>
      <c r="P244" s="6">
        <v>0</v>
      </c>
      <c r="Q244" s="6">
        <v>4.8402173913043498</v>
      </c>
      <c r="R244" s="6">
        <f>SUM(NonNurse[[#This Row],[Qualified Activities Professional Hours]],NonNurse[[#This Row],[Other Activities Professional Hours]])/NonNurse[[#This Row],[MDS Census]]</f>
        <v>0.28453674121405764</v>
      </c>
      <c r="S244" s="6">
        <v>0</v>
      </c>
      <c r="T244" s="6">
        <v>0</v>
      </c>
      <c r="U244" s="6">
        <v>0</v>
      </c>
      <c r="V244" s="6">
        <f>SUM(NonNurse[[#This Row],[Occupational Therapist Hours]],NonNurse[[#This Row],[OT Assistant Hours]],NonNurse[[#This Row],[OT Aide Hours]])/NonNurse[[#This Row],[MDS Census]]</f>
        <v>0</v>
      </c>
      <c r="W244" s="6">
        <v>0</v>
      </c>
      <c r="X244" s="6">
        <v>0</v>
      </c>
      <c r="Y244" s="6">
        <v>0</v>
      </c>
      <c r="Z244" s="6">
        <f>SUM(NonNurse[[#This Row],[Physical Therapist (PT) Hours]],NonNurse[[#This Row],[PT Assistant Hours]],NonNurse[[#This Row],[PT Aide Hours]])/NonNurse[[#This Row],[MDS Census]]</f>
        <v>0</v>
      </c>
      <c r="AA244" s="6">
        <v>0</v>
      </c>
      <c r="AB244" s="6">
        <v>0</v>
      </c>
      <c r="AC244" s="6">
        <v>0</v>
      </c>
      <c r="AD244" s="6">
        <v>0</v>
      </c>
      <c r="AE244" s="6">
        <v>0</v>
      </c>
      <c r="AF244" s="6">
        <v>0</v>
      </c>
      <c r="AG244" s="6">
        <v>0</v>
      </c>
      <c r="AH244" s="1">
        <v>225748</v>
      </c>
      <c r="AI244">
        <v>1</v>
      </c>
    </row>
    <row r="245" spans="1:35" x14ac:dyDescent="0.25">
      <c r="A245" t="s">
        <v>379</v>
      </c>
      <c r="B245" t="s">
        <v>13</v>
      </c>
      <c r="C245" t="s">
        <v>463</v>
      </c>
      <c r="D245" t="s">
        <v>415</v>
      </c>
      <c r="E245" s="6">
        <v>124.16304347826087</v>
      </c>
      <c r="F245" s="6">
        <v>5.3043478260869561</v>
      </c>
      <c r="G245" s="6">
        <v>1.0597826086956521</v>
      </c>
      <c r="H245" s="6">
        <v>0</v>
      </c>
      <c r="I245" s="6">
        <v>4.3478260869565215</v>
      </c>
      <c r="J245" s="6">
        <v>0</v>
      </c>
      <c r="K245" s="6">
        <v>0</v>
      </c>
      <c r="L245" s="6">
        <v>4.4185869565217395</v>
      </c>
      <c r="M245" s="6">
        <v>6.9211956521739131</v>
      </c>
      <c r="N245" s="6">
        <v>0</v>
      </c>
      <c r="O245" s="6">
        <f>SUM(NonNurse[[#This Row],[Qualified Social Work Staff Hours]],NonNurse[[#This Row],[Other Social Work Staff Hours]])/NonNurse[[#This Row],[MDS Census]]</f>
        <v>5.5742799614812218E-2</v>
      </c>
      <c r="P245" s="6">
        <v>4.6086956521739131</v>
      </c>
      <c r="Q245" s="6">
        <v>14.804347826086957</v>
      </c>
      <c r="R245" s="6">
        <f>SUM(NonNurse[[#This Row],[Qualified Activities Professional Hours]],NonNurse[[#This Row],[Other Activities Professional Hours]])/NonNurse[[#This Row],[MDS Census]]</f>
        <v>0.15635122122034492</v>
      </c>
      <c r="S245" s="6">
        <v>10.59608695652174</v>
      </c>
      <c r="T245" s="6">
        <v>6.8474999999999993</v>
      </c>
      <c r="U245" s="6">
        <v>0</v>
      </c>
      <c r="V245" s="6">
        <f>SUM(NonNurse[[#This Row],[Occupational Therapist Hours]],NonNurse[[#This Row],[OT Assistant Hours]],NonNurse[[#This Row],[OT Aide Hours]])/NonNurse[[#This Row],[MDS Census]]</f>
        <v>0.14048936356473779</v>
      </c>
      <c r="W245" s="6">
        <v>5.8333695652173896</v>
      </c>
      <c r="X245" s="6">
        <v>9.9827173913043481</v>
      </c>
      <c r="Y245" s="6">
        <v>0</v>
      </c>
      <c r="Z245" s="6">
        <f>SUM(NonNurse[[#This Row],[Physical Therapist (PT) Hours]],NonNurse[[#This Row],[PT Assistant Hours]],NonNurse[[#This Row],[PT Aide Hours]])/NonNurse[[#This Row],[MDS Census]]</f>
        <v>0.12738159852928299</v>
      </c>
      <c r="AA245" s="6">
        <v>0</v>
      </c>
      <c r="AB245" s="6">
        <v>0</v>
      </c>
      <c r="AC245" s="6">
        <v>0</v>
      </c>
      <c r="AD245" s="6">
        <v>0</v>
      </c>
      <c r="AE245" s="6">
        <v>3.4891304347826089</v>
      </c>
      <c r="AF245" s="6">
        <v>0</v>
      </c>
      <c r="AG245" s="6">
        <v>0</v>
      </c>
      <c r="AH245" s="1">
        <v>225048</v>
      </c>
      <c r="AI245">
        <v>1</v>
      </c>
    </row>
    <row r="246" spans="1:35" x14ac:dyDescent="0.25">
      <c r="A246" t="s">
        <v>379</v>
      </c>
      <c r="B246" t="s">
        <v>14</v>
      </c>
      <c r="C246" t="s">
        <v>464</v>
      </c>
      <c r="D246" t="s">
        <v>410</v>
      </c>
      <c r="E246" s="6">
        <v>61.108695652173914</v>
      </c>
      <c r="F246" s="6">
        <v>0</v>
      </c>
      <c r="G246" s="6">
        <v>0</v>
      </c>
      <c r="H246" s="6">
        <v>0</v>
      </c>
      <c r="I246" s="6">
        <v>0</v>
      </c>
      <c r="J246" s="6">
        <v>0</v>
      </c>
      <c r="K246" s="6">
        <v>0</v>
      </c>
      <c r="L246" s="6">
        <v>0</v>
      </c>
      <c r="M246" s="6">
        <v>0</v>
      </c>
      <c r="N246" s="6">
        <v>0</v>
      </c>
      <c r="O246" s="6">
        <f>SUM(NonNurse[[#This Row],[Qualified Social Work Staff Hours]],NonNurse[[#This Row],[Other Social Work Staff Hours]])/NonNurse[[#This Row],[MDS Census]]</f>
        <v>0</v>
      </c>
      <c r="P246" s="6">
        <v>0</v>
      </c>
      <c r="Q246" s="6">
        <v>0</v>
      </c>
      <c r="R246" s="6">
        <f>SUM(NonNurse[[#This Row],[Qualified Activities Professional Hours]],NonNurse[[#This Row],[Other Activities Professional Hours]])/NonNurse[[#This Row],[MDS Census]]</f>
        <v>0</v>
      </c>
      <c r="S246" s="6">
        <v>0</v>
      </c>
      <c r="T246" s="6">
        <v>0</v>
      </c>
      <c r="U246" s="6">
        <v>0</v>
      </c>
      <c r="V246" s="6">
        <f>SUM(NonNurse[[#This Row],[Occupational Therapist Hours]],NonNurse[[#This Row],[OT Assistant Hours]],NonNurse[[#This Row],[OT Aide Hours]])/NonNurse[[#This Row],[MDS Census]]</f>
        <v>0</v>
      </c>
      <c r="W246" s="6">
        <v>0</v>
      </c>
      <c r="X246" s="6">
        <v>0</v>
      </c>
      <c r="Y246" s="6">
        <v>0</v>
      </c>
      <c r="Z246" s="6">
        <f>SUM(NonNurse[[#This Row],[Physical Therapist (PT) Hours]],NonNurse[[#This Row],[PT Assistant Hours]],NonNurse[[#This Row],[PT Aide Hours]])/NonNurse[[#This Row],[MDS Census]]</f>
        <v>0</v>
      </c>
      <c r="AA246" s="6">
        <v>0</v>
      </c>
      <c r="AB246" s="6">
        <v>0</v>
      </c>
      <c r="AC246" s="6">
        <v>0</v>
      </c>
      <c r="AD246" s="6">
        <v>0</v>
      </c>
      <c r="AE246" s="6">
        <v>0</v>
      </c>
      <c r="AF246" s="6">
        <v>0</v>
      </c>
      <c r="AG246" s="6">
        <v>0</v>
      </c>
      <c r="AH246" s="1">
        <v>225049</v>
      </c>
      <c r="AI246">
        <v>1</v>
      </c>
    </row>
    <row r="247" spans="1:35" x14ac:dyDescent="0.25">
      <c r="A247" t="s">
        <v>379</v>
      </c>
      <c r="B247" t="s">
        <v>303</v>
      </c>
      <c r="C247" t="s">
        <v>586</v>
      </c>
      <c r="D247" t="s">
        <v>420</v>
      </c>
      <c r="E247" s="6">
        <v>100.5</v>
      </c>
      <c r="F247" s="6">
        <v>52.570652173913047</v>
      </c>
      <c r="G247" s="6">
        <v>0.64130434782608692</v>
      </c>
      <c r="H247" s="6">
        <v>0.33152173913043476</v>
      </c>
      <c r="I247" s="6">
        <v>5.7391304347826084</v>
      </c>
      <c r="J247" s="6">
        <v>0</v>
      </c>
      <c r="K247" s="6">
        <v>0</v>
      </c>
      <c r="L247" s="6">
        <v>6.1867391304347823</v>
      </c>
      <c r="M247" s="6">
        <v>10.535326086956522</v>
      </c>
      <c r="N247" s="6">
        <v>0</v>
      </c>
      <c r="O247" s="6">
        <f>SUM(NonNurse[[#This Row],[Qualified Social Work Staff Hours]],NonNurse[[#This Row],[Other Social Work Staff Hours]])/NonNurse[[#This Row],[MDS Census]]</f>
        <v>0.10482911529309971</v>
      </c>
      <c r="P247" s="6">
        <v>11.165760869565217</v>
      </c>
      <c r="Q247" s="6">
        <v>0</v>
      </c>
      <c r="R247" s="6">
        <f>SUM(NonNurse[[#This Row],[Qualified Activities Professional Hours]],NonNurse[[#This Row],[Other Activities Professional Hours]])/NonNurse[[#This Row],[MDS Census]]</f>
        <v>0.11110209820462902</v>
      </c>
      <c r="S247" s="6">
        <v>8.3981521739130454</v>
      </c>
      <c r="T247" s="6">
        <v>5.2835869565217397</v>
      </c>
      <c r="U247" s="6">
        <v>0</v>
      </c>
      <c r="V247" s="6">
        <f>SUM(NonNurse[[#This Row],[Occupational Therapist Hours]],NonNurse[[#This Row],[OT Assistant Hours]],NonNurse[[#This Row],[OT Aide Hours]])/NonNurse[[#This Row],[MDS Census]]</f>
        <v>0.13613670776552025</v>
      </c>
      <c r="W247" s="6">
        <v>5.2900000000000018</v>
      </c>
      <c r="X247" s="6">
        <v>6.6184782608695665</v>
      </c>
      <c r="Y247" s="6">
        <v>1.5978260869565217</v>
      </c>
      <c r="Z247" s="6">
        <f>SUM(NonNurse[[#This Row],[Physical Therapist (PT) Hours]],NonNurse[[#This Row],[PT Assistant Hours]],NonNurse[[#This Row],[PT Aide Hours]])/NonNurse[[#This Row],[MDS Census]]</f>
        <v>0.13439108803807054</v>
      </c>
      <c r="AA247" s="6">
        <v>0</v>
      </c>
      <c r="AB247" s="6">
        <v>0</v>
      </c>
      <c r="AC247" s="6">
        <v>0</v>
      </c>
      <c r="AD247" s="6">
        <v>0</v>
      </c>
      <c r="AE247" s="6">
        <v>0</v>
      </c>
      <c r="AF247" s="6">
        <v>0</v>
      </c>
      <c r="AG247" s="6">
        <v>0.45652173913043476</v>
      </c>
      <c r="AH247" s="1">
        <v>225667</v>
      </c>
      <c r="AI247">
        <v>1</v>
      </c>
    </row>
    <row r="248" spans="1:35" x14ac:dyDescent="0.25">
      <c r="A248" t="s">
        <v>379</v>
      </c>
      <c r="B248" t="s">
        <v>84</v>
      </c>
      <c r="C248" t="s">
        <v>437</v>
      </c>
      <c r="D248" t="s">
        <v>411</v>
      </c>
      <c r="E248" s="6">
        <v>77.021739130434781</v>
      </c>
      <c r="F248" s="6">
        <v>5.4782608695652177</v>
      </c>
      <c r="G248" s="6">
        <v>0.28260869565217389</v>
      </c>
      <c r="H248" s="6">
        <v>0</v>
      </c>
      <c r="I248" s="6">
        <v>1.5</v>
      </c>
      <c r="J248" s="6">
        <v>0</v>
      </c>
      <c r="K248" s="6">
        <v>0</v>
      </c>
      <c r="L248" s="6">
        <v>0.99304347826086958</v>
      </c>
      <c r="M248" s="6">
        <v>5.2739130434782613</v>
      </c>
      <c r="N248" s="6">
        <v>0</v>
      </c>
      <c r="O248" s="6">
        <f>SUM(NonNurse[[#This Row],[Qualified Social Work Staff Hours]],NonNurse[[#This Row],[Other Social Work Staff Hours]])/NonNurse[[#This Row],[MDS Census]]</f>
        <v>6.8473045441716063E-2</v>
      </c>
      <c r="P248" s="6">
        <v>5.6423913043478278</v>
      </c>
      <c r="Q248" s="6">
        <v>3.7032608695652178</v>
      </c>
      <c r="R248" s="6">
        <f>SUM(NonNurse[[#This Row],[Qualified Activities Professional Hours]],NonNurse[[#This Row],[Other Activities Professional Hours]])/NonNurse[[#This Row],[MDS Census]]</f>
        <v>0.12133784928027098</v>
      </c>
      <c r="S248" s="6">
        <v>5.0195652173913041</v>
      </c>
      <c r="T248" s="6">
        <v>4.5504347826086953</v>
      </c>
      <c r="U248" s="6">
        <v>0</v>
      </c>
      <c r="V248" s="6">
        <f>SUM(NonNurse[[#This Row],[Occupational Therapist Hours]],NonNurse[[#This Row],[OT Assistant Hours]],NonNurse[[#This Row],[OT Aide Hours]])/NonNurse[[#This Row],[MDS Census]]</f>
        <v>0.12425063505503811</v>
      </c>
      <c r="W248" s="6">
        <v>2.0208695652173909</v>
      </c>
      <c r="X248" s="6">
        <v>4.3749999999999991</v>
      </c>
      <c r="Y248" s="6">
        <v>0</v>
      </c>
      <c r="Z248" s="6">
        <f>SUM(NonNurse[[#This Row],[Physical Therapist (PT) Hours]],NonNurse[[#This Row],[PT Assistant Hours]],NonNurse[[#This Row],[PT Aide Hours]])/NonNurse[[#This Row],[MDS Census]]</f>
        <v>8.3039796782387792E-2</v>
      </c>
      <c r="AA248" s="6">
        <v>0</v>
      </c>
      <c r="AB248" s="6">
        <v>0</v>
      </c>
      <c r="AC248" s="6">
        <v>0</v>
      </c>
      <c r="AD248" s="6">
        <v>0</v>
      </c>
      <c r="AE248" s="6">
        <v>0</v>
      </c>
      <c r="AF248" s="6">
        <v>0</v>
      </c>
      <c r="AG248" s="6">
        <v>0</v>
      </c>
      <c r="AH248" s="1">
        <v>225284</v>
      </c>
      <c r="AI248">
        <v>1</v>
      </c>
    </row>
    <row r="249" spans="1:35" x14ac:dyDescent="0.25">
      <c r="A249" t="s">
        <v>379</v>
      </c>
      <c r="B249" t="s">
        <v>38</v>
      </c>
      <c r="C249" t="s">
        <v>437</v>
      </c>
      <c r="D249" t="s">
        <v>411</v>
      </c>
      <c r="E249" s="6">
        <v>134.52173913043478</v>
      </c>
      <c r="F249" s="6">
        <v>6.1956521739130439</v>
      </c>
      <c r="G249" s="6">
        <v>0.35869565217391303</v>
      </c>
      <c r="H249" s="6">
        <v>0</v>
      </c>
      <c r="I249" s="6">
        <v>5.4130434782608692</v>
      </c>
      <c r="J249" s="6">
        <v>0</v>
      </c>
      <c r="K249" s="6">
        <v>0</v>
      </c>
      <c r="L249" s="6">
        <v>0.16576086956521738</v>
      </c>
      <c r="M249" s="6">
        <v>18.388586956521738</v>
      </c>
      <c r="N249" s="6">
        <v>0</v>
      </c>
      <c r="O249" s="6">
        <f>SUM(NonNurse[[#This Row],[Qualified Social Work Staff Hours]],NonNurse[[#This Row],[Other Social Work Staff Hours]])/NonNurse[[#This Row],[MDS Census]]</f>
        <v>0.13669602456367161</v>
      </c>
      <c r="P249" s="6">
        <v>4.625</v>
      </c>
      <c r="Q249" s="6">
        <v>20.418478260869566</v>
      </c>
      <c r="R249" s="6">
        <f>SUM(NonNurse[[#This Row],[Qualified Activities Professional Hours]],NonNurse[[#This Row],[Other Activities Professional Hours]])/NonNurse[[#This Row],[MDS Census]]</f>
        <v>0.18616677440206852</v>
      </c>
      <c r="S249" s="6">
        <v>7.1875</v>
      </c>
      <c r="T249" s="6">
        <v>14.510869565217391</v>
      </c>
      <c r="U249" s="6">
        <v>0</v>
      </c>
      <c r="V249" s="6">
        <f>SUM(NonNurse[[#This Row],[Occupational Therapist Hours]],NonNurse[[#This Row],[OT Assistant Hours]],NonNurse[[#This Row],[OT Aide Hours]])/NonNurse[[#This Row],[MDS Census]]</f>
        <v>0.16130009696186168</v>
      </c>
      <c r="W249" s="6">
        <v>15.260869565217391</v>
      </c>
      <c r="X249" s="6">
        <v>8.5135869565217384</v>
      </c>
      <c r="Y249" s="6">
        <v>4.7173913043478262</v>
      </c>
      <c r="Z249" s="6">
        <f>SUM(NonNurse[[#This Row],[Physical Therapist (PT) Hours]],NonNurse[[#This Row],[PT Assistant Hours]],NonNurse[[#This Row],[PT Aide Hours]])/NonNurse[[#This Row],[MDS Census]]</f>
        <v>0.21180106658047831</v>
      </c>
      <c r="AA249" s="6">
        <v>0</v>
      </c>
      <c r="AB249" s="6">
        <v>0</v>
      </c>
      <c r="AC249" s="6">
        <v>0</v>
      </c>
      <c r="AD249" s="6">
        <v>0</v>
      </c>
      <c r="AE249" s="6">
        <v>0</v>
      </c>
      <c r="AF249" s="6">
        <v>0</v>
      </c>
      <c r="AG249" s="6">
        <v>0.15217391304347827</v>
      </c>
      <c r="AH249" s="1">
        <v>225207</v>
      </c>
      <c r="AI249">
        <v>1</v>
      </c>
    </row>
    <row r="250" spans="1:35" x14ac:dyDescent="0.25">
      <c r="A250" t="s">
        <v>379</v>
      </c>
      <c r="B250" t="s">
        <v>135</v>
      </c>
      <c r="C250" t="s">
        <v>454</v>
      </c>
      <c r="D250" t="s">
        <v>409</v>
      </c>
      <c r="E250" s="6">
        <v>52.152173913043477</v>
      </c>
      <c r="F250" s="6">
        <v>7.1304347826086953</v>
      </c>
      <c r="G250" s="6">
        <v>0.76086956521739135</v>
      </c>
      <c r="H250" s="6">
        <v>0.65217391304347827</v>
      </c>
      <c r="I250" s="6">
        <v>0</v>
      </c>
      <c r="J250" s="6">
        <v>0</v>
      </c>
      <c r="K250" s="6">
        <v>0.78260869565217395</v>
      </c>
      <c r="L250" s="6">
        <v>0</v>
      </c>
      <c r="M250" s="6">
        <v>1.861413043478261</v>
      </c>
      <c r="N250" s="6">
        <v>0</v>
      </c>
      <c r="O250" s="6">
        <f>SUM(NonNurse[[#This Row],[Qualified Social Work Staff Hours]],NonNurse[[#This Row],[Other Social Work Staff Hours]])/NonNurse[[#This Row],[MDS Census]]</f>
        <v>3.569195498124219E-2</v>
      </c>
      <c r="P250" s="6">
        <v>4.9021739130434785</v>
      </c>
      <c r="Q250" s="6">
        <v>0.2608695652173913</v>
      </c>
      <c r="R250" s="6">
        <f>SUM(NonNurse[[#This Row],[Qualified Activities Professional Hours]],NonNurse[[#This Row],[Other Activities Professional Hours]])/NonNurse[[#This Row],[MDS Census]]</f>
        <v>9.8999583159649865E-2</v>
      </c>
      <c r="S250" s="6">
        <v>0</v>
      </c>
      <c r="T250" s="6">
        <v>0</v>
      </c>
      <c r="U250" s="6">
        <v>0</v>
      </c>
      <c r="V250" s="6">
        <f>SUM(NonNurse[[#This Row],[Occupational Therapist Hours]],NonNurse[[#This Row],[OT Assistant Hours]],NonNurse[[#This Row],[OT Aide Hours]])/NonNurse[[#This Row],[MDS Census]]</f>
        <v>0</v>
      </c>
      <c r="W250" s="6">
        <v>0</v>
      </c>
      <c r="X250" s="6">
        <v>0</v>
      </c>
      <c r="Y250" s="6">
        <v>0</v>
      </c>
      <c r="Z250" s="6">
        <f>SUM(NonNurse[[#This Row],[Physical Therapist (PT) Hours]],NonNurse[[#This Row],[PT Assistant Hours]],NonNurse[[#This Row],[PT Aide Hours]])/NonNurse[[#This Row],[MDS Census]]</f>
        <v>0</v>
      </c>
      <c r="AA250" s="6">
        <v>2.3913043478260869</v>
      </c>
      <c r="AB250" s="6">
        <v>0</v>
      </c>
      <c r="AC250" s="6">
        <v>0</v>
      </c>
      <c r="AD250" s="6">
        <v>0</v>
      </c>
      <c r="AE250" s="6">
        <v>4.9130434782608692</v>
      </c>
      <c r="AF250" s="6">
        <v>0</v>
      </c>
      <c r="AG250" s="6">
        <v>0</v>
      </c>
      <c r="AH250" s="1">
        <v>225360</v>
      </c>
      <c r="AI250">
        <v>1</v>
      </c>
    </row>
    <row r="251" spans="1:35" x14ac:dyDescent="0.25">
      <c r="A251" t="s">
        <v>379</v>
      </c>
      <c r="B251" t="s">
        <v>280</v>
      </c>
      <c r="C251" t="s">
        <v>576</v>
      </c>
      <c r="D251" t="s">
        <v>416</v>
      </c>
      <c r="E251" s="6">
        <v>33.728260869565219</v>
      </c>
      <c r="F251" s="6">
        <v>5.2989130434782608</v>
      </c>
      <c r="G251" s="6">
        <v>0</v>
      </c>
      <c r="H251" s="6">
        <v>0</v>
      </c>
      <c r="I251" s="6">
        <v>0</v>
      </c>
      <c r="J251" s="6">
        <v>0</v>
      </c>
      <c r="K251" s="6">
        <v>0</v>
      </c>
      <c r="L251" s="6">
        <v>0.66304347826086951</v>
      </c>
      <c r="M251" s="6">
        <v>4.4836956521739131</v>
      </c>
      <c r="N251" s="6">
        <v>0</v>
      </c>
      <c r="O251" s="6">
        <f>SUM(NonNurse[[#This Row],[Qualified Social Work Staff Hours]],NonNurse[[#This Row],[Other Social Work Staff Hours]])/NonNurse[[#This Row],[MDS Census]]</f>
        <v>0.13293586851434094</v>
      </c>
      <c r="P251" s="6">
        <v>6.4103260869565215</v>
      </c>
      <c r="Q251" s="6">
        <v>0</v>
      </c>
      <c r="R251" s="6">
        <f>SUM(NonNurse[[#This Row],[Qualified Activities Professional Hours]],NonNurse[[#This Row],[Other Activities Professional Hours]])/NonNurse[[#This Row],[MDS Census]]</f>
        <v>0.19005800837898806</v>
      </c>
      <c r="S251" s="6">
        <v>1.2201086956521738</v>
      </c>
      <c r="T251" s="6">
        <v>0</v>
      </c>
      <c r="U251" s="6">
        <v>1.0326086956521738</v>
      </c>
      <c r="V251" s="6">
        <f>SUM(NonNurse[[#This Row],[Occupational Therapist Hours]],NonNurse[[#This Row],[OT Assistant Hours]],NonNurse[[#This Row],[OT Aide Hours]])/NonNurse[[#This Row],[MDS Census]]</f>
        <v>6.679020302932645E-2</v>
      </c>
      <c r="W251" s="6">
        <v>0.75</v>
      </c>
      <c r="X251" s="6">
        <v>0</v>
      </c>
      <c r="Y251" s="6">
        <v>3.4239130434782608</v>
      </c>
      <c r="Z251" s="6">
        <f>SUM(NonNurse[[#This Row],[Physical Therapist (PT) Hours]],NonNurse[[#This Row],[PT Assistant Hours]],NonNurse[[#This Row],[PT Aide Hours]])/NonNurse[[#This Row],[MDS Census]]</f>
        <v>0.12375120850789557</v>
      </c>
      <c r="AA251" s="6">
        <v>0</v>
      </c>
      <c r="AB251" s="6">
        <v>0</v>
      </c>
      <c r="AC251" s="6">
        <v>0</v>
      </c>
      <c r="AD251" s="6">
        <v>0</v>
      </c>
      <c r="AE251" s="6">
        <v>0</v>
      </c>
      <c r="AF251" s="6">
        <v>0</v>
      </c>
      <c r="AG251" s="6">
        <v>0</v>
      </c>
      <c r="AH251" s="1">
        <v>225613</v>
      </c>
      <c r="AI251">
        <v>1</v>
      </c>
    </row>
    <row r="252" spans="1:35" x14ac:dyDescent="0.25">
      <c r="A252" t="s">
        <v>379</v>
      </c>
      <c r="B252" t="s">
        <v>76</v>
      </c>
      <c r="C252" t="s">
        <v>504</v>
      </c>
      <c r="D252" t="s">
        <v>415</v>
      </c>
      <c r="E252" s="6">
        <v>102.83695652173913</v>
      </c>
      <c r="F252" s="6">
        <v>5.9130434782608692</v>
      </c>
      <c r="G252" s="6">
        <v>0.58695652173913049</v>
      </c>
      <c r="H252" s="6">
        <v>0.2608695652173913</v>
      </c>
      <c r="I252" s="6">
        <v>2.9239130434782608</v>
      </c>
      <c r="J252" s="6">
        <v>0</v>
      </c>
      <c r="K252" s="6">
        <v>0</v>
      </c>
      <c r="L252" s="6">
        <v>7.4718478260869547</v>
      </c>
      <c r="M252" s="6">
        <v>10.616847826086957</v>
      </c>
      <c r="N252" s="6">
        <v>0</v>
      </c>
      <c r="O252" s="6">
        <f>SUM(NonNurse[[#This Row],[Qualified Social Work Staff Hours]],NonNurse[[#This Row],[Other Social Work Staff Hours]])/NonNurse[[#This Row],[MDS Census]]</f>
        <v>0.10323961526265724</v>
      </c>
      <c r="P252" s="6">
        <v>5.8641304347826084</v>
      </c>
      <c r="Q252" s="6">
        <v>5.1983695652173916</v>
      </c>
      <c r="R252" s="6">
        <f>SUM(NonNurse[[#This Row],[Qualified Activities Professional Hours]],NonNurse[[#This Row],[Other Activities Professional Hours]])/NonNurse[[#This Row],[MDS Census]]</f>
        <v>0.10757319522249234</v>
      </c>
      <c r="S252" s="6">
        <v>8.6073913043478267</v>
      </c>
      <c r="T252" s="6">
        <v>8.4360869565217413</v>
      </c>
      <c r="U252" s="6">
        <v>0</v>
      </c>
      <c r="V252" s="6">
        <f>SUM(NonNurse[[#This Row],[Occupational Therapist Hours]],NonNurse[[#This Row],[OT Assistant Hours]],NonNurse[[#This Row],[OT Aide Hours]])/NonNurse[[#This Row],[MDS Census]]</f>
        <v>0.16573300919564532</v>
      </c>
      <c r="W252" s="6">
        <v>14.4375</v>
      </c>
      <c r="X252" s="6">
        <v>8.4071739130434811</v>
      </c>
      <c r="Y252" s="6">
        <v>0</v>
      </c>
      <c r="Z252" s="6">
        <f>SUM(NonNurse[[#This Row],[Physical Therapist (PT) Hours]],NonNurse[[#This Row],[PT Assistant Hours]],NonNurse[[#This Row],[PT Aide Hours]])/NonNurse[[#This Row],[MDS Census]]</f>
        <v>0.22214459359475744</v>
      </c>
      <c r="AA252" s="6">
        <v>0</v>
      </c>
      <c r="AB252" s="6">
        <v>0</v>
      </c>
      <c r="AC252" s="6">
        <v>0</v>
      </c>
      <c r="AD252" s="6">
        <v>0</v>
      </c>
      <c r="AE252" s="6">
        <v>0</v>
      </c>
      <c r="AF252" s="6">
        <v>0</v>
      </c>
      <c r="AG252" s="6">
        <v>0</v>
      </c>
      <c r="AH252" s="1">
        <v>225271</v>
      </c>
      <c r="AI252">
        <v>1</v>
      </c>
    </row>
    <row r="253" spans="1:35" x14ac:dyDescent="0.25">
      <c r="A253" t="s">
        <v>379</v>
      </c>
      <c r="B253" t="s">
        <v>233</v>
      </c>
      <c r="C253" t="s">
        <v>564</v>
      </c>
      <c r="D253" t="s">
        <v>415</v>
      </c>
      <c r="E253" s="6">
        <v>105.5</v>
      </c>
      <c r="F253" s="6">
        <v>10.782608695652174</v>
      </c>
      <c r="G253" s="6">
        <v>3.2608695652173912E-2</v>
      </c>
      <c r="H253" s="6">
        <v>0</v>
      </c>
      <c r="I253" s="6">
        <v>0</v>
      </c>
      <c r="J253" s="6">
        <v>0</v>
      </c>
      <c r="K253" s="6">
        <v>0</v>
      </c>
      <c r="L253" s="6">
        <v>0</v>
      </c>
      <c r="M253" s="6">
        <v>5.6521739130434785</v>
      </c>
      <c r="N253" s="6">
        <v>16.709239130434781</v>
      </c>
      <c r="O253" s="6">
        <f>SUM(NonNurse[[#This Row],[Qualified Social Work Staff Hours]],NonNurse[[#This Row],[Other Social Work Staff Hours]])/NonNurse[[#This Row],[MDS Census]]</f>
        <v>0.2119565217391304</v>
      </c>
      <c r="P253" s="6">
        <v>6.0815217391304346</v>
      </c>
      <c r="Q253" s="6">
        <v>15.200000000000001</v>
      </c>
      <c r="R253" s="6">
        <f>SUM(NonNurse[[#This Row],[Qualified Activities Professional Hours]],NonNurse[[#This Row],[Other Activities Professional Hours]])/NonNurse[[#This Row],[MDS Census]]</f>
        <v>0.20172058520502784</v>
      </c>
      <c r="S253" s="6">
        <v>0</v>
      </c>
      <c r="T253" s="6">
        <v>0.16304347826086957</v>
      </c>
      <c r="U253" s="6">
        <v>0</v>
      </c>
      <c r="V253" s="6">
        <f>SUM(NonNurse[[#This Row],[Occupational Therapist Hours]],NonNurse[[#This Row],[OT Assistant Hours]],NonNurse[[#This Row],[OT Aide Hours]])/NonNurse[[#This Row],[MDS Census]]</f>
        <v>1.5454358128992377E-3</v>
      </c>
      <c r="W253" s="6">
        <v>0</v>
      </c>
      <c r="X253" s="6">
        <v>0</v>
      </c>
      <c r="Y253" s="6">
        <v>0</v>
      </c>
      <c r="Z253" s="6">
        <f>SUM(NonNurse[[#This Row],[Physical Therapist (PT) Hours]],NonNurse[[#This Row],[PT Assistant Hours]],NonNurse[[#This Row],[PT Aide Hours]])/NonNurse[[#This Row],[MDS Census]]</f>
        <v>0</v>
      </c>
      <c r="AA253" s="6">
        <v>0</v>
      </c>
      <c r="AB253" s="6">
        <v>0</v>
      </c>
      <c r="AC253" s="6">
        <v>0</v>
      </c>
      <c r="AD253" s="6">
        <v>0</v>
      </c>
      <c r="AE253" s="6">
        <v>0</v>
      </c>
      <c r="AF253" s="6">
        <v>0</v>
      </c>
      <c r="AG253" s="6">
        <v>0</v>
      </c>
      <c r="AH253" s="1">
        <v>225510</v>
      </c>
      <c r="AI253">
        <v>1</v>
      </c>
    </row>
    <row r="254" spans="1:35" x14ac:dyDescent="0.25">
      <c r="A254" t="s">
        <v>379</v>
      </c>
      <c r="B254" t="s">
        <v>219</v>
      </c>
      <c r="C254" t="s">
        <v>469</v>
      </c>
      <c r="D254" t="s">
        <v>413</v>
      </c>
      <c r="E254" s="6">
        <v>105.01086956521739</v>
      </c>
      <c r="F254" s="6">
        <v>5.1304347826086953</v>
      </c>
      <c r="G254" s="6">
        <v>0</v>
      </c>
      <c r="H254" s="6">
        <v>0</v>
      </c>
      <c r="I254" s="6">
        <v>0</v>
      </c>
      <c r="J254" s="6">
        <v>0</v>
      </c>
      <c r="K254" s="6">
        <v>0</v>
      </c>
      <c r="L254" s="6">
        <v>2.1950000000000007</v>
      </c>
      <c r="M254" s="6">
        <v>3.2282608695652173</v>
      </c>
      <c r="N254" s="6">
        <v>0</v>
      </c>
      <c r="O254" s="6">
        <f>SUM(NonNurse[[#This Row],[Qualified Social Work Staff Hours]],NonNurse[[#This Row],[Other Social Work Staff Hours]])/NonNurse[[#This Row],[MDS Census]]</f>
        <v>3.0742159196770522E-2</v>
      </c>
      <c r="P254" s="6">
        <v>5.0434782608695654</v>
      </c>
      <c r="Q254" s="6">
        <v>14.874673913043479</v>
      </c>
      <c r="R254" s="6">
        <f>SUM(NonNurse[[#This Row],[Qualified Activities Professional Hours]],NonNurse[[#This Row],[Other Activities Professional Hours]])/NonNurse[[#This Row],[MDS Census]]</f>
        <v>0.18967705206500363</v>
      </c>
      <c r="S254" s="6">
        <v>12.834999999999997</v>
      </c>
      <c r="T254" s="6">
        <v>4.8794565217391304</v>
      </c>
      <c r="U254" s="6">
        <v>0</v>
      </c>
      <c r="V254" s="6">
        <f>SUM(NonNurse[[#This Row],[Occupational Therapist Hours]],NonNurse[[#This Row],[OT Assistant Hours]],NonNurse[[#This Row],[OT Aide Hours]])/NonNurse[[#This Row],[MDS Census]]</f>
        <v>0.16869164682745055</v>
      </c>
      <c r="W254" s="6">
        <v>7.3567391304347822</v>
      </c>
      <c r="X254" s="6">
        <v>5.7808695652173903</v>
      </c>
      <c r="Y254" s="6">
        <v>0</v>
      </c>
      <c r="Z254" s="6">
        <f>SUM(NonNurse[[#This Row],[Physical Therapist (PT) Hours]],NonNurse[[#This Row],[PT Assistant Hours]],NonNurse[[#This Row],[PT Aide Hours]])/NonNurse[[#This Row],[MDS Census]]</f>
        <v>0.12510713176689783</v>
      </c>
      <c r="AA254" s="6">
        <v>0</v>
      </c>
      <c r="AB254" s="6">
        <v>0</v>
      </c>
      <c r="AC254" s="6">
        <v>0</v>
      </c>
      <c r="AD254" s="6">
        <v>0</v>
      </c>
      <c r="AE254" s="6">
        <v>0</v>
      </c>
      <c r="AF254" s="6">
        <v>0</v>
      </c>
      <c r="AG254" s="6">
        <v>0</v>
      </c>
      <c r="AH254" s="1">
        <v>225486</v>
      </c>
      <c r="AI254">
        <v>1</v>
      </c>
    </row>
    <row r="255" spans="1:35" x14ac:dyDescent="0.25">
      <c r="A255" t="s">
        <v>379</v>
      </c>
      <c r="B255" t="s">
        <v>92</v>
      </c>
      <c r="C255" t="s">
        <v>511</v>
      </c>
      <c r="D255" t="s">
        <v>412</v>
      </c>
      <c r="E255" s="6">
        <v>127.29347826086956</v>
      </c>
      <c r="F255" s="6">
        <v>5.0543478260869561</v>
      </c>
      <c r="G255" s="6">
        <v>0</v>
      </c>
      <c r="H255" s="6">
        <v>0</v>
      </c>
      <c r="I255" s="6">
        <v>0</v>
      </c>
      <c r="J255" s="6">
        <v>0</v>
      </c>
      <c r="K255" s="6">
        <v>0</v>
      </c>
      <c r="L255" s="6">
        <v>3.3188043478260862</v>
      </c>
      <c r="M255" s="6">
        <v>9.2934782608695645</v>
      </c>
      <c r="N255" s="6">
        <v>0</v>
      </c>
      <c r="O255" s="6">
        <f>SUM(NonNurse[[#This Row],[Qualified Social Work Staff Hours]],NonNurse[[#This Row],[Other Social Work Staff Hours]])/NonNurse[[#This Row],[MDS Census]]</f>
        <v>7.300828281103236E-2</v>
      </c>
      <c r="P255" s="6">
        <v>9.8070652173913047</v>
      </c>
      <c r="Q255" s="6">
        <v>17.948369565217391</v>
      </c>
      <c r="R255" s="6">
        <f>SUM(NonNurse[[#This Row],[Qualified Activities Professional Hours]],NonNurse[[#This Row],[Other Activities Professional Hours]])/NonNurse[[#This Row],[MDS Census]]</f>
        <v>0.21804286568183759</v>
      </c>
      <c r="S255" s="6">
        <v>11.71913043478261</v>
      </c>
      <c r="T255" s="6">
        <v>9.8489130434782606</v>
      </c>
      <c r="U255" s="6">
        <v>0</v>
      </c>
      <c r="V255" s="6">
        <f>SUM(NonNurse[[#This Row],[Occupational Therapist Hours]],NonNurse[[#This Row],[OT Assistant Hours]],NonNurse[[#This Row],[OT Aide Hours]])/NonNurse[[#This Row],[MDS Census]]</f>
        <v>0.16943557339253693</v>
      </c>
      <c r="W255" s="6">
        <v>5.6593478260869565</v>
      </c>
      <c r="X255" s="6">
        <v>2.2893478260869564</v>
      </c>
      <c r="Y255" s="6">
        <v>0</v>
      </c>
      <c r="Z255" s="6">
        <f>SUM(NonNurse[[#This Row],[Physical Therapist (PT) Hours]],NonNurse[[#This Row],[PT Assistant Hours]],NonNurse[[#This Row],[PT Aide Hours]])/NonNurse[[#This Row],[MDS Census]]</f>
        <v>6.2443856203569292E-2</v>
      </c>
      <c r="AA255" s="6">
        <v>0</v>
      </c>
      <c r="AB255" s="6">
        <v>0</v>
      </c>
      <c r="AC255" s="6">
        <v>0</v>
      </c>
      <c r="AD255" s="6">
        <v>0</v>
      </c>
      <c r="AE255" s="6">
        <v>0</v>
      </c>
      <c r="AF255" s="6">
        <v>0</v>
      </c>
      <c r="AG255" s="6">
        <v>0</v>
      </c>
      <c r="AH255" s="1">
        <v>225296</v>
      </c>
      <c r="AI255">
        <v>1</v>
      </c>
    </row>
    <row r="256" spans="1:35" x14ac:dyDescent="0.25">
      <c r="A256" t="s">
        <v>379</v>
      </c>
      <c r="B256" t="s">
        <v>136</v>
      </c>
      <c r="C256" t="s">
        <v>530</v>
      </c>
      <c r="D256" t="s">
        <v>412</v>
      </c>
      <c r="E256" s="6">
        <v>125.3695652173913</v>
      </c>
      <c r="F256" s="6">
        <v>5.5652173913043477</v>
      </c>
      <c r="G256" s="6">
        <v>0</v>
      </c>
      <c r="H256" s="6">
        <v>0</v>
      </c>
      <c r="I256" s="6">
        <v>2.9565217391304346</v>
      </c>
      <c r="J256" s="6">
        <v>0</v>
      </c>
      <c r="K256" s="6">
        <v>0</v>
      </c>
      <c r="L256" s="6">
        <v>2.4383695652173913</v>
      </c>
      <c r="M256" s="6">
        <v>10.086956521739131</v>
      </c>
      <c r="N256" s="6">
        <v>0</v>
      </c>
      <c r="O256" s="6">
        <f>SUM(NonNurse[[#This Row],[Qualified Social Work Staff Hours]],NonNurse[[#This Row],[Other Social Work Staff Hours]])/NonNurse[[#This Row],[MDS Census]]</f>
        <v>8.0457777007109418E-2</v>
      </c>
      <c r="P256" s="6">
        <v>5.2282608695652177</v>
      </c>
      <c r="Q256" s="6">
        <v>23.314565217391301</v>
      </c>
      <c r="R256" s="6">
        <f>SUM(NonNurse[[#This Row],[Qualified Activities Professional Hours]],NonNurse[[#This Row],[Other Activities Professional Hours]])/NonNurse[[#This Row],[MDS Census]]</f>
        <v>0.22766949887289753</v>
      </c>
      <c r="S256" s="6">
        <v>9.7093478260869563</v>
      </c>
      <c r="T256" s="6">
        <v>6.762173913043477</v>
      </c>
      <c r="U256" s="6">
        <v>0</v>
      </c>
      <c r="V256" s="6">
        <f>SUM(NonNurse[[#This Row],[Occupational Therapist Hours]],NonNurse[[#This Row],[OT Assistant Hours]],NonNurse[[#This Row],[OT Aide Hours]])/NonNurse[[#This Row],[MDS Census]]</f>
        <v>0.1313837350442171</v>
      </c>
      <c r="W256" s="6">
        <v>14.560652173913043</v>
      </c>
      <c r="X256" s="6">
        <v>12.916521739130435</v>
      </c>
      <c r="Y256" s="6">
        <v>0</v>
      </c>
      <c r="Z256" s="6">
        <f>SUM(NonNurse[[#This Row],[Physical Therapist (PT) Hours]],NonNurse[[#This Row],[PT Assistant Hours]],NonNurse[[#This Row],[PT Aide Hours]])/NonNurse[[#This Row],[MDS Census]]</f>
        <v>0.2191694121727068</v>
      </c>
      <c r="AA256" s="6">
        <v>0</v>
      </c>
      <c r="AB256" s="6">
        <v>0</v>
      </c>
      <c r="AC256" s="6">
        <v>0</v>
      </c>
      <c r="AD256" s="6">
        <v>0</v>
      </c>
      <c r="AE256" s="6">
        <v>0</v>
      </c>
      <c r="AF256" s="6">
        <v>0</v>
      </c>
      <c r="AG256" s="6">
        <v>0</v>
      </c>
      <c r="AH256" s="1">
        <v>225361</v>
      </c>
      <c r="AI256">
        <v>1</v>
      </c>
    </row>
    <row r="257" spans="1:35" x14ac:dyDescent="0.25">
      <c r="A257" t="s">
        <v>379</v>
      </c>
      <c r="B257" t="s">
        <v>62</v>
      </c>
      <c r="C257" t="s">
        <v>498</v>
      </c>
      <c r="D257" t="s">
        <v>411</v>
      </c>
      <c r="E257" s="6">
        <v>93.641304347826093</v>
      </c>
      <c r="F257" s="6">
        <v>6.9565217391304346</v>
      </c>
      <c r="G257" s="6">
        <v>0</v>
      </c>
      <c r="H257" s="6">
        <v>0.47826086956521741</v>
      </c>
      <c r="I257" s="6">
        <v>0</v>
      </c>
      <c r="J257" s="6">
        <v>0</v>
      </c>
      <c r="K257" s="6">
        <v>0</v>
      </c>
      <c r="L257" s="6">
        <v>2.8034782608695648</v>
      </c>
      <c r="M257" s="6">
        <v>17.902173913043477</v>
      </c>
      <c r="N257" s="6">
        <v>0</v>
      </c>
      <c r="O257" s="6">
        <f>SUM(NonNurse[[#This Row],[Qualified Social Work Staff Hours]],NonNurse[[#This Row],[Other Social Work Staff Hours]])/NonNurse[[#This Row],[MDS Census]]</f>
        <v>0.19117817759721414</v>
      </c>
      <c r="P257" s="6">
        <v>0</v>
      </c>
      <c r="Q257" s="6">
        <v>19.084347826086958</v>
      </c>
      <c r="R257" s="6">
        <f>SUM(NonNurse[[#This Row],[Qualified Activities Professional Hours]],NonNurse[[#This Row],[Other Activities Professional Hours]])/NonNurse[[#This Row],[MDS Census]]</f>
        <v>0.20380266976204295</v>
      </c>
      <c r="S257" s="6">
        <v>16.164891304347826</v>
      </c>
      <c r="T257" s="6">
        <v>6.127282608695654</v>
      </c>
      <c r="U257" s="6">
        <v>0</v>
      </c>
      <c r="V257" s="6">
        <f>SUM(NonNurse[[#This Row],[Occupational Therapist Hours]],NonNurse[[#This Row],[OT Assistant Hours]],NonNurse[[#This Row],[OT Aide Hours]])/NonNurse[[#This Row],[MDS Census]]</f>
        <v>0.23805919907138712</v>
      </c>
      <c r="W257" s="6">
        <v>5.9319565217391306</v>
      </c>
      <c r="X257" s="6">
        <v>5.9855434782608681</v>
      </c>
      <c r="Y257" s="6">
        <v>0</v>
      </c>
      <c r="Z257" s="6">
        <f>SUM(NonNurse[[#This Row],[Physical Therapist (PT) Hours]],NonNurse[[#This Row],[PT Assistant Hours]],NonNurse[[#This Row],[PT Aide Hours]])/NonNurse[[#This Row],[MDS Census]]</f>
        <v>0.12726755658734762</v>
      </c>
      <c r="AA257" s="6">
        <v>0</v>
      </c>
      <c r="AB257" s="6">
        <v>0</v>
      </c>
      <c r="AC257" s="6">
        <v>0</v>
      </c>
      <c r="AD257" s="6">
        <v>0</v>
      </c>
      <c r="AE257" s="6">
        <v>0</v>
      </c>
      <c r="AF257" s="6">
        <v>0</v>
      </c>
      <c r="AG257" s="6">
        <v>0</v>
      </c>
      <c r="AH257" s="1">
        <v>225254</v>
      </c>
      <c r="AI257">
        <v>1</v>
      </c>
    </row>
    <row r="258" spans="1:35" x14ac:dyDescent="0.25">
      <c r="A258" t="s">
        <v>379</v>
      </c>
      <c r="B258" t="s">
        <v>68</v>
      </c>
      <c r="C258" t="s">
        <v>442</v>
      </c>
      <c r="D258" t="s">
        <v>416</v>
      </c>
      <c r="E258" s="6">
        <v>95.869565217391298</v>
      </c>
      <c r="F258" s="6">
        <v>4.9728260869565215</v>
      </c>
      <c r="G258" s="6">
        <v>1.0869565217391304</v>
      </c>
      <c r="H258" s="6">
        <v>0.71847826086956512</v>
      </c>
      <c r="I258" s="6">
        <v>4.0217391304347823</v>
      </c>
      <c r="J258" s="6">
        <v>0</v>
      </c>
      <c r="K258" s="6">
        <v>0.52173913043478259</v>
      </c>
      <c r="L258" s="6">
        <v>5.3546739130434791</v>
      </c>
      <c r="M258" s="6">
        <v>4.9021739130434785</v>
      </c>
      <c r="N258" s="6">
        <v>0</v>
      </c>
      <c r="O258" s="6">
        <f>SUM(NonNurse[[#This Row],[Qualified Social Work Staff Hours]],NonNurse[[#This Row],[Other Social Work Staff Hours]])/NonNurse[[#This Row],[MDS Census]]</f>
        <v>5.1133786848072571E-2</v>
      </c>
      <c r="P258" s="6">
        <v>4.2554347826086953</v>
      </c>
      <c r="Q258" s="6">
        <v>0.89673913043478259</v>
      </c>
      <c r="R258" s="6">
        <f>SUM(NonNurse[[#This Row],[Qualified Activities Professional Hours]],NonNurse[[#This Row],[Other Activities Professional Hours]])/NonNurse[[#This Row],[MDS Census]]</f>
        <v>5.374149659863945E-2</v>
      </c>
      <c r="S258" s="6">
        <v>3.6453260869565223</v>
      </c>
      <c r="T258" s="6">
        <v>5.3554347826086959</v>
      </c>
      <c r="U258" s="6">
        <v>0</v>
      </c>
      <c r="V258" s="6">
        <f>SUM(NonNurse[[#This Row],[Occupational Therapist Hours]],NonNurse[[#This Row],[OT Assistant Hours]],NonNurse[[#This Row],[OT Aide Hours]])/NonNurse[[#This Row],[MDS Census]]</f>
        <v>9.3885487528344677E-2</v>
      </c>
      <c r="W258" s="6">
        <v>5.1096739130434763</v>
      </c>
      <c r="X258" s="6">
        <v>2.2006521739130442</v>
      </c>
      <c r="Y258" s="6">
        <v>5.434782608695652E-2</v>
      </c>
      <c r="Z258" s="6">
        <f>SUM(NonNurse[[#This Row],[Physical Therapist (PT) Hours]],NonNurse[[#This Row],[PT Assistant Hours]],NonNurse[[#This Row],[PT Aide Hours]])/NonNurse[[#This Row],[MDS Census]]</f>
        <v>7.6819727891156445E-2</v>
      </c>
      <c r="AA258" s="6">
        <v>0.66304347826086951</v>
      </c>
      <c r="AB258" s="6">
        <v>0</v>
      </c>
      <c r="AC258" s="6">
        <v>0</v>
      </c>
      <c r="AD258" s="6">
        <v>0</v>
      </c>
      <c r="AE258" s="6">
        <v>0.34782608695652173</v>
      </c>
      <c r="AF258" s="6">
        <v>0</v>
      </c>
      <c r="AG258" s="6">
        <v>0.52282608695652177</v>
      </c>
      <c r="AH258" s="1">
        <v>225263</v>
      </c>
      <c r="AI258">
        <v>1</v>
      </c>
    </row>
    <row r="259" spans="1:35" x14ac:dyDescent="0.25">
      <c r="A259" t="s">
        <v>379</v>
      </c>
      <c r="B259" t="s">
        <v>339</v>
      </c>
      <c r="C259" t="s">
        <v>469</v>
      </c>
      <c r="D259" t="s">
        <v>413</v>
      </c>
      <c r="E259" s="6">
        <v>44.456521739130437</v>
      </c>
      <c r="F259" s="6">
        <v>0</v>
      </c>
      <c r="G259" s="6">
        <v>0</v>
      </c>
      <c r="H259" s="6">
        <v>0</v>
      </c>
      <c r="I259" s="6">
        <v>0</v>
      </c>
      <c r="J259" s="6">
        <v>0</v>
      </c>
      <c r="K259" s="6">
        <v>5.1304347826086953</v>
      </c>
      <c r="L259" s="6">
        <v>5.1394565217391301</v>
      </c>
      <c r="M259" s="6">
        <v>0</v>
      </c>
      <c r="N259" s="6">
        <v>0</v>
      </c>
      <c r="O259" s="6">
        <f>SUM(NonNurse[[#This Row],[Qualified Social Work Staff Hours]],NonNurse[[#This Row],[Other Social Work Staff Hours]])/NonNurse[[#This Row],[MDS Census]]</f>
        <v>0</v>
      </c>
      <c r="P259" s="6">
        <v>0</v>
      </c>
      <c r="Q259" s="6">
        <v>0</v>
      </c>
      <c r="R259" s="6">
        <f>SUM(NonNurse[[#This Row],[Qualified Activities Professional Hours]],NonNurse[[#This Row],[Other Activities Professional Hours]])/NonNurse[[#This Row],[MDS Census]]</f>
        <v>0</v>
      </c>
      <c r="S259" s="6">
        <v>26.11260869565217</v>
      </c>
      <c r="T259" s="6">
        <v>0</v>
      </c>
      <c r="U259" s="6">
        <v>0</v>
      </c>
      <c r="V259" s="6">
        <f>SUM(NonNurse[[#This Row],[Occupational Therapist Hours]],NonNurse[[#This Row],[OT Assistant Hours]],NonNurse[[#This Row],[OT Aide Hours]])/NonNurse[[#This Row],[MDS Census]]</f>
        <v>0.58737408312958428</v>
      </c>
      <c r="W259" s="6">
        <v>29.417391304347827</v>
      </c>
      <c r="X259" s="6">
        <v>4.8586956521739125E-2</v>
      </c>
      <c r="Y259" s="6">
        <v>0</v>
      </c>
      <c r="Z259" s="6">
        <f>SUM(NonNurse[[#This Row],[Physical Therapist (PT) Hours]],NonNurse[[#This Row],[PT Assistant Hours]],NonNurse[[#This Row],[PT Aide Hours]])/NonNurse[[#This Row],[MDS Census]]</f>
        <v>0.66280440097799509</v>
      </c>
      <c r="AA259" s="6">
        <v>0</v>
      </c>
      <c r="AB259" s="6">
        <v>0</v>
      </c>
      <c r="AC259" s="6">
        <v>0</v>
      </c>
      <c r="AD259" s="6">
        <v>0</v>
      </c>
      <c r="AE259" s="6">
        <v>0</v>
      </c>
      <c r="AF259" s="6">
        <v>0</v>
      </c>
      <c r="AG259" s="6">
        <v>5.7228260869565215</v>
      </c>
      <c r="AH259" s="1">
        <v>225759</v>
      </c>
      <c r="AI259">
        <v>1</v>
      </c>
    </row>
    <row r="260" spans="1:35" x14ac:dyDescent="0.25">
      <c r="A260" t="s">
        <v>379</v>
      </c>
      <c r="B260" t="s">
        <v>242</v>
      </c>
      <c r="C260" t="s">
        <v>566</v>
      </c>
      <c r="D260" t="s">
        <v>420</v>
      </c>
      <c r="E260" s="6">
        <v>106.20652173913044</v>
      </c>
      <c r="F260" s="6">
        <v>5.3804347826086953</v>
      </c>
      <c r="G260" s="6">
        <v>0</v>
      </c>
      <c r="H260" s="6">
        <v>0</v>
      </c>
      <c r="I260" s="6">
        <v>0</v>
      </c>
      <c r="J260" s="6">
        <v>0</v>
      </c>
      <c r="K260" s="6">
        <v>0</v>
      </c>
      <c r="L260" s="6">
        <v>0</v>
      </c>
      <c r="M260" s="6">
        <v>0.6875</v>
      </c>
      <c r="N260" s="6">
        <v>0</v>
      </c>
      <c r="O260" s="6">
        <f>SUM(NonNurse[[#This Row],[Qualified Social Work Staff Hours]],NonNurse[[#This Row],[Other Social Work Staff Hours]])/NonNurse[[#This Row],[MDS Census]]</f>
        <v>6.4732371302834921E-3</v>
      </c>
      <c r="P260" s="6">
        <v>4.3423913043478262</v>
      </c>
      <c r="Q260" s="6">
        <v>10.529891304347826</v>
      </c>
      <c r="R260" s="6">
        <f>SUM(NonNurse[[#This Row],[Qualified Activities Professional Hours]],NonNurse[[#This Row],[Other Activities Professional Hours]])/NonNurse[[#This Row],[MDS Census]]</f>
        <v>0.14003172653771365</v>
      </c>
      <c r="S260" s="6">
        <v>0</v>
      </c>
      <c r="T260" s="6">
        <v>0</v>
      </c>
      <c r="U260" s="6">
        <v>0</v>
      </c>
      <c r="V260" s="6">
        <f>SUM(NonNurse[[#This Row],[Occupational Therapist Hours]],NonNurse[[#This Row],[OT Assistant Hours]],NonNurse[[#This Row],[OT Aide Hours]])/NonNurse[[#This Row],[MDS Census]]</f>
        <v>0</v>
      </c>
      <c r="W260" s="6">
        <v>0</v>
      </c>
      <c r="X260" s="6">
        <v>0</v>
      </c>
      <c r="Y260" s="6">
        <v>0</v>
      </c>
      <c r="Z260" s="6">
        <f>SUM(NonNurse[[#This Row],[Physical Therapist (PT) Hours]],NonNurse[[#This Row],[PT Assistant Hours]],NonNurse[[#This Row],[PT Aide Hours]])/NonNurse[[#This Row],[MDS Census]]</f>
        <v>0</v>
      </c>
      <c r="AA260" s="6">
        <v>0</v>
      </c>
      <c r="AB260" s="6">
        <v>0</v>
      </c>
      <c r="AC260" s="6">
        <v>0</v>
      </c>
      <c r="AD260" s="6">
        <v>0</v>
      </c>
      <c r="AE260" s="6">
        <v>0</v>
      </c>
      <c r="AF260" s="6">
        <v>0</v>
      </c>
      <c r="AG260" s="6">
        <v>0</v>
      </c>
      <c r="AH260" s="1">
        <v>225525</v>
      </c>
      <c r="AI260">
        <v>1</v>
      </c>
    </row>
    <row r="261" spans="1:35" x14ac:dyDescent="0.25">
      <c r="A261" t="s">
        <v>379</v>
      </c>
      <c r="B261" t="s">
        <v>96</v>
      </c>
      <c r="C261" t="s">
        <v>514</v>
      </c>
      <c r="D261" t="s">
        <v>410</v>
      </c>
      <c r="E261" s="6">
        <v>123.47826086956522</v>
      </c>
      <c r="F261" s="6">
        <v>5.1358695652173916</v>
      </c>
      <c r="G261" s="6">
        <v>0</v>
      </c>
      <c r="H261" s="6">
        <v>0</v>
      </c>
      <c r="I261" s="6">
        <v>0</v>
      </c>
      <c r="J261" s="6">
        <v>0</v>
      </c>
      <c r="K261" s="6">
        <v>0</v>
      </c>
      <c r="L261" s="6">
        <v>4.4701086956521738</v>
      </c>
      <c r="M261" s="6">
        <v>9.616847826086957</v>
      </c>
      <c r="N261" s="6">
        <v>0</v>
      </c>
      <c r="O261" s="6">
        <f>SUM(NonNurse[[#This Row],[Qualified Social Work Staff Hours]],NonNurse[[#This Row],[Other Social Work Staff Hours]])/NonNurse[[#This Row],[MDS Census]]</f>
        <v>7.7882922535211271E-2</v>
      </c>
      <c r="P261" s="6">
        <v>0</v>
      </c>
      <c r="Q261" s="6">
        <v>24.953804347826086</v>
      </c>
      <c r="R261" s="6">
        <f>SUM(NonNurse[[#This Row],[Qualified Activities Professional Hours]],NonNurse[[#This Row],[Other Activities Professional Hours]])/NonNurse[[#This Row],[MDS Census]]</f>
        <v>0.20209066901408448</v>
      </c>
      <c r="S261" s="6">
        <v>4.7608695652173916</v>
      </c>
      <c r="T261" s="6">
        <v>0.27989130434782611</v>
      </c>
      <c r="U261" s="6">
        <v>0</v>
      </c>
      <c r="V261" s="6">
        <f>SUM(NonNurse[[#This Row],[Occupational Therapist Hours]],NonNurse[[#This Row],[OT Assistant Hours]],NonNurse[[#This Row],[OT Aide Hours]])/NonNurse[[#This Row],[MDS Census]]</f>
        <v>4.0823063380281695E-2</v>
      </c>
      <c r="W261" s="6">
        <v>0.56793478260869568</v>
      </c>
      <c r="X261" s="6">
        <v>3.097826086956522</v>
      </c>
      <c r="Y261" s="6">
        <v>0</v>
      </c>
      <c r="Z261" s="6">
        <f>SUM(NonNurse[[#This Row],[Physical Therapist (PT) Hours]],NonNurse[[#This Row],[PT Assistant Hours]],NonNurse[[#This Row],[PT Aide Hours]])/NonNurse[[#This Row],[MDS Census]]</f>
        <v>2.9687500000000002E-2</v>
      </c>
      <c r="AA261" s="6">
        <v>0</v>
      </c>
      <c r="AB261" s="6">
        <v>0</v>
      </c>
      <c r="AC261" s="6">
        <v>0</v>
      </c>
      <c r="AD261" s="6">
        <v>0</v>
      </c>
      <c r="AE261" s="6">
        <v>0</v>
      </c>
      <c r="AF261" s="6">
        <v>0</v>
      </c>
      <c r="AG261" s="6">
        <v>0</v>
      </c>
      <c r="AH261" s="1">
        <v>225300</v>
      </c>
      <c r="AI261">
        <v>1</v>
      </c>
    </row>
    <row r="262" spans="1:35" x14ac:dyDescent="0.25">
      <c r="A262" t="s">
        <v>379</v>
      </c>
      <c r="B262" t="s">
        <v>131</v>
      </c>
      <c r="C262" t="s">
        <v>432</v>
      </c>
      <c r="D262" t="s">
        <v>414</v>
      </c>
      <c r="E262" s="6">
        <v>24.347826086956523</v>
      </c>
      <c r="F262" s="6">
        <v>4.7826086956521738</v>
      </c>
      <c r="G262" s="6">
        <v>0.22826086956521738</v>
      </c>
      <c r="H262" s="6">
        <v>0.25619565217391299</v>
      </c>
      <c r="I262" s="6">
        <v>0.66304347826086951</v>
      </c>
      <c r="J262" s="6">
        <v>0</v>
      </c>
      <c r="K262" s="6">
        <v>0</v>
      </c>
      <c r="L262" s="6">
        <v>1.6346739130434784</v>
      </c>
      <c r="M262" s="6">
        <v>3.9565217391304346</v>
      </c>
      <c r="N262" s="6">
        <v>0</v>
      </c>
      <c r="O262" s="6">
        <f>SUM(NonNurse[[#This Row],[Qualified Social Work Staff Hours]],NonNurse[[#This Row],[Other Social Work Staff Hours]])/NonNurse[[#This Row],[MDS Census]]</f>
        <v>0.16249999999999998</v>
      </c>
      <c r="P262" s="6">
        <v>0</v>
      </c>
      <c r="Q262" s="6">
        <v>2.7628260869565215</v>
      </c>
      <c r="R262" s="6">
        <f>SUM(NonNurse[[#This Row],[Qualified Activities Professional Hours]],NonNurse[[#This Row],[Other Activities Professional Hours]])/NonNurse[[#This Row],[MDS Census]]</f>
        <v>0.11347321428571427</v>
      </c>
      <c r="S262" s="6">
        <v>4.5677173913043498</v>
      </c>
      <c r="T262" s="6">
        <v>0.17152173913043478</v>
      </c>
      <c r="U262" s="6">
        <v>0</v>
      </c>
      <c r="V262" s="6">
        <f>SUM(NonNurse[[#This Row],[Occupational Therapist Hours]],NonNurse[[#This Row],[OT Assistant Hours]],NonNurse[[#This Row],[OT Aide Hours]])/NonNurse[[#This Row],[MDS Census]]</f>
        <v>0.1946473214285715</v>
      </c>
      <c r="W262" s="6">
        <v>2.9960869565217396</v>
      </c>
      <c r="X262" s="6">
        <v>1.6422826086956521</v>
      </c>
      <c r="Y262" s="6">
        <v>0</v>
      </c>
      <c r="Z262" s="6">
        <f>SUM(NonNurse[[#This Row],[Physical Therapist (PT) Hours]],NonNurse[[#This Row],[PT Assistant Hours]],NonNurse[[#This Row],[PT Aide Hours]])/NonNurse[[#This Row],[MDS Census]]</f>
        <v>0.1905044642857143</v>
      </c>
      <c r="AA262" s="6">
        <v>0</v>
      </c>
      <c r="AB262" s="6">
        <v>3.9673913043478262</v>
      </c>
      <c r="AC262" s="6">
        <v>0</v>
      </c>
      <c r="AD262" s="6">
        <v>0</v>
      </c>
      <c r="AE262" s="6">
        <v>0</v>
      </c>
      <c r="AF262" s="6">
        <v>0</v>
      </c>
      <c r="AG262" s="6">
        <v>0</v>
      </c>
      <c r="AH262" s="1">
        <v>225352</v>
      </c>
      <c r="AI262">
        <v>1</v>
      </c>
    </row>
    <row r="263" spans="1:35" x14ac:dyDescent="0.25">
      <c r="A263" t="s">
        <v>379</v>
      </c>
      <c r="B263" t="s">
        <v>113</v>
      </c>
      <c r="C263" t="s">
        <v>439</v>
      </c>
      <c r="D263" t="s">
        <v>410</v>
      </c>
      <c r="E263" s="6">
        <v>121.57608695652173</v>
      </c>
      <c r="F263" s="6">
        <v>5.0434782608695654</v>
      </c>
      <c r="G263" s="6">
        <v>0.32608695652173914</v>
      </c>
      <c r="H263" s="6">
        <v>0.43478260869565216</v>
      </c>
      <c r="I263" s="6">
        <v>2.9456521739130435</v>
      </c>
      <c r="J263" s="6">
        <v>0</v>
      </c>
      <c r="K263" s="6">
        <v>0</v>
      </c>
      <c r="L263" s="6">
        <v>4.6521739130434785</v>
      </c>
      <c r="M263" s="6">
        <v>10.105978260869565</v>
      </c>
      <c r="N263" s="6">
        <v>0</v>
      </c>
      <c r="O263" s="6">
        <f>SUM(NonNurse[[#This Row],[Qualified Social Work Staff Hours]],NonNurse[[#This Row],[Other Social Work Staff Hours]])/NonNurse[[#This Row],[MDS Census]]</f>
        <v>8.3124720607957087E-2</v>
      </c>
      <c r="P263" s="6">
        <v>6.1494565217391308</v>
      </c>
      <c r="Q263" s="6">
        <v>10.4375</v>
      </c>
      <c r="R263" s="6">
        <f>SUM(NonNurse[[#This Row],[Qualified Activities Professional Hours]],NonNurse[[#This Row],[Other Activities Professional Hours]])/NonNurse[[#This Row],[MDS Census]]</f>
        <v>0.13643272239606619</v>
      </c>
      <c r="S263" s="6">
        <v>10.807065217391305</v>
      </c>
      <c r="T263" s="6">
        <v>4.1331521739130439</v>
      </c>
      <c r="U263" s="6">
        <v>0</v>
      </c>
      <c r="V263" s="6">
        <f>SUM(NonNurse[[#This Row],[Occupational Therapist Hours]],NonNurse[[#This Row],[OT Assistant Hours]],NonNurse[[#This Row],[OT Aide Hours]])/NonNurse[[#This Row],[MDS Census]]</f>
        <v>0.1228877961555655</v>
      </c>
      <c r="W263" s="6">
        <v>4.4211956521739131</v>
      </c>
      <c r="X263" s="6">
        <v>5.1358695652173916</v>
      </c>
      <c r="Y263" s="6">
        <v>0</v>
      </c>
      <c r="Z263" s="6">
        <f>SUM(NonNurse[[#This Row],[Physical Therapist (PT) Hours]],NonNurse[[#This Row],[PT Assistant Hours]],NonNurse[[#This Row],[PT Aide Hours]])/NonNurse[[#This Row],[MDS Census]]</f>
        <v>7.8609745194456862E-2</v>
      </c>
      <c r="AA263" s="6">
        <v>0</v>
      </c>
      <c r="AB263" s="6">
        <v>2.7391304347826089</v>
      </c>
      <c r="AC263" s="6">
        <v>0</v>
      </c>
      <c r="AD263" s="6">
        <v>0</v>
      </c>
      <c r="AE263" s="6">
        <v>4.4130434782608692</v>
      </c>
      <c r="AF263" s="6">
        <v>0</v>
      </c>
      <c r="AG263" s="6">
        <v>0</v>
      </c>
      <c r="AH263" s="1">
        <v>225326</v>
      </c>
      <c r="AI263">
        <v>1</v>
      </c>
    </row>
    <row r="264" spans="1:35" x14ac:dyDescent="0.25">
      <c r="A264" t="s">
        <v>379</v>
      </c>
      <c r="B264" t="s">
        <v>148</v>
      </c>
      <c r="C264" t="s">
        <v>488</v>
      </c>
      <c r="D264" t="s">
        <v>411</v>
      </c>
      <c r="E264" s="6">
        <v>76</v>
      </c>
      <c r="F264" s="6">
        <v>5.0434782608695654</v>
      </c>
      <c r="G264" s="6">
        <v>0</v>
      </c>
      <c r="H264" s="6">
        <v>0</v>
      </c>
      <c r="I264" s="6">
        <v>0</v>
      </c>
      <c r="J264" s="6">
        <v>0</v>
      </c>
      <c r="K264" s="6">
        <v>0</v>
      </c>
      <c r="L264" s="6">
        <v>0.16750000000000001</v>
      </c>
      <c r="M264" s="6">
        <v>0</v>
      </c>
      <c r="N264" s="6">
        <v>3.9151086956521732</v>
      </c>
      <c r="O264" s="6">
        <f>SUM(NonNurse[[#This Row],[Qualified Social Work Staff Hours]],NonNurse[[#This Row],[Other Social Work Staff Hours]])/NonNurse[[#This Row],[MDS Census]]</f>
        <v>5.1514588100686487E-2</v>
      </c>
      <c r="P264" s="6">
        <v>0</v>
      </c>
      <c r="Q264" s="6">
        <v>0</v>
      </c>
      <c r="R264" s="6">
        <f>SUM(NonNurse[[#This Row],[Qualified Activities Professional Hours]],NonNurse[[#This Row],[Other Activities Professional Hours]])/NonNurse[[#This Row],[MDS Census]]</f>
        <v>0</v>
      </c>
      <c r="S264" s="6">
        <v>1.8146739130434781</v>
      </c>
      <c r="T264" s="6">
        <v>1.8695652173913044</v>
      </c>
      <c r="U264" s="6">
        <v>0</v>
      </c>
      <c r="V264" s="6">
        <f>SUM(NonNurse[[#This Row],[Occupational Therapist Hours]],NonNurse[[#This Row],[OT Assistant Hours]],NonNurse[[#This Row],[OT Aide Hours]])/NonNurse[[#This Row],[MDS Census]]</f>
        <v>4.8476830663615564E-2</v>
      </c>
      <c r="W264" s="6">
        <v>0.72913043478260886</v>
      </c>
      <c r="X264" s="6">
        <v>1.6539130434782607</v>
      </c>
      <c r="Y264" s="6">
        <v>0</v>
      </c>
      <c r="Z264" s="6">
        <f>SUM(NonNurse[[#This Row],[Physical Therapist (PT) Hours]],NonNurse[[#This Row],[PT Assistant Hours]],NonNurse[[#This Row],[PT Aide Hours]])/NonNurse[[#This Row],[MDS Census]]</f>
        <v>3.1355835240274604E-2</v>
      </c>
      <c r="AA264" s="6">
        <v>0</v>
      </c>
      <c r="AB264" s="6">
        <v>0</v>
      </c>
      <c r="AC264" s="6">
        <v>0</v>
      </c>
      <c r="AD264" s="6">
        <v>0</v>
      </c>
      <c r="AE264" s="6">
        <v>0</v>
      </c>
      <c r="AF264" s="6">
        <v>0</v>
      </c>
      <c r="AG264" s="6">
        <v>0</v>
      </c>
      <c r="AH264" s="1">
        <v>225382</v>
      </c>
      <c r="AI264">
        <v>1</v>
      </c>
    </row>
    <row r="265" spans="1:35" x14ac:dyDescent="0.25">
      <c r="A265" t="s">
        <v>379</v>
      </c>
      <c r="B265" t="s">
        <v>274</v>
      </c>
      <c r="C265" t="s">
        <v>483</v>
      </c>
      <c r="D265" t="s">
        <v>417</v>
      </c>
      <c r="E265" s="6">
        <v>109.34782608695652</v>
      </c>
      <c r="F265" s="6">
        <v>5.4782608695652177</v>
      </c>
      <c r="G265" s="6">
        <v>0.32608695652173914</v>
      </c>
      <c r="H265" s="6">
        <v>0.34782608695652173</v>
      </c>
      <c r="I265" s="6">
        <v>1.0434782608695652</v>
      </c>
      <c r="J265" s="6">
        <v>0</v>
      </c>
      <c r="K265" s="6">
        <v>0</v>
      </c>
      <c r="L265" s="6">
        <v>6.8659782608695661</v>
      </c>
      <c r="M265" s="6">
        <v>11.391304347826088</v>
      </c>
      <c r="N265" s="6">
        <v>0</v>
      </c>
      <c r="O265" s="6">
        <f>SUM(NonNurse[[#This Row],[Qualified Social Work Staff Hours]],NonNurse[[#This Row],[Other Social Work Staff Hours]])/NonNurse[[#This Row],[MDS Census]]</f>
        <v>0.10417495029821075</v>
      </c>
      <c r="P265" s="6">
        <v>8.311847826086959</v>
      </c>
      <c r="Q265" s="6">
        <v>1.3593478260869567</v>
      </c>
      <c r="R265" s="6">
        <f>SUM(NonNurse[[#This Row],[Qualified Activities Professional Hours]],NonNurse[[#This Row],[Other Activities Professional Hours]])/NonNurse[[#This Row],[MDS Census]]</f>
        <v>8.8444333996023888E-2</v>
      </c>
      <c r="S265" s="6">
        <v>6.0002173913043473</v>
      </c>
      <c r="T265" s="6">
        <v>4.7533695652173922</v>
      </c>
      <c r="U265" s="6">
        <v>0</v>
      </c>
      <c r="V265" s="6">
        <f>SUM(NonNurse[[#This Row],[Occupational Therapist Hours]],NonNurse[[#This Row],[OT Assistant Hours]],NonNurse[[#This Row],[OT Aide Hours]])/NonNurse[[#This Row],[MDS Census]]</f>
        <v>9.8342942345924472E-2</v>
      </c>
      <c r="W265" s="6">
        <v>10.645652173913044</v>
      </c>
      <c r="X265" s="6">
        <v>8.342282608695653</v>
      </c>
      <c r="Y265" s="6">
        <v>0</v>
      </c>
      <c r="Z265" s="6">
        <f>SUM(NonNurse[[#This Row],[Physical Therapist (PT) Hours]],NonNurse[[#This Row],[PT Assistant Hours]],NonNurse[[#This Row],[PT Aide Hours]])/NonNurse[[#This Row],[MDS Census]]</f>
        <v>0.17364711729622267</v>
      </c>
      <c r="AA265" s="6">
        <v>0</v>
      </c>
      <c r="AB265" s="6">
        <v>0</v>
      </c>
      <c r="AC265" s="6">
        <v>0</v>
      </c>
      <c r="AD265" s="6">
        <v>0</v>
      </c>
      <c r="AE265" s="6">
        <v>0</v>
      </c>
      <c r="AF265" s="6">
        <v>0</v>
      </c>
      <c r="AG265" s="6">
        <v>0</v>
      </c>
      <c r="AH265" s="1">
        <v>225589</v>
      </c>
      <c r="AI265">
        <v>1</v>
      </c>
    </row>
    <row r="266" spans="1:35" x14ac:dyDescent="0.25">
      <c r="A266" t="s">
        <v>379</v>
      </c>
      <c r="B266" t="s">
        <v>332</v>
      </c>
      <c r="C266" t="s">
        <v>465</v>
      </c>
      <c r="D266" t="s">
        <v>417</v>
      </c>
      <c r="E266" s="6">
        <v>101.6304347826087</v>
      </c>
      <c r="F266" s="6">
        <v>5.6521739130434785</v>
      </c>
      <c r="G266" s="6">
        <v>1.2173913043478262</v>
      </c>
      <c r="H266" s="6">
        <v>8.6956521739130432E-2</v>
      </c>
      <c r="I266" s="6">
        <v>0</v>
      </c>
      <c r="J266" s="6">
        <v>0</v>
      </c>
      <c r="K266" s="6">
        <v>2.8260869565217392</v>
      </c>
      <c r="L266" s="6">
        <v>1.0525</v>
      </c>
      <c r="M266" s="6">
        <v>5.4782608695652177</v>
      </c>
      <c r="N266" s="6">
        <v>9.0481521739130439</v>
      </c>
      <c r="O266" s="6">
        <f>SUM(NonNurse[[#This Row],[Qualified Social Work Staff Hours]],NonNurse[[#This Row],[Other Social Work Staff Hours]])/NonNurse[[#This Row],[MDS Census]]</f>
        <v>0.14293368983957219</v>
      </c>
      <c r="P266" s="6">
        <v>4.41695652173913</v>
      </c>
      <c r="Q266" s="6">
        <v>18.31260869565217</v>
      </c>
      <c r="R266" s="6">
        <f>SUM(NonNurse[[#This Row],[Qualified Activities Professional Hours]],NonNurse[[#This Row],[Other Activities Professional Hours]])/NonNurse[[#This Row],[MDS Census]]</f>
        <v>0.22364919786096252</v>
      </c>
      <c r="S266" s="6">
        <v>7.6281521739130431</v>
      </c>
      <c r="T266" s="6">
        <v>3.5897826086956512</v>
      </c>
      <c r="U266" s="6">
        <v>0</v>
      </c>
      <c r="V266" s="6">
        <f>SUM(NonNurse[[#This Row],[Occupational Therapist Hours]],NonNurse[[#This Row],[OT Assistant Hours]],NonNurse[[#This Row],[OT Aide Hours]])/NonNurse[[#This Row],[MDS Census]]</f>
        <v>0.110379679144385</v>
      </c>
      <c r="W266" s="6">
        <v>5.7313043478260868</v>
      </c>
      <c r="X266" s="6">
        <v>6.2711956521739136</v>
      </c>
      <c r="Y266" s="6">
        <v>0</v>
      </c>
      <c r="Z266" s="6">
        <f>SUM(NonNurse[[#This Row],[Physical Therapist (PT) Hours]],NonNurse[[#This Row],[PT Assistant Hours]],NonNurse[[#This Row],[PT Aide Hours]])/NonNurse[[#This Row],[MDS Census]]</f>
        <v>0.11809946524064172</v>
      </c>
      <c r="AA266" s="6">
        <v>0</v>
      </c>
      <c r="AB266" s="6">
        <v>0</v>
      </c>
      <c r="AC266" s="6">
        <v>0</v>
      </c>
      <c r="AD266" s="6">
        <v>0</v>
      </c>
      <c r="AE266" s="6">
        <v>0</v>
      </c>
      <c r="AF266" s="6">
        <v>0</v>
      </c>
      <c r="AG266" s="6">
        <v>1.826086956521739</v>
      </c>
      <c r="AH266" s="1">
        <v>225747</v>
      </c>
      <c r="AI266">
        <v>1</v>
      </c>
    </row>
    <row r="267" spans="1:35" x14ac:dyDescent="0.25">
      <c r="A267" t="s">
        <v>379</v>
      </c>
      <c r="B267" t="s">
        <v>39</v>
      </c>
      <c r="C267" t="s">
        <v>485</v>
      </c>
      <c r="D267" t="s">
        <v>416</v>
      </c>
      <c r="E267" s="6">
        <v>50.891304347826086</v>
      </c>
      <c r="F267" s="6">
        <v>5.3597826086956513</v>
      </c>
      <c r="G267" s="6">
        <v>0.13043478260869565</v>
      </c>
      <c r="H267" s="6">
        <v>0</v>
      </c>
      <c r="I267" s="6">
        <v>1.4347826086956521</v>
      </c>
      <c r="J267" s="6">
        <v>0</v>
      </c>
      <c r="K267" s="6">
        <v>0</v>
      </c>
      <c r="L267" s="6">
        <v>0.36097826086956514</v>
      </c>
      <c r="M267" s="6">
        <v>3.9668478260869571</v>
      </c>
      <c r="N267" s="6">
        <v>0</v>
      </c>
      <c r="O267" s="6">
        <f>SUM(NonNurse[[#This Row],[Qualified Social Work Staff Hours]],NonNurse[[#This Row],[Other Social Work Staff Hours]])/NonNurse[[#This Row],[MDS Census]]</f>
        <v>7.794745835113201E-2</v>
      </c>
      <c r="P267" s="6">
        <v>4.5211956521739136</v>
      </c>
      <c r="Q267" s="6">
        <v>11.065</v>
      </c>
      <c r="R267" s="6">
        <f>SUM(NonNurse[[#This Row],[Qualified Activities Professional Hours]],NonNurse[[#This Row],[Other Activities Professional Hours]])/NonNurse[[#This Row],[MDS Census]]</f>
        <v>0.30626441691584794</v>
      </c>
      <c r="S267" s="6">
        <v>0.6470652173913044</v>
      </c>
      <c r="T267" s="6">
        <v>2.5173913043478255</v>
      </c>
      <c r="U267" s="6">
        <v>0</v>
      </c>
      <c r="V267" s="6">
        <f>SUM(NonNurse[[#This Row],[Occupational Therapist Hours]],NonNurse[[#This Row],[OT Assistant Hours]],NonNurse[[#This Row],[OT Aide Hours]])/NonNurse[[#This Row],[MDS Census]]</f>
        <v>6.2180692011960692E-2</v>
      </c>
      <c r="W267" s="6">
        <v>1.6172826086956524</v>
      </c>
      <c r="X267" s="6">
        <v>0</v>
      </c>
      <c r="Y267" s="6">
        <v>0</v>
      </c>
      <c r="Z267" s="6">
        <f>SUM(NonNurse[[#This Row],[Physical Therapist (PT) Hours]],NonNurse[[#This Row],[PT Assistant Hours]],NonNurse[[#This Row],[PT Aide Hours]])/NonNurse[[#This Row],[MDS Census]]</f>
        <v>3.1779154207603591E-2</v>
      </c>
      <c r="AA267" s="6">
        <v>0</v>
      </c>
      <c r="AB267" s="6">
        <v>0</v>
      </c>
      <c r="AC267" s="6">
        <v>0</v>
      </c>
      <c r="AD267" s="6">
        <v>0</v>
      </c>
      <c r="AE267" s="6">
        <v>0</v>
      </c>
      <c r="AF267" s="6">
        <v>0</v>
      </c>
      <c r="AG267" s="6">
        <v>0</v>
      </c>
      <c r="AH267" s="1">
        <v>225208</v>
      </c>
      <c r="AI267">
        <v>1</v>
      </c>
    </row>
    <row r="268" spans="1:35" x14ac:dyDescent="0.25">
      <c r="A268" t="s">
        <v>379</v>
      </c>
      <c r="B268" t="s">
        <v>33</v>
      </c>
      <c r="C268" t="s">
        <v>483</v>
      </c>
      <c r="D268" t="s">
        <v>417</v>
      </c>
      <c r="E268" s="6">
        <v>88.771739130434781</v>
      </c>
      <c r="F268" s="6">
        <v>5.4782608695652177</v>
      </c>
      <c r="G268" s="6">
        <v>0.2608695652173913</v>
      </c>
      <c r="H268" s="6">
        <v>0.39130434782608697</v>
      </c>
      <c r="I268" s="6">
        <v>1.7065217391304348</v>
      </c>
      <c r="J268" s="6">
        <v>0</v>
      </c>
      <c r="K268" s="6">
        <v>0</v>
      </c>
      <c r="L268" s="6">
        <v>3.2491304347826087</v>
      </c>
      <c r="M268" s="6">
        <v>5.3913043478260869</v>
      </c>
      <c r="N268" s="6">
        <v>5.4555434782608696</v>
      </c>
      <c r="O268" s="6">
        <f>SUM(NonNurse[[#This Row],[Qualified Social Work Staff Hours]],NonNurse[[#This Row],[Other Social Work Staff Hours]])/NonNurse[[#This Row],[MDS Census]]</f>
        <v>0.12218807395616507</v>
      </c>
      <c r="P268" s="6">
        <v>5.0434782608695654</v>
      </c>
      <c r="Q268" s="6">
        <v>15.601521739130433</v>
      </c>
      <c r="R268" s="6">
        <f>SUM(NonNurse[[#This Row],[Qualified Activities Professional Hours]],NonNurse[[#This Row],[Other Activities Professional Hours]])/NonNurse[[#This Row],[MDS Census]]</f>
        <v>0.23256275254071263</v>
      </c>
      <c r="S268" s="6">
        <v>2.0535869565217388</v>
      </c>
      <c r="T268" s="6">
        <v>7.3163043478260859</v>
      </c>
      <c r="U268" s="6">
        <v>0</v>
      </c>
      <c r="V268" s="6">
        <f>SUM(NonNurse[[#This Row],[Occupational Therapist Hours]],NonNurse[[#This Row],[OT Assistant Hours]],NonNurse[[#This Row],[OT Aide Hours]])/NonNurse[[#This Row],[MDS Census]]</f>
        <v>0.1055503856985429</v>
      </c>
      <c r="W268" s="6">
        <v>1.6841304347826087</v>
      </c>
      <c r="X268" s="6">
        <v>10.724347826086955</v>
      </c>
      <c r="Y268" s="6">
        <v>0</v>
      </c>
      <c r="Z268" s="6">
        <f>SUM(NonNurse[[#This Row],[Physical Therapist (PT) Hours]],NonNurse[[#This Row],[PT Assistant Hours]],NonNurse[[#This Row],[PT Aide Hours]])/NonNurse[[#This Row],[MDS Census]]</f>
        <v>0.13977960083261906</v>
      </c>
      <c r="AA268" s="6">
        <v>0</v>
      </c>
      <c r="AB268" s="6">
        <v>0</v>
      </c>
      <c r="AC268" s="6">
        <v>0</v>
      </c>
      <c r="AD268" s="6">
        <v>0</v>
      </c>
      <c r="AE268" s="6">
        <v>0</v>
      </c>
      <c r="AF268" s="6">
        <v>0</v>
      </c>
      <c r="AG268" s="6">
        <v>0</v>
      </c>
      <c r="AH268" s="1">
        <v>225194</v>
      </c>
      <c r="AI268">
        <v>1</v>
      </c>
    </row>
    <row r="269" spans="1:35" x14ac:dyDescent="0.25">
      <c r="A269" t="s">
        <v>379</v>
      </c>
      <c r="B269" t="s">
        <v>40</v>
      </c>
      <c r="C269" t="s">
        <v>427</v>
      </c>
      <c r="D269" t="s">
        <v>412</v>
      </c>
      <c r="E269" s="6">
        <v>75.706521739130437</v>
      </c>
      <c r="F269" s="6">
        <v>5.5652173913043477</v>
      </c>
      <c r="G269" s="6">
        <v>0</v>
      </c>
      <c r="H269" s="6">
        <v>0</v>
      </c>
      <c r="I269" s="6">
        <v>0</v>
      </c>
      <c r="J269" s="6">
        <v>0</v>
      </c>
      <c r="K269" s="6">
        <v>0</v>
      </c>
      <c r="L269" s="6">
        <v>3.738152173913043</v>
      </c>
      <c r="M269" s="6">
        <v>5.3913043478260869</v>
      </c>
      <c r="N269" s="6">
        <v>0</v>
      </c>
      <c r="O269" s="6">
        <f>SUM(NonNurse[[#This Row],[Qualified Social Work Staff Hours]],NonNurse[[#This Row],[Other Social Work Staff Hours]])/NonNurse[[#This Row],[MDS Census]]</f>
        <v>7.1213208901651115E-2</v>
      </c>
      <c r="P269" s="6">
        <v>0</v>
      </c>
      <c r="Q269" s="6">
        <v>3.597826086956522</v>
      </c>
      <c r="R269" s="6">
        <f>SUM(NonNurse[[#This Row],[Qualified Activities Professional Hours]],NonNurse[[#This Row],[Other Activities Professional Hours]])/NonNurse[[#This Row],[MDS Census]]</f>
        <v>4.7523330940416365E-2</v>
      </c>
      <c r="S269" s="6">
        <v>2.403695652173913</v>
      </c>
      <c r="T269" s="6">
        <v>5.1320652173913031</v>
      </c>
      <c r="U269" s="6">
        <v>0</v>
      </c>
      <c r="V269" s="6">
        <f>SUM(NonNurse[[#This Row],[Occupational Therapist Hours]],NonNurse[[#This Row],[OT Assistant Hours]],NonNurse[[#This Row],[OT Aide Hours]])/NonNurse[[#This Row],[MDS Census]]</f>
        <v>9.9539124192390499E-2</v>
      </c>
      <c r="W269" s="6">
        <v>3.0847826086956522</v>
      </c>
      <c r="X269" s="6">
        <v>2.1774999999999998</v>
      </c>
      <c r="Y269" s="6">
        <v>0</v>
      </c>
      <c r="Z269" s="6">
        <f>SUM(NonNurse[[#This Row],[Physical Therapist (PT) Hours]],NonNurse[[#This Row],[PT Assistant Hours]],NonNurse[[#This Row],[PT Aide Hours]])/NonNurse[[#This Row],[MDS Census]]</f>
        <v>6.9508973438621668E-2</v>
      </c>
      <c r="AA269" s="6">
        <v>0</v>
      </c>
      <c r="AB269" s="6">
        <v>0</v>
      </c>
      <c r="AC269" s="6">
        <v>0</v>
      </c>
      <c r="AD269" s="6">
        <v>0</v>
      </c>
      <c r="AE269" s="6">
        <v>1.5434782608695652</v>
      </c>
      <c r="AF269" s="6">
        <v>0</v>
      </c>
      <c r="AG269" s="6">
        <v>0</v>
      </c>
      <c r="AH269" s="1">
        <v>225210</v>
      </c>
      <c r="AI269">
        <v>1</v>
      </c>
    </row>
    <row r="270" spans="1:35" x14ac:dyDescent="0.25">
      <c r="A270" t="s">
        <v>379</v>
      </c>
      <c r="B270" t="s">
        <v>281</v>
      </c>
      <c r="C270" t="s">
        <v>577</v>
      </c>
      <c r="D270" t="s">
        <v>410</v>
      </c>
      <c r="E270" s="6">
        <v>32.054347826086953</v>
      </c>
      <c r="F270" s="6">
        <v>2.7826086956521738</v>
      </c>
      <c r="G270" s="6">
        <v>0</v>
      </c>
      <c r="H270" s="6">
        <v>0</v>
      </c>
      <c r="I270" s="6">
        <v>0</v>
      </c>
      <c r="J270" s="6">
        <v>0</v>
      </c>
      <c r="K270" s="6">
        <v>0</v>
      </c>
      <c r="L270" s="6">
        <v>0.32065217391304346</v>
      </c>
      <c r="M270" s="6">
        <v>3.9945652173913042</v>
      </c>
      <c r="N270" s="6">
        <v>0</v>
      </c>
      <c r="O270" s="6">
        <f>SUM(NonNurse[[#This Row],[Qualified Social Work Staff Hours]],NonNurse[[#This Row],[Other Social Work Staff Hours]])/NonNurse[[#This Row],[MDS Census]]</f>
        <v>0.12461851475076298</v>
      </c>
      <c r="P270" s="6">
        <v>5.0135869565217392</v>
      </c>
      <c r="Q270" s="6">
        <v>2.7472826086956523</v>
      </c>
      <c r="R270" s="6">
        <f>SUM(NonNurse[[#This Row],[Qualified Activities Professional Hours]],NonNurse[[#This Row],[Other Activities Professional Hours]])/NonNurse[[#This Row],[MDS Census]]</f>
        <v>0.24211597151576808</v>
      </c>
      <c r="S270" s="6">
        <v>3.3016304347826089</v>
      </c>
      <c r="T270" s="6">
        <v>0</v>
      </c>
      <c r="U270" s="6">
        <v>0.10869565217391304</v>
      </c>
      <c r="V270" s="6">
        <f>SUM(NonNurse[[#This Row],[Occupational Therapist Hours]],NonNurse[[#This Row],[OT Assistant Hours]],NonNurse[[#This Row],[OT Aide Hours]])/NonNurse[[#This Row],[MDS Census]]</f>
        <v>0.10639199728721602</v>
      </c>
      <c r="W270" s="6">
        <v>2.3668478260869565</v>
      </c>
      <c r="X270" s="6">
        <v>0</v>
      </c>
      <c r="Y270" s="6">
        <v>3.4673913043478262</v>
      </c>
      <c r="Z270" s="6">
        <f>SUM(NonNurse[[#This Row],[Physical Therapist (PT) Hours]],NonNurse[[#This Row],[PT Assistant Hours]],NonNurse[[#This Row],[PT Aide Hours]])/NonNurse[[#This Row],[MDS Census]]</f>
        <v>0.18201085113597834</v>
      </c>
      <c r="AA270" s="6">
        <v>0</v>
      </c>
      <c r="AB270" s="6">
        <v>0</v>
      </c>
      <c r="AC270" s="6">
        <v>0</v>
      </c>
      <c r="AD270" s="6">
        <v>0</v>
      </c>
      <c r="AE270" s="6">
        <v>0</v>
      </c>
      <c r="AF270" s="6">
        <v>0</v>
      </c>
      <c r="AG270" s="6">
        <v>0</v>
      </c>
      <c r="AH270" s="1">
        <v>225615</v>
      </c>
      <c r="AI270">
        <v>1</v>
      </c>
    </row>
    <row r="271" spans="1:35" x14ac:dyDescent="0.25">
      <c r="A271" t="s">
        <v>379</v>
      </c>
      <c r="B271" t="s">
        <v>19</v>
      </c>
      <c r="C271" t="s">
        <v>474</v>
      </c>
      <c r="D271" t="s">
        <v>410</v>
      </c>
      <c r="E271" s="6">
        <v>30.739130434782609</v>
      </c>
      <c r="F271" s="6">
        <v>2.9565217391304346</v>
      </c>
      <c r="G271" s="6">
        <v>0.39130434782608697</v>
      </c>
      <c r="H271" s="6">
        <v>0</v>
      </c>
      <c r="I271" s="6">
        <v>1.1086956521739131</v>
      </c>
      <c r="J271" s="6">
        <v>0</v>
      </c>
      <c r="K271" s="6">
        <v>0</v>
      </c>
      <c r="L271" s="6">
        <v>1.483913043478261</v>
      </c>
      <c r="M271" s="6">
        <v>3.2173913043478262</v>
      </c>
      <c r="N271" s="6">
        <v>0</v>
      </c>
      <c r="O271" s="6">
        <f>SUM(NonNurse[[#This Row],[Qualified Social Work Staff Hours]],NonNurse[[#This Row],[Other Social Work Staff Hours]])/NonNurse[[#This Row],[MDS Census]]</f>
        <v>0.10466760961810467</v>
      </c>
      <c r="P271" s="6">
        <v>3.5652173913043477</v>
      </c>
      <c r="Q271" s="6">
        <v>10.529891304347826</v>
      </c>
      <c r="R271" s="6">
        <f>SUM(NonNurse[[#This Row],[Qualified Activities Professional Hours]],NonNurse[[#This Row],[Other Activities Professional Hours]])/NonNurse[[#This Row],[MDS Census]]</f>
        <v>0.458539603960396</v>
      </c>
      <c r="S271" s="6">
        <v>10.987500000000001</v>
      </c>
      <c r="T271" s="6">
        <v>0</v>
      </c>
      <c r="U271" s="6">
        <v>0</v>
      </c>
      <c r="V271" s="6">
        <f>SUM(NonNurse[[#This Row],[Occupational Therapist Hours]],NonNurse[[#This Row],[OT Assistant Hours]],NonNurse[[#This Row],[OT Aide Hours]])/NonNurse[[#This Row],[MDS Census]]</f>
        <v>0.35744342291371994</v>
      </c>
      <c r="W271" s="6">
        <v>5.8652173913043484</v>
      </c>
      <c r="X271" s="6">
        <v>2.1239130434782605</v>
      </c>
      <c r="Y271" s="6">
        <v>0</v>
      </c>
      <c r="Z271" s="6">
        <f>SUM(NonNurse[[#This Row],[Physical Therapist (PT) Hours]],NonNurse[[#This Row],[PT Assistant Hours]],NonNurse[[#This Row],[PT Aide Hours]])/NonNurse[[#This Row],[MDS Census]]</f>
        <v>0.25990099009900991</v>
      </c>
      <c r="AA271" s="6">
        <v>0</v>
      </c>
      <c r="AB271" s="6">
        <v>0</v>
      </c>
      <c r="AC271" s="6">
        <v>0</v>
      </c>
      <c r="AD271" s="6">
        <v>0</v>
      </c>
      <c r="AE271" s="6">
        <v>0</v>
      </c>
      <c r="AF271" s="6">
        <v>0</v>
      </c>
      <c r="AG271" s="6">
        <v>0</v>
      </c>
      <c r="AH271" s="1">
        <v>225080</v>
      </c>
      <c r="AI271">
        <v>1</v>
      </c>
    </row>
    <row r="272" spans="1:35" x14ac:dyDescent="0.25">
      <c r="A272" t="s">
        <v>379</v>
      </c>
      <c r="B272" t="s">
        <v>275</v>
      </c>
      <c r="C272" t="s">
        <v>449</v>
      </c>
      <c r="D272" t="s">
        <v>410</v>
      </c>
      <c r="E272" s="6">
        <v>31.478260869565219</v>
      </c>
      <c r="F272" s="6">
        <v>5.3913043478260869</v>
      </c>
      <c r="G272" s="6">
        <v>0</v>
      </c>
      <c r="H272" s="6">
        <v>0</v>
      </c>
      <c r="I272" s="6">
        <v>0.96739130434782605</v>
      </c>
      <c r="J272" s="6">
        <v>0</v>
      </c>
      <c r="K272" s="6">
        <v>0</v>
      </c>
      <c r="L272" s="6">
        <v>0.31793478260869568</v>
      </c>
      <c r="M272" s="6">
        <v>0</v>
      </c>
      <c r="N272" s="6">
        <v>3.0756521739130438</v>
      </c>
      <c r="O272" s="6">
        <f>SUM(NonNurse[[#This Row],[Qualified Social Work Staff Hours]],NonNurse[[#This Row],[Other Social Work Staff Hours]])/NonNurse[[#This Row],[MDS Census]]</f>
        <v>9.7707182320441996E-2</v>
      </c>
      <c r="P272" s="6">
        <v>5.6521739130434785</v>
      </c>
      <c r="Q272" s="6">
        <v>2.7168478260869562</v>
      </c>
      <c r="R272" s="6">
        <f>SUM(NonNurse[[#This Row],[Qualified Activities Professional Hours]],NonNurse[[#This Row],[Other Activities Professional Hours]])/NonNurse[[#This Row],[MDS Census]]</f>
        <v>0.26586671270718232</v>
      </c>
      <c r="S272" s="6">
        <v>1.6059782608695652</v>
      </c>
      <c r="T272" s="6">
        <v>0</v>
      </c>
      <c r="U272" s="6">
        <v>0</v>
      </c>
      <c r="V272" s="6">
        <f>SUM(NonNurse[[#This Row],[Occupational Therapist Hours]],NonNurse[[#This Row],[OT Assistant Hours]],NonNurse[[#This Row],[OT Aide Hours]])/NonNurse[[#This Row],[MDS Census]]</f>
        <v>5.1018646408839775E-2</v>
      </c>
      <c r="W272" s="6">
        <v>0.34054347826086956</v>
      </c>
      <c r="X272" s="6">
        <v>0</v>
      </c>
      <c r="Y272" s="6">
        <v>0</v>
      </c>
      <c r="Z272" s="6">
        <f>SUM(NonNurse[[#This Row],[Physical Therapist (PT) Hours]],NonNurse[[#This Row],[PT Assistant Hours]],NonNurse[[#This Row],[PT Aide Hours]])/NonNurse[[#This Row],[MDS Census]]</f>
        <v>1.0818370165745855E-2</v>
      </c>
      <c r="AA272" s="6">
        <v>0</v>
      </c>
      <c r="AB272" s="6">
        <v>0</v>
      </c>
      <c r="AC272" s="6">
        <v>0</v>
      </c>
      <c r="AD272" s="6">
        <v>0</v>
      </c>
      <c r="AE272" s="6">
        <v>0</v>
      </c>
      <c r="AF272" s="6">
        <v>0</v>
      </c>
      <c r="AG272" s="6">
        <v>0</v>
      </c>
      <c r="AH272" s="1">
        <v>225591</v>
      </c>
      <c r="AI272">
        <v>1</v>
      </c>
    </row>
    <row r="273" spans="1:35" x14ac:dyDescent="0.25">
      <c r="A273" t="s">
        <v>379</v>
      </c>
      <c r="B273" t="s">
        <v>16</v>
      </c>
      <c r="C273" t="s">
        <v>472</v>
      </c>
      <c r="D273" t="s">
        <v>416</v>
      </c>
      <c r="E273" s="6">
        <v>145.77173913043478</v>
      </c>
      <c r="F273" s="6">
        <v>5.5652173913043477</v>
      </c>
      <c r="G273" s="6">
        <v>1.4130434782608696</v>
      </c>
      <c r="H273" s="6">
        <v>0</v>
      </c>
      <c r="I273" s="6">
        <v>5.7608695652173916</v>
      </c>
      <c r="J273" s="6">
        <v>0</v>
      </c>
      <c r="K273" s="6">
        <v>0</v>
      </c>
      <c r="L273" s="6">
        <v>3.3070652173913042</v>
      </c>
      <c r="M273" s="6">
        <v>0.27032608695652177</v>
      </c>
      <c r="N273" s="6">
        <v>15.252717391304349</v>
      </c>
      <c r="O273" s="6">
        <f>SUM(NonNurse[[#This Row],[Qualified Social Work Staff Hours]],NonNurse[[#This Row],[Other Social Work Staff Hours]])/NonNurse[[#This Row],[MDS Census]]</f>
        <v>0.10648870330325852</v>
      </c>
      <c r="P273" s="6">
        <v>5.4782608695652177</v>
      </c>
      <c r="Q273" s="6">
        <v>32.449891304347823</v>
      </c>
      <c r="R273" s="6">
        <f>SUM(NonNurse[[#This Row],[Qualified Activities Professional Hours]],NonNurse[[#This Row],[Other Activities Professional Hours]])/NonNurse[[#This Row],[MDS Census]]</f>
        <v>0.26018865110729994</v>
      </c>
      <c r="S273" s="6">
        <v>4.2753260869565217</v>
      </c>
      <c r="T273" s="6">
        <v>4.9211956521739131</v>
      </c>
      <c r="U273" s="6">
        <v>0</v>
      </c>
      <c r="V273" s="6">
        <f>SUM(NonNurse[[#This Row],[Occupational Therapist Hours]],NonNurse[[#This Row],[OT Assistant Hours]],NonNurse[[#This Row],[OT Aide Hours]])/NonNurse[[#This Row],[MDS Census]]</f>
        <v>6.3088509432555367E-2</v>
      </c>
      <c r="W273" s="6">
        <v>8.4067391304347829</v>
      </c>
      <c r="X273" s="6">
        <v>8.7119565217391308</v>
      </c>
      <c r="Y273" s="6">
        <v>0</v>
      </c>
      <c r="Z273" s="6">
        <f>SUM(NonNurse[[#This Row],[Physical Therapist (PT) Hours]],NonNurse[[#This Row],[PT Assistant Hours]],NonNurse[[#This Row],[PT Aide Hours]])/NonNurse[[#This Row],[MDS Census]]</f>
        <v>0.11743494146596077</v>
      </c>
      <c r="AA273" s="6">
        <v>0.30434782608695654</v>
      </c>
      <c r="AB273" s="6">
        <v>0</v>
      </c>
      <c r="AC273" s="6">
        <v>0</v>
      </c>
      <c r="AD273" s="6">
        <v>0</v>
      </c>
      <c r="AE273" s="6">
        <v>0</v>
      </c>
      <c r="AF273" s="6">
        <v>0</v>
      </c>
      <c r="AG273" s="6">
        <v>0</v>
      </c>
      <c r="AH273" s="1">
        <v>225058</v>
      </c>
      <c r="AI273">
        <v>1</v>
      </c>
    </row>
    <row r="274" spans="1:35" x14ac:dyDescent="0.25">
      <c r="A274" t="s">
        <v>379</v>
      </c>
      <c r="B274" t="s">
        <v>250</v>
      </c>
      <c r="C274" t="s">
        <v>570</v>
      </c>
      <c r="D274" t="s">
        <v>420</v>
      </c>
      <c r="E274" s="6">
        <v>67.880434782608702</v>
      </c>
      <c r="F274" s="6">
        <v>5.7391304347826084</v>
      </c>
      <c r="G274" s="6">
        <v>0.59945652173913044</v>
      </c>
      <c r="H274" s="6">
        <v>0.2608695652173913</v>
      </c>
      <c r="I274" s="6">
        <v>2.6739130434782608</v>
      </c>
      <c r="J274" s="6">
        <v>0</v>
      </c>
      <c r="K274" s="6">
        <v>1.0108695652173914</v>
      </c>
      <c r="L274" s="6">
        <v>1.0869565217391304</v>
      </c>
      <c r="M274" s="6">
        <v>0</v>
      </c>
      <c r="N274" s="6">
        <v>4.8159782608695645</v>
      </c>
      <c r="O274" s="6">
        <f>SUM(NonNurse[[#This Row],[Qualified Social Work Staff Hours]],NonNurse[[#This Row],[Other Social Work Staff Hours]])/NonNurse[[#This Row],[MDS Census]]</f>
        <v>7.0947958366693334E-2</v>
      </c>
      <c r="P274" s="6">
        <v>0</v>
      </c>
      <c r="Q274" s="6">
        <v>22.848804347826093</v>
      </c>
      <c r="R274" s="6">
        <f>SUM(NonNurse[[#This Row],[Qualified Activities Professional Hours]],NonNurse[[#This Row],[Other Activities Professional Hours]])/NonNurse[[#This Row],[MDS Census]]</f>
        <v>0.33660368294635712</v>
      </c>
      <c r="S274" s="6">
        <v>4.8206521739130439</v>
      </c>
      <c r="T274" s="6">
        <v>5.1711956521739131</v>
      </c>
      <c r="U274" s="6">
        <v>0</v>
      </c>
      <c r="V274" s="6">
        <f>SUM(NonNurse[[#This Row],[Occupational Therapist Hours]],NonNurse[[#This Row],[OT Assistant Hours]],NonNurse[[#This Row],[OT Aide Hours]])/NonNurse[[#This Row],[MDS Census]]</f>
        <v>0.14719775820656525</v>
      </c>
      <c r="W274" s="6">
        <v>5.0313043478260866</v>
      </c>
      <c r="X274" s="6">
        <v>2.8677173913043474</v>
      </c>
      <c r="Y274" s="6">
        <v>0</v>
      </c>
      <c r="Z274" s="6">
        <f>SUM(NonNurse[[#This Row],[Physical Therapist (PT) Hours]],NonNurse[[#This Row],[PT Assistant Hours]],NonNurse[[#This Row],[PT Aide Hours]])/NonNurse[[#This Row],[MDS Census]]</f>
        <v>0.11636669335468373</v>
      </c>
      <c r="AA274" s="6">
        <v>0</v>
      </c>
      <c r="AB274" s="6">
        <v>0</v>
      </c>
      <c r="AC274" s="6">
        <v>0</v>
      </c>
      <c r="AD274" s="6">
        <v>0</v>
      </c>
      <c r="AE274" s="6">
        <v>0</v>
      </c>
      <c r="AF274" s="6">
        <v>0</v>
      </c>
      <c r="AG274" s="6">
        <v>0.11956521739130435</v>
      </c>
      <c r="AH274" s="1">
        <v>225538</v>
      </c>
      <c r="AI274">
        <v>1</v>
      </c>
    </row>
    <row r="275" spans="1:35" x14ac:dyDescent="0.25">
      <c r="A275" t="s">
        <v>379</v>
      </c>
      <c r="B275" t="s">
        <v>214</v>
      </c>
      <c r="C275" t="s">
        <v>556</v>
      </c>
      <c r="D275" t="s">
        <v>410</v>
      </c>
      <c r="E275" s="6">
        <v>83.880434782608702</v>
      </c>
      <c r="F275" s="6">
        <v>4.9565217391304346</v>
      </c>
      <c r="G275" s="6">
        <v>0.29347826086956524</v>
      </c>
      <c r="H275" s="6">
        <v>0.52173913043478259</v>
      </c>
      <c r="I275" s="6">
        <v>0</v>
      </c>
      <c r="J275" s="6">
        <v>0</v>
      </c>
      <c r="K275" s="6">
        <v>0</v>
      </c>
      <c r="L275" s="6">
        <v>1.2897826086956521</v>
      </c>
      <c r="M275" s="6">
        <v>0</v>
      </c>
      <c r="N275" s="6">
        <v>4.2608695652173916</v>
      </c>
      <c r="O275" s="6">
        <f>SUM(NonNurse[[#This Row],[Qualified Social Work Staff Hours]],NonNurse[[#This Row],[Other Social Work Staff Hours]])/NonNurse[[#This Row],[MDS Census]]</f>
        <v>5.0796941816768172E-2</v>
      </c>
      <c r="P275" s="6">
        <v>5.7558695652173935</v>
      </c>
      <c r="Q275" s="6">
        <v>10.431739130434783</v>
      </c>
      <c r="R275" s="6">
        <f>SUM(NonNurse[[#This Row],[Qualified Activities Professional Hours]],NonNurse[[#This Row],[Other Activities Professional Hours]])/NonNurse[[#This Row],[MDS Census]]</f>
        <v>0.19298432033173515</v>
      </c>
      <c r="S275" s="6">
        <v>6.1141304347826084</v>
      </c>
      <c r="T275" s="6">
        <v>2.8152173913043477</v>
      </c>
      <c r="U275" s="6">
        <v>0</v>
      </c>
      <c r="V275" s="6">
        <f>SUM(NonNurse[[#This Row],[Occupational Therapist Hours]],NonNurse[[#This Row],[OT Assistant Hours]],NonNurse[[#This Row],[OT Aide Hours]])/NonNurse[[#This Row],[MDS Census]]</f>
        <v>0.10645328495529351</v>
      </c>
      <c r="W275" s="6">
        <v>2.2608695652173911</v>
      </c>
      <c r="X275" s="6">
        <v>4.0342391304347824</v>
      </c>
      <c r="Y275" s="6">
        <v>0</v>
      </c>
      <c r="Z275" s="6">
        <f>SUM(NonNurse[[#This Row],[Physical Therapist (PT) Hours]],NonNurse[[#This Row],[PT Assistant Hours]],NonNurse[[#This Row],[PT Aide Hours]])/NonNurse[[#This Row],[MDS Census]]</f>
        <v>7.5048594013217562E-2</v>
      </c>
      <c r="AA275" s="6">
        <v>0</v>
      </c>
      <c r="AB275" s="6">
        <v>0</v>
      </c>
      <c r="AC275" s="6">
        <v>0</v>
      </c>
      <c r="AD275" s="6">
        <v>0</v>
      </c>
      <c r="AE275" s="6">
        <v>0</v>
      </c>
      <c r="AF275" s="6">
        <v>0</v>
      </c>
      <c r="AG275" s="6">
        <v>0</v>
      </c>
      <c r="AH275" s="1">
        <v>225478</v>
      </c>
      <c r="AI275">
        <v>1</v>
      </c>
    </row>
    <row r="276" spans="1:35" x14ac:dyDescent="0.25">
      <c r="A276" t="s">
        <v>379</v>
      </c>
      <c r="B276" t="s">
        <v>306</v>
      </c>
      <c r="C276" t="s">
        <v>588</v>
      </c>
      <c r="D276" t="s">
        <v>420</v>
      </c>
      <c r="E276" s="6">
        <v>66.445652173913047</v>
      </c>
      <c r="F276" s="6">
        <v>5.5652173913043477</v>
      </c>
      <c r="G276" s="6">
        <v>1.2934782608695652</v>
      </c>
      <c r="H276" s="6">
        <v>0.2608695652173913</v>
      </c>
      <c r="I276" s="6">
        <v>2.7717391304347827</v>
      </c>
      <c r="J276" s="6">
        <v>0</v>
      </c>
      <c r="K276" s="6">
        <v>0</v>
      </c>
      <c r="L276" s="6">
        <v>1.923913043478261</v>
      </c>
      <c r="M276" s="6">
        <v>0.2608695652173913</v>
      </c>
      <c r="N276" s="6">
        <v>5.1304347826086953</v>
      </c>
      <c r="O276" s="6">
        <f>SUM(NonNurse[[#This Row],[Qualified Social Work Staff Hours]],NonNurse[[#This Row],[Other Social Work Staff Hours]])/NonNurse[[#This Row],[MDS Census]]</f>
        <v>8.1138557173237355E-2</v>
      </c>
      <c r="P276" s="6">
        <v>5.7088043478260877</v>
      </c>
      <c r="Q276" s="6">
        <v>9.7363043478260867</v>
      </c>
      <c r="R276" s="6">
        <f>SUM(NonNurse[[#This Row],[Qualified Activities Professional Hours]],NonNurse[[#This Row],[Other Activities Professional Hours]])/NonNurse[[#This Row],[MDS Census]]</f>
        <v>0.23244724357925731</v>
      </c>
      <c r="S276" s="6">
        <v>1.1956521739130435</v>
      </c>
      <c r="T276" s="6">
        <v>3.6367391304347825</v>
      </c>
      <c r="U276" s="6">
        <v>0</v>
      </c>
      <c r="V276" s="6">
        <f>SUM(NonNurse[[#This Row],[Occupational Therapist Hours]],NonNurse[[#This Row],[OT Assistant Hours]],NonNurse[[#This Row],[OT Aide Hours]])/NonNurse[[#This Row],[MDS Census]]</f>
        <v>7.2726975298544091E-2</v>
      </c>
      <c r="W276" s="6">
        <v>2.1005434782608696</v>
      </c>
      <c r="X276" s="6">
        <v>6.8722826086956523</v>
      </c>
      <c r="Y276" s="6">
        <v>0</v>
      </c>
      <c r="Z276" s="6">
        <f>SUM(NonNurse[[#This Row],[Physical Therapist (PT) Hours]],NonNurse[[#This Row],[PT Assistant Hours]],NonNurse[[#This Row],[PT Aide Hours]])/NonNurse[[#This Row],[MDS Census]]</f>
        <v>0.13504007852118435</v>
      </c>
      <c r="AA276" s="6">
        <v>0</v>
      </c>
      <c r="AB276" s="6">
        <v>0</v>
      </c>
      <c r="AC276" s="6">
        <v>0</v>
      </c>
      <c r="AD276" s="6">
        <v>9.2102173913043455</v>
      </c>
      <c r="AE276" s="6">
        <v>0</v>
      </c>
      <c r="AF276" s="6">
        <v>0</v>
      </c>
      <c r="AG276" s="6">
        <v>0</v>
      </c>
      <c r="AH276" s="1">
        <v>225679</v>
      </c>
      <c r="AI276">
        <v>1</v>
      </c>
    </row>
    <row r="277" spans="1:35" x14ac:dyDescent="0.25">
      <c r="A277" t="s">
        <v>379</v>
      </c>
      <c r="B277" t="s">
        <v>216</v>
      </c>
      <c r="C277" t="s">
        <v>557</v>
      </c>
      <c r="D277" t="s">
        <v>411</v>
      </c>
      <c r="E277" s="6">
        <v>70.521739130434781</v>
      </c>
      <c r="F277" s="6">
        <v>4.9565217391304346</v>
      </c>
      <c r="G277" s="6">
        <v>0.13043478260869565</v>
      </c>
      <c r="H277" s="6">
        <v>0.58695652173913049</v>
      </c>
      <c r="I277" s="6">
        <v>2.4456521739130435</v>
      </c>
      <c r="J277" s="6">
        <v>0</v>
      </c>
      <c r="K277" s="6">
        <v>0</v>
      </c>
      <c r="L277" s="6">
        <v>7.9211956521739131</v>
      </c>
      <c r="M277" s="6">
        <v>0</v>
      </c>
      <c r="N277" s="6">
        <v>5.6000000000000005</v>
      </c>
      <c r="O277" s="6">
        <f>SUM(NonNurse[[#This Row],[Qualified Social Work Staff Hours]],NonNurse[[#This Row],[Other Social Work Staff Hours]])/NonNurse[[#This Row],[MDS Census]]</f>
        <v>7.9408138101109749E-2</v>
      </c>
      <c r="P277" s="6">
        <v>0</v>
      </c>
      <c r="Q277" s="6">
        <v>17.984782608695649</v>
      </c>
      <c r="R277" s="6">
        <f>SUM(NonNurse[[#This Row],[Qualified Activities Professional Hours]],NonNurse[[#This Row],[Other Activities Professional Hours]])/NonNurse[[#This Row],[MDS Census]]</f>
        <v>0.25502466091245374</v>
      </c>
      <c r="S277" s="6">
        <v>6.8044565217391302</v>
      </c>
      <c r="T277" s="6">
        <v>5.2092391304347823</v>
      </c>
      <c r="U277" s="6">
        <v>0</v>
      </c>
      <c r="V277" s="6">
        <f>SUM(NonNurse[[#This Row],[Occupational Therapist Hours]],NonNurse[[#This Row],[OT Assistant Hours]],NonNurse[[#This Row],[OT Aide Hours]])/NonNurse[[#This Row],[MDS Census]]</f>
        <v>0.1703545006165228</v>
      </c>
      <c r="W277" s="6">
        <v>6.8586956521739131</v>
      </c>
      <c r="X277" s="6">
        <v>3.8967391304347827</v>
      </c>
      <c r="Y277" s="6">
        <v>0</v>
      </c>
      <c r="Z277" s="6">
        <f>SUM(NonNurse[[#This Row],[Physical Therapist (PT) Hours]],NonNurse[[#This Row],[PT Assistant Hours]],NonNurse[[#This Row],[PT Aide Hours]])/NonNurse[[#This Row],[MDS Census]]</f>
        <v>0.15251233045622689</v>
      </c>
      <c r="AA277" s="6">
        <v>0.63043478260869568</v>
      </c>
      <c r="AB277" s="6">
        <v>0</v>
      </c>
      <c r="AC277" s="6">
        <v>0</v>
      </c>
      <c r="AD277" s="6">
        <v>0</v>
      </c>
      <c r="AE277" s="6">
        <v>0</v>
      </c>
      <c r="AF277" s="6">
        <v>0</v>
      </c>
      <c r="AG277" s="6">
        <v>0</v>
      </c>
      <c r="AH277" s="1">
        <v>225482</v>
      </c>
      <c r="AI277">
        <v>1</v>
      </c>
    </row>
    <row r="278" spans="1:35" x14ac:dyDescent="0.25">
      <c r="A278" t="s">
        <v>379</v>
      </c>
      <c r="B278" t="s">
        <v>201</v>
      </c>
      <c r="C278" t="s">
        <v>532</v>
      </c>
      <c r="D278" t="s">
        <v>420</v>
      </c>
      <c r="E278" s="6">
        <v>88.956521739130437</v>
      </c>
      <c r="F278" s="6">
        <v>5.2173913043478262</v>
      </c>
      <c r="G278" s="6">
        <v>0.81521739130434778</v>
      </c>
      <c r="H278" s="6">
        <v>0.44565217391304346</v>
      </c>
      <c r="I278" s="6">
        <v>3.402173913043478</v>
      </c>
      <c r="J278" s="6">
        <v>0</v>
      </c>
      <c r="K278" s="6">
        <v>3.4239130434782608</v>
      </c>
      <c r="L278" s="6">
        <v>4.6657608695652177</v>
      </c>
      <c r="M278" s="6">
        <v>0.77173913043478259</v>
      </c>
      <c r="N278" s="6">
        <v>6.4448913043478253</v>
      </c>
      <c r="O278" s="6">
        <f>SUM(NonNurse[[#This Row],[Qualified Social Work Staff Hours]],NonNurse[[#This Row],[Other Social Work Staff Hours]])/NonNurse[[#This Row],[MDS Census]]</f>
        <v>8.1125366568914947E-2</v>
      </c>
      <c r="P278" s="6">
        <v>5.534782608695652</v>
      </c>
      <c r="Q278" s="6">
        <v>8.2742391304347844</v>
      </c>
      <c r="R278" s="6">
        <f>SUM(NonNurse[[#This Row],[Qualified Activities Professional Hours]],NonNurse[[#This Row],[Other Activities Professional Hours]])/NonNurse[[#This Row],[MDS Census]]</f>
        <v>0.15523338220918867</v>
      </c>
      <c r="S278" s="6">
        <v>2.8198913043478258</v>
      </c>
      <c r="T278" s="6">
        <v>4.7598913043478257</v>
      </c>
      <c r="U278" s="6">
        <v>0</v>
      </c>
      <c r="V278" s="6">
        <f>SUM(NonNurse[[#This Row],[Occupational Therapist Hours]],NonNurse[[#This Row],[OT Assistant Hours]],NonNurse[[#This Row],[OT Aide Hours]])/NonNurse[[#This Row],[MDS Census]]</f>
        <v>8.5207722385141738E-2</v>
      </c>
      <c r="W278" s="6">
        <v>7.9203260869565213</v>
      </c>
      <c r="X278" s="6">
        <v>9.710108695652174</v>
      </c>
      <c r="Y278" s="6">
        <v>0</v>
      </c>
      <c r="Z278" s="6">
        <f>SUM(NonNurse[[#This Row],[Physical Therapist (PT) Hours]],NonNurse[[#This Row],[PT Assistant Hours]],NonNurse[[#This Row],[PT Aide Hours]])/NonNurse[[#This Row],[MDS Census]]</f>
        <v>0.19819159335288367</v>
      </c>
      <c r="AA278" s="6">
        <v>0</v>
      </c>
      <c r="AB278" s="6">
        <v>0</v>
      </c>
      <c r="AC278" s="6">
        <v>0</v>
      </c>
      <c r="AD278" s="6">
        <v>0</v>
      </c>
      <c r="AE278" s="6">
        <v>0</v>
      </c>
      <c r="AF278" s="6">
        <v>0</v>
      </c>
      <c r="AG278" s="6">
        <v>0.90760869565217395</v>
      </c>
      <c r="AH278" s="1">
        <v>225459</v>
      </c>
      <c r="AI278">
        <v>1</v>
      </c>
    </row>
    <row r="279" spans="1:35" x14ac:dyDescent="0.25">
      <c r="A279" t="s">
        <v>379</v>
      </c>
      <c r="B279" t="s">
        <v>312</v>
      </c>
      <c r="C279" t="s">
        <v>591</v>
      </c>
      <c r="D279" t="s">
        <v>420</v>
      </c>
      <c r="E279" s="6">
        <v>78.054347826086953</v>
      </c>
      <c r="F279" s="6">
        <v>5.0434782608695654</v>
      </c>
      <c r="G279" s="6">
        <v>0.2608695652173913</v>
      </c>
      <c r="H279" s="6">
        <v>0</v>
      </c>
      <c r="I279" s="6">
        <v>1.5978260869565217</v>
      </c>
      <c r="J279" s="6">
        <v>0</v>
      </c>
      <c r="K279" s="6">
        <v>0</v>
      </c>
      <c r="L279" s="6">
        <v>3.985543478260869</v>
      </c>
      <c r="M279" s="6">
        <v>0</v>
      </c>
      <c r="N279" s="6">
        <v>5.1304347826086953</v>
      </c>
      <c r="O279" s="6">
        <f>SUM(NonNurse[[#This Row],[Qualified Social Work Staff Hours]],NonNurse[[#This Row],[Other Social Work Staff Hours]])/NonNurse[[#This Row],[MDS Census]]</f>
        <v>6.5729007102074924E-2</v>
      </c>
      <c r="P279" s="6">
        <v>4.6086956521739131</v>
      </c>
      <c r="Q279" s="6">
        <v>5.3135869565217373</v>
      </c>
      <c r="R279" s="6">
        <f>SUM(NonNurse[[#This Row],[Qualified Activities Professional Hours]],NonNurse[[#This Row],[Other Activities Professional Hours]])/NonNurse[[#This Row],[MDS Census]]</f>
        <v>0.12712017824815483</v>
      </c>
      <c r="S279" s="6">
        <v>7.0788043478260869</v>
      </c>
      <c r="T279" s="6">
        <v>7.75</v>
      </c>
      <c r="U279" s="6">
        <v>0</v>
      </c>
      <c r="V279" s="6">
        <f>SUM(NonNurse[[#This Row],[Occupational Therapist Hours]],NonNurse[[#This Row],[OT Assistant Hours]],NonNurse[[#This Row],[OT Aide Hours]])/NonNurse[[#This Row],[MDS Census]]</f>
        <v>0.18998050410806294</v>
      </c>
      <c r="W279" s="6">
        <v>5.2241304347826087</v>
      </c>
      <c r="X279" s="6">
        <v>6.2020652173913033</v>
      </c>
      <c r="Y279" s="6">
        <v>0</v>
      </c>
      <c r="Z279" s="6">
        <f>SUM(NonNurse[[#This Row],[Physical Therapist (PT) Hours]],NonNurse[[#This Row],[PT Assistant Hours]],NonNurse[[#This Row],[PT Aide Hours]])/NonNurse[[#This Row],[MDS Census]]</f>
        <v>0.14638768973680547</v>
      </c>
      <c r="AA279" s="6">
        <v>0</v>
      </c>
      <c r="AB279" s="6">
        <v>0</v>
      </c>
      <c r="AC279" s="6">
        <v>0</v>
      </c>
      <c r="AD279" s="6">
        <v>0</v>
      </c>
      <c r="AE279" s="6">
        <v>0</v>
      </c>
      <c r="AF279" s="6">
        <v>0</v>
      </c>
      <c r="AG279" s="6">
        <v>0</v>
      </c>
      <c r="AH279" s="1">
        <v>225689</v>
      </c>
      <c r="AI279">
        <v>1</v>
      </c>
    </row>
    <row r="280" spans="1:35" x14ac:dyDescent="0.25">
      <c r="A280" t="s">
        <v>379</v>
      </c>
      <c r="B280" t="s">
        <v>20</v>
      </c>
      <c r="C280" t="s">
        <v>6</v>
      </c>
      <c r="D280" t="s">
        <v>417</v>
      </c>
      <c r="E280" s="6">
        <v>72.793478260869563</v>
      </c>
      <c r="F280" s="6">
        <v>5.2173913043478262</v>
      </c>
      <c r="G280" s="6">
        <v>0.36956521739130432</v>
      </c>
      <c r="H280" s="6">
        <v>0.43478260869565216</v>
      </c>
      <c r="I280" s="6">
        <v>1.4782608695652173</v>
      </c>
      <c r="J280" s="6">
        <v>0</v>
      </c>
      <c r="K280" s="6">
        <v>0</v>
      </c>
      <c r="L280" s="6">
        <v>1.3554347826086957</v>
      </c>
      <c r="M280" s="6">
        <v>4.3478260869565216E-2</v>
      </c>
      <c r="N280" s="6">
        <v>4.1160869565217393</v>
      </c>
      <c r="O280" s="6">
        <f>SUM(NonNurse[[#This Row],[Qualified Social Work Staff Hours]],NonNurse[[#This Row],[Other Social Work Staff Hours]])/NonNurse[[#This Row],[MDS Census]]</f>
        <v>5.7142003882335382E-2</v>
      </c>
      <c r="P280" s="6">
        <v>0</v>
      </c>
      <c r="Q280" s="6">
        <v>21.276956521739134</v>
      </c>
      <c r="R280" s="6">
        <f>SUM(NonNurse[[#This Row],[Qualified Activities Professional Hours]],NonNurse[[#This Row],[Other Activities Professional Hours]])/NonNurse[[#This Row],[MDS Census]]</f>
        <v>0.29229207107660155</v>
      </c>
      <c r="S280" s="6">
        <v>1.855</v>
      </c>
      <c r="T280" s="6">
        <v>5.7527173913043477</v>
      </c>
      <c r="U280" s="6">
        <v>0</v>
      </c>
      <c r="V280" s="6">
        <f>SUM(NonNurse[[#This Row],[Occupational Therapist Hours]],NonNurse[[#This Row],[OT Assistant Hours]],NonNurse[[#This Row],[OT Aide Hours]])/NonNurse[[#This Row],[MDS Census]]</f>
        <v>0.10451097506346126</v>
      </c>
      <c r="W280" s="6">
        <v>6.6141304347826084</v>
      </c>
      <c r="X280" s="6">
        <v>4.5625</v>
      </c>
      <c r="Y280" s="6">
        <v>0</v>
      </c>
      <c r="Z280" s="6">
        <f>SUM(NonNurse[[#This Row],[Physical Therapist (PT) Hours]],NonNurse[[#This Row],[PT Assistant Hours]],NonNurse[[#This Row],[PT Aide Hours]])/NonNurse[[#This Row],[MDS Census]]</f>
        <v>0.15353889801403614</v>
      </c>
      <c r="AA280" s="6">
        <v>0</v>
      </c>
      <c r="AB280" s="6">
        <v>0</v>
      </c>
      <c r="AC280" s="6">
        <v>0</v>
      </c>
      <c r="AD280" s="6">
        <v>0</v>
      </c>
      <c r="AE280" s="6">
        <v>0</v>
      </c>
      <c r="AF280" s="6">
        <v>0</v>
      </c>
      <c r="AG280" s="6">
        <v>0</v>
      </c>
      <c r="AH280" s="1">
        <v>225117</v>
      </c>
      <c r="AI280">
        <v>1</v>
      </c>
    </row>
    <row r="281" spans="1:35" x14ac:dyDescent="0.25">
      <c r="A281" t="s">
        <v>379</v>
      </c>
      <c r="B281" t="s">
        <v>229</v>
      </c>
      <c r="C281" t="s">
        <v>460</v>
      </c>
      <c r="D281" t="s">
        <v>415</v>
      </c>
      <c r="E281" s="6">
        <v>67.489130434782609</v>
      </c>
      <c r="F281" s="6">
        <v>17.938260869565219</v>
      </c>
      <c r="G281" s="6">
        <v>0.28260869565217389</v>
      </c>
      <c r="H281" s="6">
        <v>0</v>
      </c>
      <c r="I281" s="6">
        <v>0</v>
      </c>
      <c r="J281" s="6">
        <v>0</v>
      </c>
      <c r="K281" s="6">
        <v>0</v>
      </c>
      <c r="L281" s="6">
        <v>1.1956521739130435</v>
      </c>
      <c r="M281" s="6">
        <v>0</v>
      </c>
      <c r="N281" s="6">
        <v>5.1304347826086953</v>
      </c>
      <c r="O281" s="6">
        <f>SUM(NonNurse[[#This Row],[Qualified Social Work Staff Hours]],NonNurse[[#This Row],[Other Social Work Staff Hours]])/NonNurse[[#This Row],[MDS Census]]</f>
        <v>7.601868255757771E-2</v>
      </c>
      <c r="P281" s="6">
        <v>0</v>
      </c>
      <c r="Q281" s="6">
        <v>11.979999999999995</v>
      </c>
      <c r="R281" s="6">
        <f>SUM(NonNurse[[#This Row],[Qualified Activities Professional Hours]],NonNurse[[#This Row],[Other Activities Professional Hours]])/NonNurse[[#This Row],[MDS Census]]</f>
        <v>0.17751006603317757</v>
      </c>
      <c r="S281" s="6">
        <v>3.714673913043478</v>
      </c>
      <c r="T281" s="6">
        <v>0.69565217391304346</v>
      </c>
      <c r="U281" s="6">
        <v>0</v>
      </c>
      <c r="V281" s="6">
        <f>SUM(NonNurse[[#This Row],[Occupational Therapist Hours]],NonNurse[[#This Row],[OT Assistant Hours]],NonNurse[[#This Row],[OT Aide Hours]])/NonNurse[[#This Row],[MDS Census]]</f>
        <v>6.534868738927363E-2</v>
      </c>
      <c r="W281" s="6">
        <v>0.52532608695652172</v>
      </c>
      <c r="X281" s="6">
        <v>2.5190217391304346</v>
      </c>
      <c r="Y281" s="6">
        <v>0</v>
      </c>
      <c r="Z281" s="6">
        <f>SUM(NonNurse[[#This Row],[Physical Therapist (PT) Hours]],NonNurse[[#This Row],[PT Assistant Hours]],NonNurse[[#This Row],[PT Aide Hours]])/NonNurse[[#This Row],[MDS Census]]</f>
        <v>4.5108713158318568E-2</v>
      </c>
      <c r="AA281" s="6">
        <v>0</v>
      </c>
      <c r="AB281" s="6">
        <v>0</v>
      </c>
      <c r="AC281" s="6">
        <v>0</v>
      </c>
      <c r="AD281" s="6">
        <v>0</v>
      </c>
      <c r="AE281" s="6">
        <v>0</v>
      </c>
      <c r="AF281" s="6">
        <v>0</v>
      </c>
      <c r="AG281" s="6">
        <v>0</v>
      </c>
      <c r="AH281" s="1">
        <v>225505</v>
      </c>
      <c r="AI281">
        <v>1</v>
      </c>
    </row>
    <row r="282" spans="1:35" x14ac:dyDescent="0.25">
      <c r="A282" t="s">
        <v>379</v>
      </c>
      <c r="B282" t="s">
        <v>110</v>
      </c>
      <c r="C282" t="s">
        <v>519</v>
      </c>
      <c r="D282" t="s">
        <v>411</v>
      </c>
      <c r="E282" s="6">
        <v>82.880434782608702</v>
      </c>
      <c r="F282" s="6">
        <v>4.6956521739130439</v>
      </c>
      <c r="G282" s="6">
        <v>0.91304347826086951</v>
      </c>
      <c r="H282" s="6">
        <v>0.31521739130434784</v>
      </c>
      <c r="I282" s="6">
        <v>2.3586956521739131</v>
      </c>
      <c r="J282" s="6">
        <v>0</v>
      </c>
      <c r="K282" s="6">
        <v>0</v>
      </c>
      <c r="L282" s="6">
        <v>5.7635869565217392</v>
      </c>
      <c r="M282" s="6">
        <v>5.3043478260869561</v>
      </c>
      <c r="N282" s="6">
        <v>1.8369565217391304</v>
      </c>
      <c r="O282" s="6">
        <f>SUM(NonNurse[[#This Row],[Qualified Social Work Staff Hours]],NonNurse[[#This Row],[Other Social Work Staff Hours]])/NonNurse[[#This Row],[MDS Census]]</f>
        <v>8.6163934426229494E-2</v>
      </c>
      <c r="P282" s="6">
        <v>5.4782608695652177</v>
      </c>
      <c r="Q282" s="6">
        <v>4.5679347826086953</v>
      </c>
      <c r="R282" s="6">
        <f>SUM(NonNurse[[#This Row],[Qualified Activities Professional Hours]],NonNurse[[#This Row],[Other Activities Professional Hours]])/NonNurse[[#This Row],[MDS Census]]</f>
        <v>0.12121311475409836</v>
      </c>
      <c r="S282" s="6">
        <v>5.1385869565217392</v>
      </c>
      <c r="T282" s="6">
        <v>4.5652173913043477</v>
      </c>
      <c r="U282" s="6">
        <v>0</v>
      </c>
      <c r="V282" s="6">
        <f>SUM(NonNurse[[#This Row],[Occupational Therapist Hours]],NonNurse[[#This Row],[OT Assistant Hours]],NonNurse[[#This Row],[OT Aide Hours]])/NonNurse[[#This Row],[MDS Census]]</f>
        <v>0.11708196721311473</v>
      </c>
      <c r="W282" s="6">
        <v>5.5163043478260869</v>
      </c>
      <c r="X282" s="6">
        <v>9.2690217391304355</v>
      </c>
      <c r="Y282" s="6">
        <v>0</v>
      </c>
      <c r="Z282" s="6">
        <f>SUM(NonNurse[[#This Row],[Physical Therapist (PT) Hours]],NonNurse[[#This Row],[PT Assistant Hours]],NonNurse[[#This Row],[PT Aide Hours]])/NonNurse[[#This Row],[MDS Census]]</f>
        <v>0.17839344262295082</v>
      </c>
      <c r="AA282" s="6">
        <v>0</v>
      </c>
      <c r="AB282" s="6">
        <v>0</v>
      </c>
      <c r="AC282" s="6">
        <v>0</v>
      </c>
      <c r="AD282" s="6">
        <v>0</v>
      </c>
      <c r="AE282" s="6">
        <v>1.0108695652173914</v>
      </c>
      <c r="AF282" s="6">
        <v>0</v>
      </c>
      <c r="AG282" s="6">
        <v>0.91304347826086951</v>
      </c>
      <c r="AH282" s="1">
        <v>225322</v>
      </c>
      <c r="AI282">
        <v>1</v>
      </c>
    </row>
    <row r="283" spans="1:35" x14ac:dyDescent="0.25">
      <c r="A283" t="s">
        <v>379</v>
      </c>
      <c r="B283" t="s">
        <v>154</v>
      </c>
      <c r="C283" t="s">
        <v>501</v>
      </c>
      <c r="D283" t="s">
        <v>417</v>
      </c>
      <c r="E283" s="6">
        <v>126.3695652173913</v>
      </c>
      <c r="F283" s="6">
        <v>39.7742391304348</v>
      </c>
      <c r="G283" s="6">
        <v>0.44565217391304346</v>
      </c>
      <c r="H283" s="6">
        <v>0.65217391304347827</v>
      </c>
      <c r="I283" s="6">
        <v>1.5652173913043479</v>
      </c>
      <c r="J283" s="6">
        <v>0</v>
      </c>
      <c r="K283" s="6">
        <v>0.32608695652173914</v>
      </c>
      <c r="L283" s="6">
        <v>5.0760869565217392</v>
      </c>
      <c r="M283" s="6">
        <v>6.5081521739130439</v>
      </c>
      <c r="N283" s="6">
        <v>0</v>
      </c>
      <c r="O283" s="6">
        <f>SUM(NonNurse[[#This Row],[Qualified Social Work Staff Hours]],NonNurse[[#This Row],[Other Social Work Staff Hours]])/NonNurse[[#This Row],[MDS Census]]</f>
        <v>5.1500946155169453E-2</v>
      </c>
      <c r="P283" s="6">
        <v>31.740652173913038</v>
      </c>
      <c r="Q283" s="6">
        <v>0</v>
      </c>
      <c r="R283" s="6">
        <f>SUM(NonNurse[[#This Row],[Qualified Activities Professional Hours]],NonNurse[[#This Row],[Other Activities Professional Hours]])/NonNurse[[#This Row],[MDS Census]]</f>
        <v>0.25117323241011524</v>
      </c>
      <c r="S283" s="6">
        <v>6.5625</v>
      </c>
      <c r="T283" s="6">
        <v>8.5380434782608692</v>
      </c>
      <c r="U283" s="6">
        <v>0</v>
      </c>
      <c r="V283" s="6">
        <f>SUM(NonNurse[[#This Row],[Occupational Therapist Hours]],NonNurse[[#This Row],[OT Assistant Hours]],NonNurse[[#This Row],[OT Aide Hours]])/NonNurse[[#This Row],[MDS Census]]</f>
        <v>0.11949509719594013</v>
      </c>
      <c r="W283" s="6">
        <v>4.7418478260869561</v>
      </c>
      <c r="X283" s="6">
        <v>6.6494565217391308</v>
      </c>
      <c r="Y283" s="6">
        <v>0</v>
      </c>
      <c r="Z283" s="6">
        <f>SUM(NonNurse[[#This Row],[Physical Therapist (PT) Hours]],NonNurse[[#This Row],[PT Assistant Hours]],NonNurse[[#This Row],[PT Aide Hours]])/NonNurse[[#This Row],[MDS Census]]</f>
        <v>9.0142783416480299E-2</v>
      </c>
      <c r="AA283" s="6">
        <v>0</v>
      </c>
      <c r="AB283" s="6">
        <v>0</v>
      </c>
      <c r="AC283" s="6">
        <v>0</v>
      </c>
      <c r="AD283" s="6">
        <v>0</v>
      </c>
      <c r="AE283" s="6">
        <v>2.597826086956522</v>
      </c>
      <c r="AF283" s="6">
        <v>0</v>
      </c>
      <c r="AG283" s="6">
        <v>0</v>
      </c>
      <c r="AH283" s="1">
        <v>225389</v>
      </c>
      <c r="AI283">
        <v>1</v>
      </c>
    </row>
    <row r="284" spans="1:35" x14ac:dyDescent="0.25">
      <c r="A284" t="s">
        <v>379</v>
      </c>
      <c r="B284" t="s">
        <v>289</v>
      </c>
      <c r="C284" t="s">
        <v>426</v>
      </c>
      <c r="D284" t="s">
        <v>415</v>
      </c>
      <c r="E284" s="6">
        <v>81.347826086956516</v>
      </c>
      <c r="F284" s="6">
        <v>24.889456521739131</v>
      </c>
      <c r="G284" s="6">
        <v>1.1304347826086956</v>
      </c>
      <c r="H284" s="6">
        <v>0</v>
      </c>
      <c r="I284" s="6">
        <v>2.9456521739130435</v>
      </c>
      <c r="J284" s="6">
        <v>0</v>
      </c>
      <c r="K284" s="6">
        <v>0</v>
      </c>
      <c r="L284" s="6">
        <v>5.7391304347826084</v>
      </c>
      <c r="M284" s="6">
        <v>5.5888043478260876</v>
      </c>
      <c r="N284" s="6">
        <v>0</v>
      </c>
      <c r="O284" s="6">
        <f>SUM(NonNurse[[#This Row],[Qualified Social Work Staff Hours]],NonNurse[[#This Row],[Other Social Work Staff Hours]])/NonNurse[[#This Row],[MDS Census]]</f>
        <v>6.8702565473009097E-2</v>
      </c>
      <c r="P284" s="6">
        <v>8.5163043478260878</v>
      </c>
      <c r="Q284" s="6">
        <v>0</v>
      </c>
      <c r="R284" s="6">
        <f>SUM(NonNurse[[#This Row],[Qualified Activities Professional Hours]],NonNurse[[#This Row],[Other Activities Professional Hours]])/NonNurse[[#This Row],[MDS Census]]</f>
        <v>0.10469000534473545</v>
      </c>
      <c r="S284" s="6">
        <v>5.3786956521739118</v>
      </c>
      <c r="T284" s="6">
        <v>4.4626086956521744</v>
      </c>
      <c r="U284" s="6">
        <v>0</v>
      </c>
      <c r="V284" s="6">
        <f>SUM(NonNurse[[#This Row],[Occupational Therapist Hours]],NonNurse[[#This Row],[OT Assistant Hours]],NonNurse[[#This Row],[OT Aide Hours]])/NonNurse[[#This Row],[MDS Census]]</f>
        <v>0.12097808658471404</v>
      </c>
      <c r="W284" s="6">
        <v>4.260326086956522</v>
      </c>
      <c r="X284" s="6">
        <v>5.9559782608695633</v>
      </c>
      <c r="Y284" s="6">
        <v>0</v>
      </c>
      <c r="Z284" s="6">
        <f>SUM(NonNurse[[#This Row],[Physical Therapist (PT) Hours]],NonNurse[[#This Row],[PT Assistant Hours]],NonNurse[[#This Row],[PT Aide Hours]])/NonNurse[[#This Row],[MDS Census]]</f>
        <v>0.12558792089791554</v>
      </c>
      <c r="AA284" s="6">
        <v>0</v>
      </c>
      <c r="AB284" s="6">
        <v>0</v>
      </c>
      <c r="AC284" s="6">
        <v>0</v>
      </c>
      <c r="AD284" s="6">
        <v>0</v>
      </c>
      <c r="AE284" s="6">
        <v>0</v>
      </c>
      <c r="AF284" s="6">
        <v>0</v>
      </c>
      <c r="AG284" s="6">
        <v>0</v>
      </c>
      <c r="AH284" s="1">
        <v>225644</v>
      </c>
      <c r="AI284">
        <v>1</v>
      </c>
    </row>
    <row r="285" spans="1:35" x14ac:dyDescent="0.25">
      <c r="A285" t="s">
        <v>379</v>
      </c>
      <c r="B285" t="s">
        <v>269</v>
      </c>
      <c r="C285" t="s">
        <v>535</v>
      </c>
      <c r="D285" t="s">
        <v>410</v>
      </c>
      <c r="E285" s="6">
        <v>131.85869565217391</v>
      </c>
      <c r="F285" s="6">
        <v>5.3043478260869561</v>
      </c>
      <c r="G285" s="6">
        <v>0</v>
      </c>
      <c r="H285" s="6">
        <v>0</v>
      </c>
      <c r="I285" s="6">
        <v>3.1304347826086958</v>
      </c>
      <c r="J285" s="6">
        <v>0</v>
      </c>
      <c r="K285" s="6">
        <v>0</v>
      </c>
      <c r="L285" s="6">
        <v>19.923913043478262</v>
      </c>
      <c r="M285" s="6">
        <v>10.608695652173912</v>
      </c>
      <c r="N285" s="6">
        <v>0</v>
      </c>
      <c r="O285" s="6">
        <f>SUM(NonNurse[[#This Row],[Qualified Social Work Staff Hours]],NonNurse[[#This Row],[Other Social Work Staff Hours]])/NonNurse[[#This Row],[MDS Census]]</f>
        <v>8.0455032561206827E-2</v>
      </c>
      <c r="P285" s="6">
        <v>7.8614130434782608</v>
      </c>
      <c r="Q285" s="6">
        <v>9.75</v>
      </c>
      <c r="R285" s="6">
        <f>SUM(NonNurse[[#This Row],[Qualified Activities Professional Hours]],NonNurse[[#This Row],[Other Activities Professional Hours]])/NonNurse[[#This Row],[MDS Census]]</f>
        <v>0.13356277306075345</v>
      </c>
      <c r="S285" s="6">
        <v>23.209239130434781</v>
      </c>
      <c r="T285" s="6">
        <v>9.8396739130434785</v>
      </c>
      <c r="U285" s="6">
        <v>0</v>
      </c>
      <c r="V285" s="6">
        <f>SUM(NonNurse[[#This Row],[Occupational Therapist Hours]],NonNurse[[#This Row],[OT Assistant Hours]],NonNurse[[#This Row],[OT Aide Hours]])/NonNurse[[#This Row],[MDS Census]]</f>
        <v>0.25063885912125955</v>
      </c>
      <c r="W285" s="6">
        <v>26.730978260869566</v>
      </c>
      <c r="X285" s="6">
        <v>10.842391304347826</v>
      </c>
      <c r="Y285" s="6">
        <v>0</v>
      </c>
      <c r="Z285" s="6">
        <f>SUM(NonNurse[[#This Row],[Physical Therapist (PT) Hours]],NonNurse[[#This Row],[PT Assistant Hours]],NonNurse[[#This Row],[PT Aide Hours]])/NonNurse[[#This Row],[MDS Census]]</f>
        <v>0.28495177644052427</v>
      </c>
      <c r="AA285" s="6">
        <v>0</v>
      </c>
      <c r="AB285" s="6">
        <v>0</v>
      </c>
      <c r="AC285" s="6">
        <v>0</v>
      </c>
      <c r="AD285" s="6">
        <v>74.703804347826093</v>
      </c>
      <c r="AE285" s="6">
        <v>0</v>
      </c>
      <c r="AF285" s="6">
        <v>0</v>
      </c>
      <c r="AG285" s="6">
        <v>0</v>
      </c>
      <c r="AH285" s="1">
        <v>225573</v>
      </c>
      <c r="AI285">
        <v>1</v>
      </c>
    </row>
    <row r="286" spans="1:35" x14ac:dyDescent="0.25">
      <c r="A286" t="s">
        <v>379</v>
      </c>
      <c r="B286" t="s">
        <v>25</v>
      </c>
      <c r="C286" t="s">
        <v>478</v>
      </c>
      <c r="D286" t="s">
        <v>415</v>
      </c>
      <c r="E286" s="6">
        <v>62.684782608695649</v>
      </c>
      <c r="F286" s="6">
        <v>5.0923913043478262</v>
      </c>
      <c r="G286" s="6">
        <v>0.84782608695652173</v>
      </c>
      <c r="H286" s="6">
        <v>0.53532608695652173</v>
      </c>
      <c r="I286" s="6">
        <v>0.84782608695652173</v>
      </c>
      <c r="J286" s="6">
        <v>0</v>
      </c>
      <c r="K286" s="6">
        <v>1.6956521739130435</v>
      </c>
      <c r="L286" s="6">
        <v>0.51630434782608692</v>
      </c>
      <c r="M286" s="6">
        <v>1.7391304347826086</v>
      </c>
      <c r="N286" s="6">
        <v>0</v>
      </c>
      <c r="O286" s="6">
        <f>SUM(NonNurse[[#This Row],[Qualified Social Work Staff Hours]],NonNurse[[#This Row],[Other Social Work Staff Hours]])/NonNurse[[#This Row],[MDS Census]]</f>
        <v>2.7744061036934282E-2</v>
      </c>
      <c r="P286" s="6">
        <v>0</v>
      </c>
      <c r="Q286" s="6">
        <v>2.3179347826086958</v>
      </c>
      <c r="R286" s="6">
        <f>SUM(NonNurse[[#This Row],[Qualified Activities Professional Hours]],NonNurse[[#This Row],[Other Activities Professional Hours]])/NonNurse[[#This Row],[MDS Census]]</f>
        <v>3.6977631350788978E-2</v>
      </c>
      <c r="S286" s="6">
        <v>2.3451086956521738</v>
      </c>
      <c r="T286" s="6">
        <v>3.2961956521739131</v>
      </c>
      <c r="U286" s="6">
        <v>0</v>
      </c>
      <c r="V286" s="6">
        <f>SUM(NonNurse[[#This Row],[Occupational Therapist Hours]],NonNurse[[#This Row],[OT Assistant Hours]],NonNurse[[#This Row],[OT Aide Hours]])/NonNurse[[#This Row],[MDS Census]]</f>
        <v>8.9994797988555586E-2</v>
      </c>
      <c r="W286" s="6">
        <v>1.358695652173913E-2</v>
      </c>
      <c r="X286" s="6">
        <v>3.6168478260869565</v>
      </c>
      <c r="Y286" s="6">
        <v>0</v>
      </c>
      <c r="Z286" s="6">
        <f>SUM(NonNurse[[#This Row],[Physical Therapist (PT) Hours]],NonNurse[[#This Row],[PT Assistant Hours]],NonNurse[[#This Row],[PT Aide Hours]])/NonNurse[[#This Row],[MDS Census]]</f>
        <v>5.791572741460032E-2</v>
      </c>
      <c r="AA286" s="6">
        <v>0</v>
      </c>
      <c r="AB286" s="6">
        <v>0</v>
      </c>
      <c r="AC286" s="6">
        <v>0</v>
      </c>
      <c r="AD286" s="6">
        <v>0</v>
      </c>
      <c r="AE286" s="6">
        <v>0</v>
      </c>
      <c r="AF286" s="6">
        <v>0</v>
      </c>
      <c r="AG286" s="6">
        <v>0</v>
      </c>
      <c r="AH286" s="1">
        <v>225147</v>
      </c>
      <c r="AI286">
        <v>1</v>
      </c>
    </row>
    <row r="287" spans="1:35" x14ac:dyDescent="0.25">
      <c r="A287" t="s">
        <v>379</v>
      </c>
      <c r="B287" t="s">
        <v>177</v>
      </c>
      <c r="C287" t="s">
        <v>501</v>
      </c>
      <c r="D287" t="s">
        <v>417</v>
      </c>
      <c r="E287" s="6">
        <v>25.782608695652176</v>
      </c>
      <c r="F287" s="6">
        <v>16.366847826086957</v>
      </c>
      <c r="G287" s="6">
        <v>0</v>
      </c>
      <c r="H287" s="6">
        <v>0</v>
      </c>
      <c r="I287" s="6">
        <v>0.28260869565217389</v>
      </c>
      <c r="J287" s="6">
        <v>0</v>
      </c>
      <c r="K287" s="6">
        <v>0</v>
      </c>
      <c r="L287" s="6">
        <v>1.4991304347826087</v>
      </c>
      <c r="M287" s="6">
        <v>4.7472826086956523</v>
      </c>
      <c r="N287" s="6">
        <v>0</v>
      </c>
      <c r="O287" s="6">
        <f>SUM(NonNurse[[#This Row],[Qualified Social Work Staff Hours]],NonNurse[[#This Row],[Other Social Work Staff Hours]])/NonNurse[[#This Row],[MDS Census]]</f>
        <v>0.18412731871838112</v>
      </c>
      <c r="P287" s="6">
        <v>4.7527173913043477</v>
      </c>
      <c r="Q287" s="6">
        <v>2.339673913043478</v>
      </c>
      <c r="R287" s="6">
        <f>SUM(NonNurse[[#This Row],[Qualified Activities Professional Hours]],NonNurse[[#This Row],[Other Activities Professional Hours]])/NonNurse[[#This Row],[MDS Census]]</f>
        <v>0.27508431703204045</v>
      </c>
      <c r="S287" s="6">
        <v>0.69945652173913042</v>
      </c>
      <c r="T287" s="6">
        <v>4.8407608695652184</v>
      </c>
      <c r="U287" s="6">
        <v>0</v>
      </c>
      <c r="V287" s="6">
        <f>SUM(NonNurse[[#This Row],[Occupational Therapist Hours]],NonNurse[[#This Row],[OT Assistant Hours]],NonNurse[[#This Row],[OT Aide Hours]])/NonNurse[[#This Row],[MDS Census]]</f>
        <v>0.21488195615514338</v>
      </c>
      <c r="W287" s="6">
        <v>0.47641304347826086</v>
      </c>
      <c r="X287" s="6">
        <v>3.0395652173913041</v>
      </c>
      <c r="Y287" s="6">
        <v>0</v>
      </c>
      <c r="Z287" s="6">
        <f>SUM(NonNurse[[#This Row],[Physical Therapist (PT) Hours]],NonNurse[[#This Row],[PT Assistant Hours]],NonNurse[[#This Row],[PT Aide Hours]])/NonNurse[[#This Row],[MDS Census]]</f>
        <v>0.13637015177065767</v>
      </c>
      <c r="AA287" s="6">
        <v>0</v>
      </c>
      <c r="AB287" s="6">
        <v>0</v>
      </c>
      <c r="AC287" s="6">
        <v>0</v>
      </c>
      <c r="AD287" s="6">
        <v>26.296195652173914</v>
      </c>
      <c r="AE287" s="6">
        <v>0</v>
      </c>
      <c r="AF287" s="6">
        <v>0</v>
      </c>
      <c r="AG287" s="6">
        <v>0</v>
      </c>
      <c r="AH287" s="1">
        <v>225423</v>
      </c>
      <c r="AI287">
        <v>1</v>
      </c>
    </row>
    <row r="288" spans="1:35" x14ac:dyDescent="0.25">
      <c r="A288" t="s">
        <v>379</v>
      </c>
      <c r="B288" t="s">
        <v>311</v>
      </c>
      <c r="C288" t="s">
        <v>590</v>
      </c>
      <c r="D288" t="s">
        <v>415</v>
      </c>
      <c r="E288" s="6">
        <v>9.2934782608695645</v>
      </c>
      <c r="F288" s="6">
        <v>9.7961956521739122</v>
      </c>
      <c r="G288" s="6">
        <v>0</v>
      </c>
      <c r="H288" s="6">
        <v>0</v>
      </c>
      <c r="I288" s="6">
        <v>1.5869565217391304</v>
      </c>
      <c r="J288" s="6">
        <v>0</v>
      </c>
      <c r="K288" s="6">
        <v>0</v>
      </c>
      <c r="L288" s="6">
        <v>0.21826086956521737</v>
      </c>
      <c r="M288" s="6">
        <v>0</v>
      </c>
      <c r="N288" s="6">
        <v>0</v>
      </c>
      <c r="O288" s="6">
        <f>SUM(NonNurse[[#This Row],[Qualified Social Work Staff Hours]],NonNurse[[#This Row],[Other Social Work Staff Hours]])/NonNurse[[#This Row],[MDS Census]]</f>
        <v>0</v>
      </c>
      <c r="P288" s="6">
        <v>4.0788043478260869</v>
      </c>
      <c r="Q288" s="6">
        <v>0</v>
      </c>
      <c r="R288" s="6">
        <f>SUM(NonNurse[[#This Row],[Qualified Activities Professional Hours]],NonNurse[[#This Row],[Other Activities Professional Hours]])/NonNurse[[#This Row],[MDS Census]]</f>
        <v>0.43888888888888894</v>
      </c>
      <c r="S288" s="6">
        <v>0.16576086956521738</v>
      </c>
      <c r="T288" s="6">
        <v>0</v>
      </c>
      <c r="U288" s="6">
        <v>0</v>
      </c>
      <c r="V288" s="6">
        <f>SUM(NonNurse[[#This Row],[Occupational Therapist Hours]],NonNurse[[#This Row],[OT Assistant Hours]],NonNurse[[#This Row],[OT Aide Hours]])/NonNurse[[#This Row],[MDS Census]]</f>
        <v>1.7836257309941522E-2</v>
      </c>
      <c r="W288" s="6">
        <v>5.9782608695652176E-2</v>
      </c>
      <c r="X288" s="6">
        <v>0.62228260869565222</v>
      </c>
      <c r="Y288" s="6">
        <v>0</v>
      </c>
      <c r="Z288" s="6">
        <f>SUM(NonNurse[[#This Row],[Physical Therapist (PT) Hours]],NonNurse[[#This Row],[PT Assistant Hours]],NonNurse[[#This Row],[PT Aide Hours]])/NonNurse[[#This Row],[MDS Census]]</f>
        <v>7.3391812865497091E-2</v>
      </c>
      <c r="AA288" s="6">
        <v>0</v>
      </c>
      <c r="AB288" s="6">
        <v>0</v>
      </c>
      <c r="AC288" s="6">
        <v>0</v>
      </c>
      <c r="AD288" s="6">
        <v>0</v>
      </c>
      <c r="AE288" s="6">
        <v>0</v>
      </c>
      <c r="AF288" s="6">
        <v>0</v>
      </c>
      <c r="AG288" s="6">
        <v>0</v>
      </c>
      <c r="AH288" s="1">
        <v>225688</v>
      </c>
      <c r="AI288">
        <v>1</v>
      </c>
    </row>
    <row r="289" spans="1:35" x14ac:dyDescent="0.25">
      <c r="A289" t="s">
        <v>379</v>
      </c>
      <c r="B289" t="s">
        <v>266</v>
      </c>
      <c r="C289" t="s">
        <v>552</v>
      </c>
      <c r="D289" t="s">
        <v>415</v>
      </c>
      <c r="E289" s="6">
        <v>94.282608695652172</v>
      </c>
      <c r="F289" s="6">
        <v>5.3043478260869561</v>
      </c>
      <c r="G289" s="6">
        <v>0.34402173913043477</v>
      </c>
      <c r="H289" s="6">
        <v>0.34782608695652173</v>
      </c>
      <c r="I289" s="6">
        <v>4.9782608695652177</v>
      </c>
      <c r="J289" s="6">
        <v>0</v>
      </c>
      <c r="K289" s="6">
        <v>0</v>
      </c>
      <c r="L289" s="6">
        <v>4.6388043478260865</v>
      </c>
      <c r="M289" s="6">
        <v>14.815217391304348</v>
      </c>
      <c r="N289" s="6">
        <v>5.2173913043478262</v>
      </c>
      <c r="O289" s="6">
        <f>SUM(NonNurse[[#This Row],[Qualified Social Work Staff Hours]],NonNurse[[#This Row],[Other Social Work Staff Hours]])/NonNurse[[#This Row],[MDS Census]]</f>
        <v>0.21247406041042194</v>
      </c>
      <c r="P289" s="6">
        <v>3.4782608695652173</v>
      </c>
      <c r="Q289" s="6">
        <v>18.518695652173907</v>
      </c>
      <c r="R289" s="6">
        <f>SUM(NonNurse[[#This Row],[Qualified Activities Professional Hours]],NonNurse[[#This Row],[Other Activities Professional Hours]])/NonNurse[[#This Row],[MDS Census]]</f>
        <v>0.23330873875951114</v>
      </c>
      <c r="S289" s="6">
        <v>8.1264130434782622</v>
      </c>
      <c r="T289" s="6">
        <v>7.7268478260869582</v>
      </c>
      <c r="U289" s="6">
        <v>0</v>
      </c>
      <c r="V289" s="6">
        <f>SUM(NonNurse[[#This Row],[Occupational Therapist Hours]],NonNurse[[#This Row],[OT Assistant Hours]],NonNurse[[#This Row],[OT Aide Hours]])/NonNurse[[#This Row],[MDS Census]]</f>
        <v>0.16814618399815545</v>
      </c>
      <c r="W289" s="6">
        <v>9.1783695652173876</v>
      </c>
      <c r="X289" s="6">
        <v>9.2976086956521726</v>
      </c>
      <c r="Y289" s="6">
        <v>0</v>
      </c>
      <c r="Z289" s="6">
        <f>SUM(NonNurse[[#This Row],[Physical Therapist (PT) Hours]],NonNurse[[#This Row],[PT Assistant Hours]],NonNurse[[#This Row],[PT Aide Hours]])/NonNurse[[#This Row],[MDS Census]]</f>
        <v>0.19596379986165546</v>
      </c>
      <c r="AA289" s="6">
        <v>0</v>
      </c>
      <c r="AB289" s="6">
        <v>0</v>
      </c>
      <c r="AC289" s="6">
        <v>0</v>
      </c>
      <c r="AD289" s="6">
        <v>0</v>
      </c>
      <c r="AE289" s="6">
        <v>2.2717391304347827</v>
      </c>
      <c r="AF289" s="6">
        <v>0</v>
      </c>
      <c r="AG289" s="6">
        <v>0</v>
      </c>
      <c r="AH289" s="1">
        <v>225567</v>
      </c>
      <c r="AI289">
        <v>1</v>
      </c>
    </row>
    <row r="290" spans="1:35" x14ac:dyDescent="0.25">
      <c r="A290" t="s">
        <v>379</v>
      </c>
      <c r="B290" t="s">
        <v>336</v>
      </c>
      <c r="C290" t="s">
        <v>555</v>
      </c>
      <c r="D290" t="s">
        <v>416</v>
      </c>
      <c r="E290" s="6">
        <v>30.880434782608695</v>
      </c>
      <c r="F290" s="6">
        <v>20.069130434782611</v>
      </c>
      <c r="G290" s="6">
        <v>0</v>
      </c>
      <c r="H290" s="6">
        <v>0</v>
      </c>
      <c r="I290" s="6">
        <v>0</v>
      </c>
      <c r="J290" s="6">
        <v>0</v>
      </c>
      <c r="K290" s="6">
        <v>0</v>
      </c>
      <c r="L290" s="6">
        <v>0</v>
      </c>
      <c r="M290" s="6">
        <v>3.7077173913043486</v>
      </c>
      <c r="N290" s="6">
        <v>0</v>
      </c>
      <c r="O290" s="6">
        <f>SUM(NonNurse[[#This Row],[Qualified Social Work Staff Hours]],NonNurse[[#This Row],[Other Social Work Staff Hours]])/NonNurse[[#This Row],[MDS Census]]</f>
        <v>0.12006687785990851</v>
      </c>
      <c r="P290" s="6">
        <v>4.732499999999999</v>
      </c>
      <c r="Q290" s="6">
        <v>0</v>
      </c>
      <c r="R290" s="6">
        <f>SUM(NonNurse[[#This Row],[Qualified Activities Professional Hours]],NonNurse[[#This Row],[Other Activities Professional Hours]])/NonNurse[[#This Row],[MDS Census]]</f>
        <v>0.1532523759239704</v>
      </c>
      <c r="S290" s="6">
        <v>0</v>
      </c>
      <c r="T290" s="6">
        <v>0</v>
      </c>
      <c r="U290" s="6">
        <v>0</v>
      </c>
      <c r="V290" s="6">
        <f>SUM(NonNurse[[#This Row],[Occupational Therapist Hours]],NonNurse[[#This Row],[OT Assistant Hours]],NonNurse[[#This Row],[OT Aide Hours]])/NonNurse[[#This Row],[MDS Census]]</f>
        <v>0</v>
      </c>
      <c r="W290" s="6">
        <v>0</v>
      </c>
      <c r="X290" s="6">
        <v>0</v>
      </c>
      <c r="Y290" s="6">
        <v>0</v>
      </c>
      <c r="Z290" s="6">
        <f>SUM(NonNurse[[#This Row],[Physical Therapist (PT) Hours]],NonNurse[[#This Row],[PT Assistant Hours]],NonNurse[[#This Row],[PT Aide Hours]])/NonNurse[[#This Row],[MDS Census]]</f>
        <v>0</v>
      </c>
      <c r="AA290" s="6">
        <v>0</v>
      </c>
      <c r="AB290" s="6">
        <v>0</v>
      </c>
      <c r="AC290" s="6">
        <v>0</v>
      </c>
      <c r="AD290" s="6">
        <v>0</v>
      </c>
      <c r="AE290" s="6">
        <v>0</v>
      </c>
      <c r="AF290" s="6">
        <v>0</v>
      </c>
      <c r="AG290" s="6">
        <v>0</v>
      </c>
      <c r="AH290" s="1">
        <v>225752</v>
      </c>
      <c r="AI290">
        <v>1</v>
      </c>
    </row>
    <row r="291" spans="1:35" x14ac:dyDescent="0.25">
      <c r="A291" t="s">
        <v>379</v>
      </c>
      <c r="B291" t="s">
        <v>354</v>
      </c>
      <c r="C291" t="s">
        <v>436</v>
      </c>
      <c r="D291" t="s">
        <v>410</v>
      </c>
      <c r="E291" s="6">
        <v>77.695652173913047</v>
      </c>
      <c r="F291" s="6">
        <v>3.277173913043478</v>
      </c>
      <c r="G291" s="6">
        <v>5.1304347826086953</v>
      </c>
      <c r="H291" s="6">
        <v>0.30434782608695654</v>
      </c>
      <c r="I291" s="6">
        <v>0.28260869565217389</v>
      </c>
      <c r="J291" s="6">
        <v>20.021739130434781</v>
      </c>
      <c r="K291" s="6">
        <v>0</v>
      </c>
      <c r="L291" s="6">
        <v>2.402173913043478</v>
      </c>
      <c r="M291" s="6">
        <v>5.3858695652173916</v>
      </c>
      <c r="N291" s="6">
        <v>0</v>
      </c>
      <c r="O291" s="6">
        <f>SUM(NonNurse[[#This Row],[Qualified Social Work Staff Hours]],NonNurse[[#This Row],[Other Social Work Staff Hours]])/NonNurse[[#This Row],[MDS Census]]</f>
        <v>6.932008953553441E-2</v>
      </c>
      <c r="P291" s="6">
        <v>3.0760869565217392</v>
      </c>
      <c r="Q291" s="6">
        <v>12.372934782608695</v>
      </c>
      <c r="R291" s="6">
        <f>SUM(NonNurse[[#This Row],[Qualified Activities Professional Hours]],NonNurse[[#This Row],[Other Activities Professional Hours]])/NonNurse[[#This Row],[MDS Census]]</f>
        <v>0.1988402350307778</v>
      </c>
      <c r="S291" s="6">
        <v>8.4510869565217384</v>
      </c>
      <c r="T291" s="6">
        <v>4.9836956521739122</v>
      </c>
      <c r="U291" s="6">
        <v>0</v>
      </c>
      <c r="V291" s="6">
        <f>SUM(NonNurse[[#This Row],[Occupational Therapist Hours]],NonNurse[[#This Row],[OT Assistant Hours]],NonNurse[[#This Row],[OT Aide Hours]])/NonNurse[[#This Row],[MDS Census]]</f>
        <v>0.17291550083939561</v>
      </c>
      <c r="W291" s="6">
        <v>4.7989130434782608</v>
      </c>
      <c r="X291" s="6">
        <v>5.8317391304347828</v>
      </c>
      <c r="Y291" s="6">
        <v>0</v>
      </c>
      <c r="Z291" s="6">
        <f>SUM(NonNurse[[#This Row],[Physical Therapist (PT) Hours]],NonNurse[[#This Row],[PT Assistant Hours]],NonNurse[[#This Row],[PT Aide Hours]])/NonNurse[[#This Row],[MDS Census]]</f>
        <v>0.13682428651371012</v>
      </c>
      <c r="AA291" s="6">
        <v>0</v>
      </c>
      <c r="AB291" s="6">
        <v>0</v>
      </c>
      <c r="AC291" s="6">
        <v>0</v>
      </c>
      <c r="AD291" s="6">
        <v>0</v>
      </c>
      <c r="AE291" s="6">
        <v>0</v>
      </c>
      <c r="AF291" s="6">
        <v>0</v>
      </c>
      <c r="AG291" s="6">
        <v>1.1304347826086956</v>
      </c>
      <c r="AH291" s="1">
        <v>225781</v>
      </c>
      <c r="AI291">
        <v>1</v>
      </c>
    </row>
    <row r="292" spans="1:35" x14ac:dyDescent="0.25">
      <c r="A292" t="s">
        <v>379</v>
      </c>
      <c r="B292" t="s">
        <v>37</v>
      </c>
      <c r="C292" t="s">
        <v>469</v>
      </c>
      <c r="D292" t="s">
        <v>413</v>
      </c>
      <c r="E292" s="6">
        <v>155.28260869565219</v>
      </c>
      <c r="F292" s="6">
        <v>2.9157608695652173</v>
      </c>
      <c r="G292" s="6">
        <v>0</v>
      </c>
      <c r="H292" s="6">
        <v>0</v>
      </c>
      <c r="I292" s="6">
        <v>47.891304347826086</v>
      </c>
      <c r="J292" s="6">
        <v>0</v>
      </c>
      <c r="K292" s="6">
        <v>0</v>
      </c>
      <c r="L292" s="6">
        <v>1.8858695652173914</v>
      </c>
      <c r="M292" s="6">
        <v>4.6168478260869561</v>
      </c>
      <c r="N292" s="6">
        <v>0</v>
      </c>
      <c r="O292" s="6">
        <f>SUM(NonNurse[[#This Row],[Qualified Social Work Staff Hours]],NonNurse[[#This Row],[Other Social Work Staff Hours]])/NonNurse[[#This Row],[MDS Census]]</f>
        <v>2.9731905361892758E-2</v>
      </c>
      <c r="P292" s="6">
        <v>0</v>
      </c>
      <c r="Q292" s="6">
        <v>13.353260869565217</v>
      </c>
      <c r="R292" s="6">
        <f>SUM(NonNurse[[#This Row],[Qualified Activities Professional Hours]],NonNurse[[#This Row],[Other Activities Professional Hours]])/NonNurse[[#This Row],[MDS Census]]</f>
        <v>8.5993280134397304E-2</v>
      </c>
      <c r="S292" s="6">
        <v>5.5353260869565215</v>
      </c>
      <c r="T292" s="6">
        <v>0</v>
      </c>
      <c r="U292" s="6">
        <v>0</v>
      </c>
      <c r="V292" s="6">
        <f>SUM(NonNurse[[#This Row],[Occupational Therapist Hours]],NonNurse[[#This Row],[OT Assistant Hours]],NonNurse[[#This Row],[OT Aide Hours]])/NonNurse[[#This Row],[MDS Census]]</f>
        <v>3.5646787064258709E-2</v>
      </c>
      <c r="W292" s="6">
        <v>6.9211956521739131</v>
      </c>
      <c r="X292" s="6">
        <v>0</v>
      </c>
      <c r="Y292" s="6">
        <v>1.8478260869565217</v>
      </c>
      <c r="Z292" s="6">
        <f>SUM(NonNurse[[#This Row],[Physical Therapist (PT) Hours]],NonNurse[[#This Row],[PT Assistant Hours]],NonNurse[[#This Row],[PT Aide Hours]])/NonNurse[[#This Row],[MDS Census]]</f>
        <v>5.6471370572588546E-2</v>
      </c>
      <c r="AA292" s="6">
        <v>0</v>
      </c>
      <c r="AB292" s="6">
        <v>0</v>
      </c>
      <c r="AC292" s="6">
        <v>0</v>
      </c>
      <c r="AD292" s="6">
        <v>0</v>
      </c>
      <c r="AE292" s="6">
        <v>0</v>
      </c>
      <c r="AF292" s="6">
        <v>0</v>
      </c>
      <c r="AG292" s="6">
        <v>0</v>
      </c>
      <c r="AH292" s="1">
        <v>225201</v>
      </c>
      <c r="AI292">
        <v>1</v>
      </c>
    </row>
    <row r="293" spans="1:35" x14ac:dyDescent="0.25">
      <c r="A293" t="s">
        <v>379</v>
      </c>
      <c r="B293" t="s">
        <v>222</v>
      </c>
      <c r="C293" t="s">
        <v>559</v>
      </c>
      <c r="D293" t="s">
        <v>412</v>
      </c>
      <c r="E293" s="6">
        <v>74.5</v>
      </c>
      <c r="F293" s="6">
        <v>5.2173913043478262</v>
      </c>
      <c r="G293" s="6">
        <v>2.0652173913043477</v>
      </c>
      <c r="H293" s="6">
        <v>0.40217391304347827</v>
      </c>
      <c r="I293" s="6">
        <v>2.7717391304347827</v>
      </c>
      <c r="J293" s="6">
        <v>0</v>
      </c>
      <c r="K293" s="6">
        <v>2.4565217391304346</v>
      </c>
      <c r="L293" s="6">
        <v>4.9945652173913047</v>
      </c>
      <c r="M293" s="6">
        <v>5.0434782608695654</v>
      </c>
      <c r="N293" s="6">
        <v>0</v>
      </c>
      <c r="O293" s="6">
        <f>SUM(NonNurse[[#This Row],[Qualified Social Work Staff Hours]],NonNurse[[#This Row],[Other Social Work Staff Hours]])/NonNurse[[#This Row],[MDS Census]]</f>
        <v>6.7697694776772691E-2</v>
      </c>
      <c r="P293" s="6">
        <v>4.6086956521739131</v>
      </c>
      <c r="Q293" s="6">
        <v>21.035326086956523</v>
      </c>
      <c r="R293" s="6">
        <f>SUM(NonNurse[[#This Row],[Qualified Activities Professional Hours]],NonNurse[[#This Row],[Other Activities Professional Hours]])/NonNurse[[#This Row],[MDS Census]]</f>
        <v>0.34421505690107967</v>
      </c>
      <c r="S293" s="6">
        <v>6.5461956521739131</v>
      </c>
      <c r="T293" s="6">
        <v>0.64945652173913049</v>
      </c>
      <c r="U293" s="6">
        <v>0</v>
      </c>
      <c r="V293" s="6">
        <f>SUM(NonNurse[[#This Row],[Occupational Therapist Hours]],NonNurse[[#This Row],[OT Assistant Hours]],NonNurse[[#This Row],[OT Aide Hours]])/NonNurse[[#This Row],[MDS Census]]</f>
        <v>9.658593522030931E-2</v>
      </c>
      <c r="W293" s="6">
        <v>5.2038043478260869</v>
      </c>
      <c r="X293" s="6">
        <v>5.9722826086956529</v>
      </c>
      <c r="Y293" s="6">
        <v>0</v>
      </c>
      <c r="Z293" s="6">
        <f>SUM(NonNurse[[#This Row],[Physical Therapist (PT) Hours]],NonNurse[[#This Row],[PT Assistant Hours]],NonNurse[[#This Row],[PT Aide Hours]])/NonNurse[[#This Row],[MDS Census]]</f>
        <v>0.15001459002042603</v>
      </c>
      <c r="AA293" s="6">
        <v>0.60869565217391308</v>
      </c>
      <c r="AB293" s="6">
        <v>0</v>
      </c>
      <c r="AC293" s="6">
        <v>0</v>
      </c>
      <c r="AD293" s="6">
        <v>17.336956521739129</v>
      </c>
      <c r="AE293" s="6">
        <v>0</v>
      </c>
      <c r="AF293" s="6">
        <v>0</v>
      </c>
      <c r="AG293" s="6">
        <v>1.5326086956521738</v>
      </c>
      <c r="AH293" s="1">
        <v>225491</v>
      </c>
      <c r="AI293">
        <v>1</v>
      </c>
    </row>
    <row r="294" spans="1:35" x14ac:dyDescent="0.25">
      <c r="A294" t="s">
        <v>379</v>
      </c>
      <c r="B294" t="s">
        <v>238</v>
      </c>
      <c r="C294" t="s">
        <v>423</v>
      </c>
      <c r="D294" t="s">
        <v>411</v>
      </c>
      <c r="E294" s="6">
        <v>100.39130434782609</v>
      </c>
      <c r="F294" s="6">
        <v>5.3043478260869561</v>
      </c>
      <c r="G294" s="6">
        <v>0.78260869565217395</v>
      </c>
      <c r="H294" s="6">
        <v>0.36956521739130432</v>
      </c>
      <c r="I294" s="6">
        <v>2.7391304347826089</v>
      </c>
      <c r="J294" s="6">
        <v>0</v>
      </c>
      <c r="K294" s="6">
        <v>0</v>
      </c>
      <c r="L294" s="6">
        <v>3.4929347826086961</v>
      </c>
      <c r="M294" s="6">
        <v>10.728695652173913</v>
      </c>
      <c r="N294" s="6">
        <v>0</v>
      </c>
      <c r="O294" s="6">
        <f>SUM(NonNurse[[#This Row],[Qualified Social Work Staff Hours]],NonNurse[[#This Row],[Other Social Work Staff Hours]])/NonNurse[[#This Row],[MDS Census]]</f>
        <v>0.10686877436119532</v>
      </c>
      <c r="P294" s="6">
        <v>5.0733695652173916</v>
      </c>
      <c r="Q294" s="6">
        <v>9.7798913043478262</v>
      </c>
      <c r="R294" s="6">
        <f>SUM(NonNurse[[#This Row],[Qualified Activities Professional Hours]],NonNurse[[#This Row],[Other Activities Professional Hours]])/NonNurse[[#This Row],[MDS Census]]</f>
        <v>0.14795365959289736</v>
      </c>
      <c r="S294" s="6">
        <v>5.6377173913043483</v>
      </c>
      <c r="T294" s="6">
        <v>8.5863043478260899</v>
      </c>
      <c r="U294" s="6">
        <v>0</v>
      </c>
      <c r="V294" s="6">
        <f>SUM(NonNurse[[#This Row],[Occupational Therapist Hours]],NonNurse[[#This Row],[OT Assistant Hours]],NonNurse[[#This Row],[OT Aide Hours]])/NonNurse[[#This Row],[MDS Census]]</f>
        <v>0.14168579471632745</v>
      </c>
      <c r="W294" s="6">
        <v>4.8719565217391292</v>
      </c>
      <c r="X294" s="6">
        <v>10.40836956521739</v>
      </c>
      <c r="Y294" s="6">
        <v>0</v>
      </c>
      <c r="Z294" s="6">
        <f>SUM(NonNurse[[#This Row],[Physical Therapist (PT) Hours]],NonNurse[[#This Row],[PT Assistant Hours]],NonNurse[[#This Row],[PT Aide Hours]])/NonNurse[[#This Row],[MDS Census]]</f>
        <v>0.15220766565612814</v>
      </c>
      <c r="AA294" s="6">
        <v>0</v>
      </c>
      <c r="AB294" s="6">
        <v>0</v>
      </c>
      <c r="AC294" s="6">
        <v>0</v>
      </c>
      <c r="AD294" s="6">
        <v>0</v>
      </c>
      <c r="AE294" s="6">
        <v>0</v>
      </c>
      <c r="AF294" s="6">
        <v>0</v>
      </c>
      <c r="AG294" s="6">
        <v>0.54347826086956519</v>
      </c>
      <c r="AH294" s="1">
        <v>225518</v>
      </c>
      <c r="AI294">
        <v>1</v>
      </c>
    </row>
    <row r="295" spans="1:35" x14ac:dyDescent="0.25">
      <c r="A295" t="s">
        <v>379</v>
      </c>
      <c r="B295" t="s">
        <v>156</v>
      </c>
      <c r="C295" t="s">
        <v>433</v>
      </c>
      <c r="D295" t="s">
        <v>414</v>
      </c>
      <c r="E295" s="6">
        <v>92.195652173913047</v>
      </c>
      <c r="F295" s="6">
        <v>5.3043478260869561</v>
      </c>
      <c r="G295" s="6">
        <v>2.6086956521739131</v>
      </c>
      <c r="H295" s="6">
        <v>0</v>
      </c>
      <c r="I295" s="6">
        <v>2.8260869565217392</v>
      </c>
      <c r="J295" s="6">
        <v>0</v>
      </c>
      <c r="K295" s="6">
        <v>0</v>
      </c>
      <c r="L295" s="6">
        <v>3.1255434782608704</v>
      </c>
      <c r="M295" s="6">
        <v>2.7255434782608696</v>
      </c>
      <c r="N295" s="6">
        <v>5.0434782608695654</v>
      </c>
      <c r="O295" s="6">
        <f>SUM(NonNurse[[#This Row],[Qualified Social Work Staff Hours]],NonNurse[[#This Row],[Other Social Work Staff Hours]])/NonNurse[[#This Row],[MDS Census]]</f>
        <v>8.4266682386229669E-2</v>
      </c>
      <c r="P295" s="6">
        <v>5.0434782608695654</v>
      </c>
      <c r="Q295" s="6">
        <v>13.779891304347826</v>
      </c>
      <c r="R295" s="6">
        <f>SUM(NonNurse[[#This Row],[Qualified Activities Professional Hours]],NonNurse[[#This Row],[Other Activities Professional Hours]])/NonNurse[[#This Row],[MDS Census]]</f>
        <v>0.20416764913935392</v>
      </c>
      <c r="S295" s="6">
        <v>6.1963043478260884</v>
      </c>
      <c r="T295" s="6">
        <v>7.3371739130434772</v>
      </c>
      <c r="U295" s="6">
        <v>0</v>
      </c>
      <c r="V295" s="6">
        <f>SUM(NonNurse[[#This Row],[Occupational Therapist Hours]],NonNurse[[#This Row],[OT Assistant Hours]],NonNurse[[#This Row],[OT Aide Hours]])/NonNurse[[#This Row],[MDS Census]]</f>
        <v>0.14679085121433624</v>
      </c>
      <c r="W295" s="6">
        <v>2.3020652173913043</v>
      </c>
      <c r="X295" s="6">
        <v>8.4178260869565218</v>
      </c>
      <c r="Y295" s="6">
        <v>0</v>
      </c>
      <c r="Z295" s="6">
        <f>SUM(NonNurse[[#This Row],[Physical Therapist (PT) Hours]],NonNurse[[#This Row],[PT Assistant Hours]],NonNurse[[#This Row],[PT Aide Hours]])/NonNurse[[#This Row],[MDS Census]]</f>
        <v>0.11627328460268804</v>
      </c>
      <c r="AA295" s="6">
        <v>0</v>
      </c>
      <c r="AB295" s="6">
        <v>0</v>
      </c>
      <c r="AC295" s="6">
        <v>0</v>
      </c>
      <c r="AD295" s="6">
        <v>48.402173913043477</v>
      </c>
      <c r="AE295" s="6">
        <v>0</v>
      </c>
      <c r="AF295" s="6">
        <v>0</v>
      </c>
      <c r="AG295" s="6">
        <v>0</v>
      </c>
      <c r="AH295" s="1">
        <v>225392</v>
      </c>
      <c r="AI295">
        <v>1</v>
      </c>
    </row>
    <row r="296" spans="1:35" x14ac:dyDescent="0.25">
      <c r="A296" t="s">
        <v>379</v>
      </c>
      <c r="B296" t="s">
        <v>235</v>
      </c>
      <c r="C296" t="s">
        <v>442</v>
      </c>
      <c r="D296" t="s">
        <v>416</v>
      </c>
      <c r="E296" s="6">
        <v>130.16304347826087</v>
      </c>
      <c r="F296" s="6">
        <v>7.8641304347826084</v>
      </c>
      <c r="G296" s="6">
        <v>2.2608695652173911</v>
      </c>
      <c r="H296" s="6">
        <v>0.72826086956521741</v>
      </c>
      <c r="I296" s="6">
        <v>3.6739130434782608</v>
      </c>
      <c r="J296" s="6">
        <v>0</v>
      </c>
      <c r="K296" s="6">
        <v>0</v>
      </c>
      <c r="L296" s="6">
        <v>5.1731521739130431</v>
      </c>
      <c r="M296" s="6">
        <v>7.3369565217391308</v>
      </c>
      <c r="N296" s="6">
        <v>0</v>
      </c>
      <c r="O296" s="6">
        <f>SUM(NonNurse[[#This Row],[Qualified Social Work Staff Hours]],NonNurse[[#This Row],[Other Social Work Staff Hours]])/NonNurse[[#This Row],[MDS Census]]</f>
        <v>5.6367432150313153E-2</v>
      </c>
      <c r="P296" s="6">
        <v>0</v>
      </c>
      <c r="Q296" s="6">
        <v>48.760869565217369</v>
      </c>
      <c r="R296" s="6">
        <f>SUM(NonNurse[[#This Row],[Qualified Activities Professional Hours]],NonNurse[[#This Row],[Other Activities Professional Hours]])/NonNurse[[#This Row],[MDS Census]]</f>
        <v>0.37461377870563656</v>
      </c>
      <c r="S296" s="6">
        <v>3.6820652173913042</v>
      </c>
      <c r="T296" s="6">
        <v>5.2282608695652177</v>
      </c>
      <c r="U296" s="6">
        <v>0</v>
      </c>
      <c r="V296" s="6">
        <f>SUM(NonNurse[[#This Row],[Occupational Therapist Hours]],NonNurse[[#This Row],[OT Assistant Hours]],NonNurse[[#This Row],[OT Aide Hours]])/NonNurse[[#This Row],[MDS Census]]</f>
        <v>6.8455114822546972E-2</v>
      </c>
      <c r="W296" s="6">
        <v>2.7957608695652172</v>
      </c>
      <c r="X296" s="6">
        <v>3.9728260869565211</v>
      </c>
      <c r="Y296" s="6">
        <v>0</v>
      </c>
      <c r="Z296" s="6">
        <f>SUM(NonNurse[[#This Row],[Physical Therapist (PT) Hours]],NonNurse[[#This Row],[PT Assistant Hours]],NonNurse[[#This Row],[PT Aide Hours]])/NonNurse[[#This Row],[MDS Census]]</f>
        <v>5.2000835073068886E-2</v>
      </c>
      <c r="AA296" s="6">
        <v>0</v>
      </c>
      <c r="AB296" s="6">
        <v>0</v>
      </c>
      <c r="AC296" s="6">
        <v>0</v>
      </c>
      <c r="AD296" s="6">
        <v>0</v>
      </c>
      <c r="AE296" s="6">
        <v>0</v>
      </c>
      <c r="AF296" s="6">
        <v>0</v>
      </c>
      <c r="AG296" s="6">
        <v>0</v>
      </c>
      <c r="AH296" s="1">
        <v>225514</v>
      </c>
      <c r="AI296">
        <v>1</v>
      </c>
    </row>
    <row r="297" spans="1:35" x14ac:dyDescent="0.25">
      <c r="A297" t="s">
        <v>379</v>
      </c>
      <c r="B297" t="s">
        <v>108</v>
      </c>
      <c r="C297" t="s">
        <v>517</v>
      </c>
      <c r="D297" t="s">
        <v>420</v>
      </c>
      <c r="E297" s="6">
        <v>80.5</v>
      </c>
      <c r="F297" s="6">
        <v>5.3043478260869561</v>
      </c>
      <c r="G297" s="6">
        <v>0.2608695652173913</v>
      </c>
      <c r="H297" s="6">
        <v>0</v>
      </c>
      <c r="I297" s="6">
        <v>2.0326086956521738</v>
      </c>
      <c r="J297" s="6">
        <v>0</v>
      </c>
      <c r="K297" s="6">
        <v>0</v>
      </c>
      <c r="L297" s="6">
        <v>1.9580434782608693</v>
      </c>
      <c r="M297" s="6">
        <v>4.932608695652176</v>
      </c>
      <c r="N297" s="6">
        <v>0</v>
      </c>
      <c r="O297" s="6">
        <f>SUM(NonNurse[[#This Row],[Qualified Social Work Staff Hours]],NonNurse[[#This Row],[Other Social Work Staff Hours]])/NonNurse[[#This Row],[MDS Census]]</f>
        <v>6.1274642182014609E-2</v>
      </c>
      <c r="P297" s="6">
        <v>3.3989130434782613</v>
      </c>
      <c r="Q297" s="6">
        <v>4.2695652173913041</v>
      </c>
      <c r="R297" s="6">
        <f>SUM(NonNurse[[#This Row],[Qualified Activities Professional Hours]],NonNurse[[#This Row],[Other Activities Professional Hours]])/NonNurse[[#This Row],[MDS Census]]</f>
        <v>9.526059951390764E-2</v>
      </c>
      <c r="S297" s="6">
        <v>10.678586956521739</v>
      </c>
      <c r="T297" s="6">
        <v>0.62282608695652175</v>
      </c>
      <c r="U297" s="6">
        <v>0</v>
      </c>
      <c r="V297" s="6">
        <f>SUM(NonNurse[[#This Row],[Occupational Therapist Hours]],NonNurse[[#This Row],[OT Assistant Hours]],NonNurse[[#This Row],[OT Aide Hours]])/NonNurse[[#This Row],[MDS Census]]</f>
        <v>0.14039022414258709</v>
      </c>
      <c r="W297" s="6">
        <v>3.464673913043478</v>
      </c>
      <c r="X297" s="6">
        <v>4.3656521739130447</v>
      </c>
      <c r="Y297" s="6">
        <v>0.35869565217391303</v>
      </c>
      <c r="Z297" s="6">
        <f>SUM(NonNurse[[#This Row],[Physical Therapist (PT) Hours]],NonNurse[[#This Row],[PT Assistant Hours]],NonNurse[[#This Row],[PT Aide Hours]])/NonNurse[[#This Row],[MDS Census]]</f>
        <v>0.10172697812584391</v>
      </c>
      <c r="AA297" s="6">
        <v>0</v>
      </c>
      <c r="AB297" s="6">
        <v>0</v>
      </c>
      <c r="AC297" s="6">
        <v>0</v>
      </c>
      <c r="AD297" s="6">
        <v>0</v>
      </c>
      <c r="AE297" s="6">
        <v>0</v>
      </c>
      <c r="AF297" s="6">
        <v>0</v>
      </c>
      <c r="AG297" s="6">
        <v>0</v>
      </c>
      <c r="AH297" s="1">
        <v>225320</v>
      </c>
      <c r="AI297">
        <v>1</v>
      </c>
    </row>
    <row r="298" spans="1:35" x14ac:dyDescent="0.25">
      <c r="A298" t="s">
        <v>379</v>
      </c>
      <c r="B298" t="s">
        <v>89</v>
      </c>
      <c r="C298" t="s">
        <v>509</v>
      </c>
      <c r="D298" t="s">
        <v>412</v>
      </c>
      <c r="E298" s="6">
        <v>134.60869565217391</v>
      </c>
      <c r="F298" s="6">
        <v>3.2201086956521738</v>
      </c>
      <c r="G298" s="6">
        <v>0.32608695652173914</v>
      </c>
      <c r="H298" s="6">
        <v>0.44021739130434784</v>
      </c>
      <c r="I298" s="6">
        <v>3.2065217391304346</v>
      </c>
      <c r="J298" s="6">
        <v>0</v>
      </c>
      <c r="K298" s="6">
        <v>0</v>
      </c>
      <c r="L298" s="6">
        <v>2.9483695652173911</v>
      </c>
      <c r="M298" s="6">
        <v>19.584239130434781</v>
      </c>
      <c r="N298" s="6">
        <v>0</v>
      </c>
      <c r="O298" s="6">
        <f>SUM(NonNurse[[#This Row],[Qualified Social Work Staff Hours]],NonNurse[[#This Row],[Other Social Work Staff Hours]])/NonNurse[[#This Row],[MDS Census]]</f>
        <v>0.14549014857881137</v>
      </c>
      <c r="P298" s="6">
        <v>4.7635869565217392</v>
      </c>
      <c r="Q298" s="6">
        <v>22.815217391304348</v>
      </c>
      <c r="R298" s="6">
        <f>SUM(NonNurse[[#This Row],[Qualified Activities Professional Hours]],NonNurse[[#This Row],[Other Activities Professional Hours]])/NonNurse[[#This Row],[MDS Census]]</f>
        <v>0.20488129844961239</v>
      </c>
      <c r="S298" s="6">
        <v>10.413043478260869</v>
      </c>
      <c r="T298" s="6">
        <v>5.9701086956521738</v>
      </c>
      <c r="U298" s="6">
        <v>0</v>
      </c>
      <c r="V298" s="6">
        <f>SUM(NonNurse[[#This Row],[Occupational Therapist Hours]],NonNurse[[#This Row],[OT Assistant Hours]],NonNurse[[#This Row],[OT Aide Hours]])/NonNurse[[#This Row],[MDS Census]]</f>
        <v>0.1217094638242894</v>
      </c>
      <c r="W298" s="6">
        <v>10.4375</v>
      </c>
      <c r="X298" s="6">
        <v>6.3505434782608692</v>
      </c>
      <c r="Y298" s="6">
        <v>0</v>
      </c>
      <c r="Z298" s="6">
        <f>SUM(NonNurse[[#This Row],[Physical Therapist (PT) Hours]],NonNurse[[#This Row],[PT Assistant Hours]],NonNurse[[#This Row],[PT Aide Hours]])/NonNurse[[#This Row],[MDS Census]]</f>
        <v>0.12471737726098191</v>
      </c>
      <c r="AA298" s="6">
        <v>0</v>
      </c>
      <c r="AB298" s="6">
        <v>0</v>
      </c>
      <c r="AC298" s="6">
        <v>0</v>
      </c>
      <c r="AD298" s="6">
        <v>0</v>
      </c>
      <c r="AE298" s="6">
        <v>0</v>
      </c>
      <c r="AF298" s="6">
        <v>0</v>
      </c>
      <c r="AG298" s="6">
        <v>0</v>
      </c>
      <c r="AH298" s="1">
        <v>225293</v>
      </c>
      <c r="AI298">
        <v>1</v>
      </c>
    </row>
    <row r="299" spans="1:35" x14ac:dyDescent="0.25">
      <c r="A299" t="s">
        <v>379</v>
      </c>
      <c r="B299" t="s">
        <v>50</v>
      </c>
      <c r="C299" t="s">
        <v>490</v>
      </c>
      <c r="D299" t="s">
        <v>417</v>
      </c>
      <c r="E299" s="6">
        <v>150.29347826086956</v>
      </c>
      <c r="F299" s="6">
        <v>2.7826086956521738</v>
      </c>
      <c r="G299" s="6">
        <v>1.0434782608695652</v>
      </c>
      <c r="H299" s="6">
        <v>0</v>
      </c>
      <c r="I299" s="6">
        <v>4.2173913043478262</v>
      </c>
      <c r="J299" s="6">
        <v>0</v>
      </c>
      <c r="K299" s="6">
        <v>2.9347826086956523</v>
      </c>
      <c r="L299" s="6">
        <v>4.2608695652173916</v>
      </c>
      <c r="M299" s="6">
        <v>19.111413043478262</v>
      </c>
      <c r="N299" s="6">
        <v>0</v>
      </c>
      <c r="O299" s="6">
        <f>SUM(NonNurse[[#This Row],[Qualified Social Work Staff Hours]],NonNurse[[#This Row],[Other Social Work Staff Hours]])/NonNurse[[#This Row],[MDS Census]]</f>
        <v>0.12716062775728648</v>
      </c>
      <c r="P299" s="6">
        <v>9.4565217391304355</v>
      </c>
      <c r="Q299" s="6">
        <v>27.247282608695652</v>
      </c>
      <c r="R299" s="6">
        <f>SUM(NonNurse[[#This Row],[Qualified Activities Professional Hours]],NonNurse[[#This Row],[Other Activities Professional Hours]])/NonNurse[[#This Row],[MDS Census]]</f>
        <v>0.24421421855789396</v>
      </c>
      <c r="S299" s="6">
        <v>14.502717391304348</v>
      </c>
      <c r="T299" s="6">
        <v>13.548913043478262</v>
      </c>
      <c r="U299" s="6">
        <v>0</v>
      </c>
      <c r="V299" s="6">
        <f>SUM(NonNurse[[#This Row],[Occupational Therapist Hours]],NonNurse[[#This Row],[OT Assistant Hours]],NonNurse[[#This Row],[OT Aide Hours]])/NonNurse[[#This Row],[MDS Census]]</f>
        <v>0.18664569320893903</v>
      </c>
      <c r="W299" s="6">
        <v>12.301630434782609</v>
      </c>
      <c r="X299" s="6">
        <v>13.872282608695652</v>
      </c>
      <c r="Y299" s="6">
        <v>7.3913043478260869</v>
      </c>
      <c r="Z299" s="6">
        <f>SUM(NonNurse[[#This Row],[Physical Therapist (PT) Hours]],NonNurse[[#This Row],[PT Assistant Hours]],NonNurse[[#This Row],[PT Aide Hours]])/NonNurse[[#This Row],[MDS Census]]</f>
        <v>0.22333116366529257</v>
      </c>
      <c r="AA299" s="6">
        <v>0</v>
      </c>
      <c r="AB299" s="6">
        <v>0</v>
      </c>
      <c r="AC299" s="6">
        <v>0</v>
      </c>
      <c r="AD299" s="6">
        <v>0</v>
      </c>
      <c r="AE299" s="6">
        <v>0</v>
      </c>
      <c r="AF299" s="6">
        <v>0</v>
      </c>
      <c r="AG299" s="6">
        <v>0.84782608695652173</v>
      </c>
      <c r="AH299" s="1">
        <v>225225</v>
      </c>
      <c r="AI299">
        <v>1</v>
      </c>
    </row>
    <row r="300" spans="1:35" x14ac:dyDescent="0.25">
      <c r="A300" t="s">
        <v>379</v>
      </c>
      <c r="B300" t="s">
        <v>278</v>
      </c>
      <c r="C300" t="s">
        <v>483</v>
      </c>
      <c r="D300" t="s">
        <v>417</v>
      </c>
      <c r="E300" s="6">
        <v>99.608695652173907</v>
      </c>
      <c r="F300" s="6">
        <v>46.260869565217391</v>
      </c>
      <c r="G300" s="6">
        <v>0.70652173913043481</v>
      </c>
      <c r="H300" s="6">
        <v>0.68478260869565222</v>
      </c>
      <c r="I300" s="6">
        <v>3.1739130434782608</v>
      </c>
      <c r="J300" s="6">
        <v>0</v>
      </c>
      <c r="K300" s="6">
        <v>0</v>
      </c>
      <c r="L300" s="6">
        <v>2.0859782608695658</v>
      </c>
      <c r="M300" s="6">
        <v>9.9565217391304355</v>
      </c>
      <c r="N300" s="6">
        <v>0</v>
      </c>
      <c r="O300" s="6">
        <f>SUM(NonNurse[[#This Row],[Qualified Social Work Staff Hours]],NonNurse[[#This Row],[Other Social Work Staff Hours]])/NonNurse[[#This Row],[MDS Census]]</f>
        <v>9.9956350938454841E-2</v>
      </c>
      <c r="P300" s="6">
        <v>12.304347826086957</v>
      </c>
      <c r="Q300" s="6">
        <v>0</v>
      </c>
      <c r="R300" s="6">
        <f>SUM(NonNurse[[#This Row],[Qualified Activities Professional Hours]],NonNurse[[#This Row],[Other Activities Professional Hours]])/NonNurse[[#This Row],[MDS Census]]</f>
        <v>0.1235268441728503</v>
      </c>
      <c r="S300" s="6">
        <v>6.2398913043478244</v>
      </c>
      <c r="T300" s="6">
        <v>7.9875000000000016</v>
      </c>
      <c r="U300" s="6">
        <v>0</v>
      </c>
      <c r="V300" s="6">
        <f>SUM(NonNurse[[#This Row],[Occupational Therapist Hours]],NonNurse[[#This Row],[OT Assistant Hours]],NonNurse[[#This Row],[OT Aide Hours]])/NonNurse[[#This Row],[MDS Census]]</f>
        <v>0.14283282409428197</v>
      </c>
      <c r="W300" s="6">
        <v>4.0579347826086956</v>
      </c>
      <c r="X300" s="6">
        <v>9.7608695652173942</v>
      </c>
      <c r="Y300" s="6">
        <v>0</v>
      </c>
      <c r="Z300" s="6">
        <f>SUM(NonNurse[[#This Row],[Physical Therapist (PT) Hours]],NonNurse[[#This Row],[PT Assistant Hours]],NonNurse[[#This Row],[PT Aide Hours]])/NonNurse[[#This Row],[MDS Census]]</f>
        <v>0.13873090353557402</v>
      </c>
      <c r="AA300" s="6">
        <v>0</v>
      </c>
      <c r="AB300" s="6">
        <v>0</v>
      </c>
      <c r="AC300" s="6">
        <v>0</v>
      </c>
      <c r="AD300" s="6">
        <v>0</v>
      </c>
      <c r="AE300" s="6">
        <v>0</v>
      </c>
      <c r="AF300" s="6">
        <v>0</v>
      </c>
      <c r="AG300" s="6">
        <v>0</v>
      </c>
      <c r="AH300" s="1">
        <v>225603</v>
      </c>
      <c r="AI300">
        <v>1</v>
      </c>
    </row>
    <row r="301" spans="1:35" x14ac:dyDescent="0.25">
      <c r="A301" t="s">
        <v>379</v>
      </c>
      <c r="B301" t="s">
        <v>42</v>
      </c>
      <c r="C301" t="s">
        <v>481</v>
      </c>
      <c r="D301" t="s">
        <v>411</v>
      </c>
      <c r="E301" s="6">
        <v>83.869565217391298</v>
      </c>
      <c r="F301" s="6">
        <v>3.0163043478260869</v>
      </c>
      <c r="G301" s="6">
        <v>0</v>
      </c>
      <c r="H301" s="6">
        <v>0</v>
      </c>
      <c r="I301" s="6">
        <v>1.6956521739130435</v>
      </c>
      <c r="J301" s="6">
        <v>0</v>
      </c>
      <c r="K301" s="6">
        <v>0</v>
      </c>
      <c r="L301" s="6">
        <v>4.5353260869565215</v>
      </c>
      <c r="M301" s="6">
        <v>5.0923913043478262</v>
      </c>
      <c r="N301" s="6">
        <v>0</v>
      </c>
      <c r="O301" s="6">
        <f>SUM(NonNurse[[#This Row],[Qualified Social Work Staff Hours]],NonNurse[[#This Row],[Other Social Work Staff Hours]])/NonNurse[[#This Row],[MDS Census]]</f>
        <v>6.0717988595127018E-2</v>
      </c>
      <c r="P301" s="6">
        <v>3.1114130434782608</v>
      </c>
      <c r="Q301" s="6">
        <v>4.3668478260869561</v>
      </c>
      <c r="R301" s="6">
        <f>SUM(NonNurse[[#This Row],[Qualified Activities Professional Hours]],NonNurse[[#This Row],[Other Activities Professional Hours]])/NonNurse[[#This Row],[MDS Census]]</f>
        <v>8.9165370658372212E-2</v>
      </c>
      <c r="S301" s="6">
        <v>10.592391304347826</v>
      </c>
      <c r="T301" s="6">
        <v>2.714673913043478</v>
      </c>
      <c r="U301" s="6">
        <v>0</v>
      </c>
      <c r="V301" s="6">
        <f>SUM(NonNurse[[#This Row],[Occupational Therapist Hours]],NonNurse[[#This Row],[OT Assistant Hours]],NonNurse[[#This Row],[OT Aide Hours]])/NonNurse[[#This Row],[MDS Census]]</f>
        <v>0.1586638154484189</v>
      </c>
      <c r="W301" s="6">
        <v>9.1657608695652169</v>
      </c>
      <c r="X301" s="6">
        <v>7.1222826086956523</v>
      </c>
      <c r="Y301" s="6">
        <v>4.7065217391304346</v>
      </c>
      <c r="Z301" s="6">
        <f>SUM(NonNurse[[#This Row],[Physical Therapist (PT) Hours]],NonNurse[[#This Row],[PT Assistant Hours]],NonNurse[[#This Row],[PT Aide Hours]])/NonNurse[[#This Row],[MDS Census]]</f>
        <v>0.25032400207361327</v>
      </c>
      <c r="AA301" s="6">
        <v>0</v>
      </c>
      <c r="AB301" s="6">
        <v>0</v>
      </c>
      <c r="AC301" s="6">
        <v>0</v>
      </c>
      <c r="AD301" s="6">
        <v>0</v>
      </c>
      <c r="AE301" s="6">
        <v>0</v>
      </c>
      <c r="AF301" s="6">
        <v>0</v>
      </c>
      <c r="AG301" s="6">
        <v>0</v>
      </c>
      <c r="AH301" s="1">
        <v>225215</v>
      </c>
      <c r="AI301">
        <v>1</v>
      </c>
    </row>
    <row r="302" spans="1:35" x14ac:dyDescent="0.25">
      <c r="A302" t="s">
        <v>379</v>
      </c>
      <c r="B302" t="s">
        <v>276</v>
      </c>
      <c r="C302" t="s">
        <v>557</v>
      </c>
      <c r="D302" t="s">
        <v>411</v>
      </c>
      <c r="E302" s="6">
        <v>118.3695652173913</v>
      </c>
      <c r="F302" s="6">
        <v>7.1739130434782608</v>
      </c>
      <c r="G302" s="6">
        <v>0</v>
      </c>
      <c r="H302" s="6">
        <v>0</v>
      </c>
      <c r="I302" s="6">
        <v>5.4782608695652177</v>
      </c>
      <c r="J302" s="6">
        <v>0</v>
      </c>
      <c r="K302" s="6">
        <v>0</v>
      </c>
      <c r="L302" s="6">
        <v>0</v>
      </c>
      <c r="M302" s="6">
        <v>10.869565217391305</v>
      </c>
      <c r="N302" s="6">
        <v>0</v>
      </c>
      <c r="O302" s="6">
        <f>SUM(NonNurse[[#This Row],[Qualified Social Work Staff Hours]],NonNurse[[#This Row],[Other Social Work Staff Hours]])/NonNurse[[#This Row],[MDS Census]]</f>
        <v>9.1827364554637289E-2</v>
      </c>
      <c r="P302" s="6">
        <v>0</v>
      </c>
      <c r="Q302" s="6">
        <v>25.717065217391298</v>
      </c>
      <c r="R302" s="6">
        <f>SUM(NonNurse[[#This Row],[Qualified Activities Professional Hours]],NonNurse[[#This Row],[Other Activities Professional Hours]])/NonNurse[[#This Row],[MDS Census]]</f>
        <v>0.21726078971533513</v>
      </c>
      <c r="S302" s="6">
        <v>3.6195652173913042</v>
      </c>
      <c r="T302" s="6">
        <v>5.1331521739130439</v>
      </c>
      <c r="U302" s="6">
        <v>0</v>
      </c>
      <c r="V302" s="6">
        <f>SUM(NonNurse[[#This Row],[Occupational Therapist Hours]],NonNurse[[#This Row],[OT Assistant Hours]],NonNurse[[#This Row],[OT Aide Hours]])/NonNurse[[#This Row],[MDS Census]]</f>
        <v>7.3943985307621668E-2</v>
      </c>
      <c r="W302" s="6">
        <v>4.26</v>
      </c>
      <c r="X302" s="6">
        <v>8.7336956521739122</v>
      </c>
      <c r="Y302" s="6">
        <v>0</v>
      </c>
      <c r="Z302" s="6">
        <f>SUM(NonNurse[[#This Row],[Physical Therapist (PT) Hours]],NonNurse[[#This Row],[PT Assistant Hours]],NonNurse[[#This Row],[PT Aide Hours]])/NonNurse[[#This Row],[MDS Census]]</f>
        <v>0.1097722681359045</v>
      </c>
      <c r="AA302" s="6">
        <v>0</v>
      </c>
      <c r="AB302" s="6">
        <v>0</v>
      </c>
      <c r="AC302" s="6">
        <v>0</v>
      </c>
      <c r="AD302" s="6">
        <v>0</v>
      </c>
      <c r="AE302" s="6">
        <v>0</v>
      </c>
      <c r="AF302" s="6">
        <v>0</v>
      </c>
      <c r="AG302" s="6">
        <v>0</v>
      </c>
      <c r="AH302" s="1">
        <v>225597</v>
      </c>
      <c r="AI302">
        <v>1</v>
      </c>
    </row>
    <row r="303" spans="1:35" x14ac:dyDescent="0.25">
      <c r="A303" t="s">
        <v>379</v>
      </c>
      <c r="B303" t="s">
        <v>9</v>
      </c>
      <c r="C303" t="s">
        <v>469</v>
      </c>
      <c r="D303" t="s">
        <v>413</v>
      </c>
      <c r="E303" s="6">
        <v>72.184782608695656</v>
      </c>
      <c r="F303" s="6">
        <v>71.223804347826089</v>
      </c>
      <c r="G303" s="6">
        <v>2.5652173913043477</v>
      </c>
      <c r="H303" s="6">
        <v>0.63043478260869568</v>
      </c>
      <c r="I303" s="6">
        <v>10.228260869565217</v>
      </c>
      <c r="J303" s="6">
        <v>0</v>
      </c>
      <c r="K303" s="6">
        <v>0</v>
      </c>
      <c r="L303" s="6">
        <v>5.2092391304347823</v>
      </c>
      <c r="M303" s="6">
        <v>16.159021739130434</v>
      </c>
      <c r="N303" s="6">
        <v>13.391304347826088</v>
      </c>
      <c r="O303" s="6">
        <f>SUM(NonNurse[[#This Row],[Qualified Social Work Staff Hours]],NonNurse[[#This Row],[Other Social Work Staff Hours]])/NonNurse[[#This Row],[MDS Census]]</f>
        <v>0.40937057672037347</v>
      </c>
      <c r="P303" s="6">
        <v>6.3015217391304335</v>
      </c>
      <c r="Q303" s="6">
        <v>20.462173913043479</v>
      </c>
      <c r="R303" s="6">
        <f>SUM(NonNurse[[#This Row],[Qualified Activities Professional Hours]],NonNurse[[#This Row],[Other Activities Professional Hours]])/NonNurse[[#This Row],[MDS Census]]</f>
        <v>0.37076645083571746</v>
      </c>
      <c r="S303" s="6">
        <v>40.527391304347823</v>
      </c>
      <c r="T303" s="6">
        <v>0</v>
      </c>
      <c r="U303" s="6">
        <v>0</v>
      </c>
      <c r="V303" s="6">
        <f>SUM(NonNurse[[#This Row],[Occupational Therapist Hours]],NonNurse[[#This Row],[OT Assistant Hours]],NonNurse[[#This Row],[OT Aide Hours]])/NonNurse[[#This Row],[MDS Census]]</f>
        <v>0.56143954223761472</v>
      </c>
      <c r="W303" s="6">
        <v>47.245000000000012</v>
      </c>
      <c r="X303" s="6">
        <v>0</v>
      </c>
      <c r="Y303" s="6">
        <v>7.5217391304347823</v>
      </c>
      <c r="Z303" s="6">
        <f>SUM(NonNurse[[#This Row],[Physical Therapist (PT) Hours]],NonNurse[[#This Row],[PT Assistant Hours]],NonNurse[[#This Row],[PT Aide Hours]])/NonNurse[[#This Row],[MDS Census]]</f>
        <v>0.75870200271043531</v>
      </c>
      <c r="AA303" s="6">
        <v>0</v>
      </c>
      <c r="AB303" s="6">
        <v>0</v>
      </c>
      <c r="AC303" s="6">
        <v>0</v>
      </c>
      <c r="AD303" s="6">
        <v>0</v>
      </c>
      <c r="AE303" s="6">
        <v>0</v>
      </c>
      <c r="AF303" s="6">
        <v>0</v>
      </c>
      <c r="AG303" s="6">
        <v>0</v>
      </c>
      <c r="AH303" s="1">
        <v>225014</v>
      </c>
      <c r="AI303">
        <v>1</v>
      </c>
    </row>
    <row r="304" spans="1:35" x14ac:dyDescent="0.25">
      <c r="A304" t="s">
        <v>379</v>
      </c>
      <c r="B304" t="s">
        <v>151</v>
      </c>
      <c r="C304" t="s">
        <v>452</v>
      </c>
      <c r="D304" t="s">
        <v>418</v>
      </c>
      <c r="E304" s="6">
        <v>89.347826086956516</v>
      </c>
      <c r="F304" s="6">
        <v>5.2173913043478262</v>
      </c>
      <c r="G304" s="6">
        <v>0.95652173913043481</v>
      </c>
      <c r="H304" s="6">
        <v>0.44521739130434784</v>
      </c>
      <c r="I304" s="6">
        <v>3.0108695652173911</v>
      </c>
      <c r="J304" s="6">
        <v>0</v>
      </c>
      <c r="K304" s="6">
        <v>0</v>
      </c>
      <c r="L304" s="6">
        <v>2.4789130434782609</v>
      </c>
      <c r="M304" s="6">
        <v>5.4782608695652177</v>
      </c>
      <c r="N304" s="6">
        <v>10.434782608695652</v>
      </c>
      <c r="O304" s="6">
        <f>SUM(NonNurse[[#This Row],[Qualified Social Work Staff Hours]],NonNurse[[#This Row],[Other Social Work Staff Hours]])/NonNurse[[#This Row],[MDS Census]]</f>
        <v>0.17810218978102194</v>
      </c>
      <c r="P304" s="6">
        <v>6.6956521739130439</v>
      </c>
      <c r="Q304" s="6">
        <v>19.369565217391305</v>
      </c>
      <c r="R304" s="6">
        <f>SUM(NonNurse[[#This Row],[Qualified Activities Professional Hours]],NonNurse[[#This Row],[Other Activities Professional Hours]])/NonNurse[[#This Row],[MDS Census]]</f>
        <v>0.29172749391727498</v>
      </c>
      <c r="S304" s="6">
        <v>8.1934782608695649</v>
      </c>
      <c r="T304" s="6">
        <v>4.2282608695652169</v>
      </c>
      <c r="U304" s="6">
        <v>0</v>
      </c>
      <c r="V304" s="6">
        <f>SUM(NonNurse[[#This Row],[Occupational Therapist Hours]],NonNurse[[#This Row],[OT Assistant Hours]],NonNurse[[#This Row],[OT Aide Hours]])/NonNurse[[#This Row],[MDS Census]]</f>
        <v>0.13902676399026764</v>
      </c>
      <c r="W304" s="6">
        <v>5.4469565217391294</v>
      </c>
      <c r="X304" s="6">
        <v>12.262065217391303</v>
      </c>
      <c r="Y304" s="6">
        <v>0</v>
      </c>
      <c r="Z304" s="6">
        <f>SUM(NonNurse[[#This Row],[Physical Therapist (PT) Hours]],NonNurse[[#This Row],[PT Assistant Hours]],NonNurse[[#This Row],[PT Aide Hours]])/NonNurse[[#This Row],[MDS Census]]</f>
        <v>0.19820316301703161</v>
      </c>
      <c r="AA304" s="6">
        <v>0.15217391304347827</v>
      </c>
      <c r="AB304" s="6">
        <v>0</v>
      </c>
      <c r="AC304" s="6">
        <v>0</v>
      </c>
      <c r="AD304" s="6">
        <v>0</v>
      </c>
      <c r="AE304" s="6">
        <v>0.30434782608695654</v>
      </c>
      <c r="AF304" s="6">
        <v>0</v>
      </c>
      <c r="AG304" s="6">
        <v>0</v>
      </c>
      <c r="AH304" s="1">
        <v>225386</v>
      </c>
      <c r="AI304">
        <v>1</v>
      </c>
    </row>
    <row r="305" spans="1:35" x14ac:dyDescent="0.25">
      <c r="A305" t="s">
        <v>379</v>
      </c>
      <c r="B305" t="s">
        <v>188</v>
      </c>
      <c r="C305" t="s">
        <v>468</v>
      </c>
      <c r="D305" t="s">
        <v>412</v>
      </c>
      <c r="E305" s="6">
        <v>123.80434782608695</v>
      </c>
      <c r="F305" s="6">
        <v>5.3043478260869561</v>
      </c>
      <c r="G305" s="6">
        <v>0.70923913043478259</v>
      </c>
      <c r="H305" s="6">
        <v>0.69913043478260872</v>
      </c>
      <c r="I305" s="6">
        <v>3.7065217391304346</v>
      </c>
      <c r="J305" s="6">
        <v>0</v>
      </c>
      <c r="K305" s="6">
        <v>0</v>
      </c>
      <c r="L305" s="6">
        <v>10.317065217391304</v>
      </c>
      <c r="M305" s="6">
        <v>10.45163043478261</v>
      </c>
      <c r="N305" s="6">
        <v>0</v>
      </c>
      <c r="O305" s="6">
        <f>SUM(NonNurse[[#This Row],[Qualified Social Work Staff Hours]],NonNurse[[#This Row],[Other Social Work Staff Hours]])/NonNurse[[#This Row],[MDS Census]]</f>
        <v>8.4420544337137846E-2</v>
      </c>
      <c r="P305" s="6">
        <v>8.1521739130434785</v>
      </c>
      <c r="Q305" s="6">
        <v>28.156521739130429</v>
      </c>
      <c r="R305" s="6">
        <f>SUM(NonNurse[[#This Row],[Qualified Activities Professional Hours]],NonNurse[[#This Row],[Other Activities Professional Hours]])/NonNurse[[#This Row],[MDS Census]]</f>
        <v>0.29327480245829673</v>
      </c>
      <c r="S305" s="6">
        <v>11.375</v>
      </c>
      <c r="T305" s="6">
        <v>3.6548913043478262</v>
      </c>
      <c r="U305" s="6">
        <v>0</v>
      </c>
      <c r="V305" s="6">
        <f>SUM(NonNurse[[#This Row],[Occupational Therapist Hours]],NonNurse[[#This Row],[OT Assistant Hours]],NonNurse[[#This Row],[OT Aide Hours]])/NonNurse[[#This Row],[MDS Census]]</f>
        <v>0.12140035118525022</v>
      </c>
      <c r="W305" s="6">
        <v>13.081521739130435</v>
      </c>
      <c r="X305" s="6">
        <v>7.6358695652173916</v>
      </c>
      <c r="Y305" s="6">
        <v>5.3369565217391308</v>
      </c>
      <c r="Z305" s="6">
        <f>SUM(NonNurse[[#This Row],[Physical Therapist (PT) Hours]],NonNurse[[#This Row],[PT Assistant Hours]],NonNurse[[#This Row],[PT Aide Hours]])/NonNurse[[#This Row],[MDS Census]]</f>
        <v>0.21044776119402989</v>
      </c>
      <c r="AA305" s="6">
        <v>0</v>
      </c>
      <c r="AB305" s="6">
        <v>0</v>
      </c>
      <c r="AC305" s="6">
        <v>0</v>
      </c>
      <c r="AD305" s="6">
        <v>0</v>
      </c>
      <c r="AE305" s="6">
        <v>1.3478260869565217</v>
      </c>
      <c r="AF305" s="6">
        <v>0</v>
      </c>
      <c r="AG305" s="6">
        <v>0</v>
      </c>
      <c r="AH305" s="1">
        <v>225438</v>
      </c>
      <c r="AI305">
        <v>1</v>
      </c>
    </row>
    <row r="306" spans="1:35" x14ac:dyDescent="0.25">
      <c r="A306" t="s">
        <v>379</v>
      </c>
      <c r="B306" t="s">
        <v>170</v>
      </c>
      <c r="C306" t="s">
        <v>488</v>
      </c>
      <c r="D306" t="s">
        <v>411</v>
      </c>
      <c r="E306" s="6">
        <v>83.858695652173907</v>
      </c>
      <c r="F306" s="6">
        <v>10.434782608695652</v>
      </c>
      <c r="G306" s="6">
        <v>0</v>
      </c>
      <c r="H306" s="6">
        <v>0</v>
      </c>
      <c r="I306" s="6">
        <v>0</v>
      </c>
      <c r="J306" s="6">
        <v>0</v>
      </c>
      <c r="K306" s="6">
        <v>0</v>
      </c>
      <c r="L306" s="6">
        <v>0.65858695652173915</v>
      </c>
      <c r="M306" s="6">
        <v>5.3097826086956523</v>
      </c>
      <c r="N306" s="6">
        <v>0.4652173913043478</v>
      </c>
      <c r="O306" s="6">
        <f>SUM(NonNurse[[#This Row],[Qualified Social Work Staff Hours]],NonNurse[[#This Row],[Other Social Work Staff Hours]])/NonNurse[[#This Row],[MDS Census]]</f>
        <v>6.8865845755022692E-2</v>
      </c>
      <c r="P306" s="6">
        <v>5.3043478260869561</v>
      </c>
      <c r="Q306" s="6">
        <v>5.4429347826086953</v>
      </c>
      <c r="R306" s="6">
        <f>SUM(NonNurse[[#This Row],[Qualified Activities Professional Hours]],NonNurse[[#This Row],[Other Activities Professional Hours]])/NonNurse[[#This Row],[MDS Census]]</f>
        <v>0.12815942968243682</v>
      </c>
      <c r="S306" s="6">
        <v>2.9230434782608703</v>
      </c>
      <c r="T306" s="6">
        <v>7.8765217391304372</v>
      </c>
      <c r="U306" s="6">
        <v>0</v>
      </c>
      <c r="V306" s="6">
        <f>SUM(NonNurse[[#This Row],[Occupational Therapist Hours]],NonNurse[[#This Row],[OT Assistant Hours]],NonNurse[[#This Row],[OT Aide Hours]])/NonNurse[[#This Row],[MDS Census]]</f>
        <v>0.1287828904731044</v>
      </c>
      <c r="W306" s="6">
        <v>3.7065217391304346</v>
      </c>
      <c r="X306" s="6">
        <v>4.2618478260869566</v>
      </c>
      <c r="Y306" s="6">
        <v>4.4891304347826084</v>
      </c>
      <c r="Z306" s="6">
        <f>SUM(NonNurse[[#This Row],[Physical Therapist (PT) Hours]],NonNurse[[#This Row],[PT Assistant Hours]],NonNurse[[#This Row],[PT Aide Hours]])/NonNurse[[#This Row],[MDS Census]]</f>
        <v>0.14855346727154894</v>
      </c>
      <c r="AA306" s="6">
        <v>0</v>
      </c>
      <c r="AB306" s="6">
        <v>0</v>
      </c>
      <c r="AC306" s="6">
        <v>0</v>
      </c>
      <c r="AD306" s="6">
        <v>0</v>
      </c>
      <c r="AE306" s="6">
        <v>0</v>
      </c>
      <c r="AF306" s="6">
        <v>0</v>
      </c>
      <c r="AG306" s="6">
        <v>0</v>
      </c>
      <c r="AH306" s="1">
        <v>225414</v>
      </c>
      <c r="AI306">
        <v>1</v>
      </c>
    </row>
    <row r="307" spans="1:35" x14ac:dyDescent="0.25">
      <c r="A307" t="s">
        <v>379</v>
      </c>
      <c r="B307" t="s">
        <v>223</v>
      </c>
      <c r="C307" t="s">
        <v>548</v>
      </c>
      <c r="D307" t="s">
        <v>413</v>
      </c>
      <c r="E307" s="6">
        <v>112.98913043478261</v>
      </c>
      <c r="F307" s="6">
        <v>5.3913043478260869</v>
      </c>
      <c r="G307" s="6">
        <v>1.3315217391304348</v>
      </c>
      <c r="H307" s="6">
        <v>0.65293478260869542</v>
      </c>
      <c r="I307" s="6">
        <v>3.347826086956522</v>
      </c>
      <c r="J307" s="6">
        <v>0</v>
      </c>
      <c r="K307" s="6">
        <v>0</v>
      </c>
      <c r="L307" s="6">
        <v>4.9170652173913041</v>
      </c>
      <c r="M307" s="6">
        <v>8.9061956521739134</v>
      </c>
      <c r="N307" s="6">
        <v>0</v>
      </c>
      <c r="O307" s="6">
        <f>SUM(NonNurse[[#This Row],[Qualified Social Work Staff Hours]],NonNurse[[#This Row],[Other Social Work Staff Hours]])/NonNurse[[#This Row],[MDS Census]]</f>
        <v>7.8823472823472823E-2</v>
      </c>
      <c r="P307" s="6">
        <v>5.3043478260869561</v>
      </c>
      <c r="Q307" s="6">
        <v>14.242065217391303</v>
      </c>
      <c r="R307" s="6">
        <f>SUM(NonNurse[[#This Row],[Qualified Activities Professional Hours]],NonNurse[[#This Row],[Other Activities Professional Hours]])/NonNurse[[#This Row],[MDS Census]]</f>
        <v>0.17299374699374698</v>
      </c>
      <c r="S307" s="6">
        <v>14.561086956521738</v>
      </c>
      <c r="T307" s="6">
        <v>8.7201086956521738</v>
      </c>
      <c r="U307" s="6">
        <v>0</v>
      </c>
      <c r="V307" s="6">
        <f>SUM(NonNurse[[#This Row],[Occupational Therapist Hours]],NonNurse[[#This Row],[OT Assistant Hours]],NonNurse[[#This Row],[OT Aide Hours]])/NonNurse[[#This Row],[MDS Census]]</f>
        <v>0.20604810004810006</v>
      </c>
      <c r="W307" s="6">
        <v>9.0951086956521738</v>
      </c>
      <c r="X307" s="6">
        <v>7.0367391304347828</v>
      </c>
      <c r="Y307" s="6">
        <v>0</v>
      </c>
      <c r="Z307" s="6">
        <f>SUM(NonNurse[[#This Row],[Physical Therapist (PT) Hours]],NonNurse[[#This Row],[PT Assistant Hours]],NonNurse[[#This Row],[PT Aide Hours]])/NonNurse[[#This Row],[MDS Census]]</f>
        <v>0.14277344877344877</v>
      </c>
      <c r="AA307" s="6">
        <v>0.34782608695652173</v>
      </c>
      <c r="AB307" s="6">
        <v>0</v>
      </c>
      <c r="AC307" s="6">
        <v>0</v>
      </c>
      <c r="AD307" s="6">
        <v>0</v>
      </c>
      <c r="AE307" s="6">
        <v>0.16304347826086957</v>
      </c>
      <c r="AF307" s="6">
        <v>0</v>
      </c>
      <c r="AG307" s="6">
        <v>0.1542391304347826</v>
      </c>
      <c r="AH307" s="1">
        <v>225493</v>
      </c>
      <c r="AI307">
        <v>1</v>
      </c>
    </row>
    <row r="308" spans="1:35" x14ac:dyDescent="0.25">
      <c r="A308" t="s">
        <v>379</v>
      </c>
      <c r="B308" t="s">
        <v>99</v>
      </c>
      <c r="C308" t="s">
        <v>468</v>
      </c>
      <c r="D308" t="s">
        <v>412</v>
      </c>
      <c r="E308" s="6">
        <v>100.98913043478261</v>
      </c>
      <c r="F308" s="6">
        <v>5.7391304347826084</v>
      </c>
      <c r="G308" s="6">
        <v>0</v>
      </c>
      <c r="H308" s="6">
        <v>0</v>
      </c>
      <c r="I308" s="6">
        <v>0</v>
      </c>
      <c r="J308" s="6">
        <v>0</v>
      </c>
      <c r="K308" s="6">
        <v>0</v>
      </c>
      <c r="L308" s="6">
        <v>2.1886956521739118</v>
      </c>
      <c r="M308" s="6">
        <v>0</v>
      </c>
      <c r="N308" s="6">
        <v>5.3043478260869561</v>
      </c>
      <c r="O308" s="6">
        <f>SUM(NonNurse[[#This Row],[Qualified Social Work Staff Hours]],NonNurse[[#This Row],[Other Social Work Staff Hours]])/NonNurse[[#This Row],[MDS Census]]</f>
        <v>5.2523947906576253E-2</v>
      </c>
      <c r="P308" s="6">
        <v>17.417608695652174</v>
      </c>
      <c r="Q308" s="6">
        <v>0</v>
      </c>
      <c r="R308" s="6">
        <f>SUM(NonNurse[[#This Row],[Qualified Activities Professional Hours]],NonNurse[[#This Row],[Other Activities Professional Hours]])/NonNurse[[#This Row],[MDS Census]]</f>
        <v>0.17247013238618017</v>
      </c>
      <c r="S308" s="6">
        <v>4.2990217391304331</v>
      </c>
      <c r="T308" s="6">
        <v>3.5595652173913046</v>
      </c>
      <c r="U308" s="6">
        <v>0</v>
      </c>
      <c r="V308" s="6">
        <f>SUM(NonNurse[[#This Row],[Occupational Therapist Hours]],NonNurse[[#This Row],[OT Assistant Hours]],NonNurse[[#This Row],[OT Aide Hours]])/NonNurse[[#This Row],[MDS Census]]</f>
        <v>7.7816166182326965E-2</v>
      </c>
      <c r="W308" s="6">
        <v>3.9188043478260872</v>
      </c>
      <c r="X308" s="6">
        <v>4.2358695652173903</v>
      </c>
      <c r="Y308" s="6">
        <v>4.8478260869565215</v>
      </c>
      <c r="Z308" s="6">
        <f>SUM(NonNurse[[#This Row],[Physical Therapist (PT) Hours]],NonNurse[[#This Row],[PT Assistant Hours]],NonNurse[[#This Row],[PT Aide Hours]])/NonNurse[[#This Row],[MDS Census]]</f>
        <v>0.12875147992681088</v>
      </c>
      <c r="AA308" s="6">
        <v>0</v>
      </c>
      <c r="AB308" s="6">
        <v>0</v>
      </c>
      <c r="AC308" s="6">
        <v>0</v>
      </c>
      <c r="AD308" s="6">
        <v>0</v>
      </c>
      <c r="AE308" s="6">
        <v>0</v>
      </c>
      <c r="AF308" s="6">
        <v>0</v>
      </c>
      <c r="AG308" s="6">
        <v>0</v>
      </c>
      <c r="AH308" s="1">
        <v>225305</v>
      </c>
      <c r="AI308">
        <v>1</v>
      </c>
    </row>
    <row r="309" spans="1:35" x14ac:dyDescent="0.25">
      <c r="A309" t="s">
        <v>379</v>
      </c>
      <c r="B309" t="s">
        <v>180</v>
      </c>
      <c r="C309" t="s">
        <v>480</v>
      </c>
      <c r="D309" t="s">
        <v>410</v>
      </c>
      <c r="E309" s="6">
        <v>220.32608695652175</v>
      </c>
      <c r="F309" s="6">
        <v>4.7826086956521738</v>
      </c>
      <c r="G309" s="6">
        <v>0.42391304347826086</v>
      </c>
      <c r="H309" s="6">
        <v>0.73913043478260865</v>
      </c>
      <c r="I309" s="6">
        <v>13.836956521739131</v>
      </c>
      <c r="J309" s="6">
        <v>0</v>
      </c>
      <c r="K309" s="6">
        <v>0</v>
      </c>
      <c r="L309" s="6">
        <v>7.2861956521739124</v>
      </c>
      <c r="M309" s="6">
        <v>24</v>
      </c>
      <c r="N309" s="6">
        <v>0</v>
      </c>
      <c r="O309" s="6">
        <f>SUM(NonNurse[[#This Row],[Qualified Social Work Staff Hours]],NonNurse[[#This Row],[Other Social Work Staff Hours]])/NonNurse[[#This Row],[MDS Census]]</f>
        <v>0.10892945239269856</v>
      </c>
      <c r="P309" s="6">
        <v>10.391304347826088</v>
      </c>
      <c r="Q309" s="6">
        <v>12.081521739130435</v>
      </c>
      <c r="R309" s="6">
        <f>SUM(NonNurse[[#This Row],[Qualified Activities Professional Hours]],NonNurse[[#This Row],[Other Activities Professional Hours]])/NonNurse[[#This Row],[MDS Census]]</f>
        <v>0.1019980266403552</v>
      </c>
      <c r="S309" s="6">
        <v>8.8695652173913047</v>
      </c>
      <c r="T309" s="6">
        <v>9.2880434782608692</v>
      </c>
      <c r="U309" s="6">
        <v>0</v>
      </c>
      <c r="V309" s="6">
        <f>SUM(NonNurse[[#This Row],[Occupational Therapist Hours]],NonNurse[[#This Row],[OT Assistant Hours]],NonNurse[[#This Row],[OT Aide Hours]])/NonNurse[[#This Row],[MDS Census]]</f>
        <v>8.2412432165762203E-2</v>
      </c>
      <c r="W309" s="6">
        <v>14.097826086956522</v>
      </c>
      <c r="X309" s="6">
        <v>5.0516304347826084</v>
      </c>
      <c r="Y309" s="6">
        <v>0</v>
      </c>
      <c r="Z309" s="6">
        <f>SUM(NonNurse[[#This Row],[Physical Therapist (PT) Hours]],NonNurse[[#This Row],[PT Assistant Hours]],NonNurse[[#This Row],[PT Aide Hours]])/NonNurse[[#This Row],[MDS Census]]</f>
        <v>8.6914158855451396E-2</v>
      </c>
      <c r="AA309" s="6">
        <v>0</v>
      </c>
      <c r="AB309" s="6">
        <v>0</v>
      </c>
      <c r="AC309" s="6">
        <v>0</v>
      </c>
      <c r="AD309" s="6">
        <v>0</v>
      </c>
      <c r="AE309" s="6">
        <v>0</v>
      </c>
      <c r="AF309" s="6">
        <v>0</v>
      </c>
      <c r="AG309" s="6">
        <v>0</v>
      </c>
      <c r="AH309" s="1">
        <v>225430</v>
      </c>
      <c r="AI309">
        <v>1</v>
      </c>
    </row>
    <row r="310" spans="1:35" x14ac:dyDescent="0.25">
      <c r="A310" t="s">
        <v>379</v>
      </c>
      <c r="B310" t="s">
        <v>4</v>
      </c>
      <c r="C310" t="s">
        <v>429</v>
      </c>
      <c r="D310" t="s">
        <v>412</v>
      </c>
      <c r="E310" s="6">
        <v>138.2608695652174</v>
      </c>
      <c r="F310" s="6">
        <v>5.0434782608695654</v>
      </c>
      <c r="G310" s="6">
        <v>1.9782608695652173</v>
      </c>
      <c r="H310" s="6">
        <v>0.86956521739130432</v>
      </c>
      <c r="I310" s="6">
        <v>4.3478260869565215</v>
      </c>
      <c r="J310" s="6">
        <v>0</v>
      </c>
      <c r="K310" s="6">
        <v>15.217391304347826</v>
      </c>
      <c r="L310" s="6">
        <v>5.8161956521739135</v>
      </c>
      <c r="M310" s="6">
        <v>9.8260869565217384</v>
      </c>
      <c r="N310" s="6">
        <v>0</v>
      </c>
      <c r="O310" s="6">
        <f>SUM(NonNurse[[#This Row],[Qualified Social Work Staff Hours]],NonNurse[[#This Row],[Other Social Work Staff Hours]])/NonNurse[[#This Row],[MDS Census]]</f>
        <v>7.1069182389937091E-2</v>
      </c>
      <c r="P310" s="6">
        <v>9.9130434782608692</v>
      </c>
      <c r="Q310" s="6">
        <v>27.777173913043477</v>
      </c>
      <c r="R310" s="6">
        <f>SUM(NonNurse[[#This Row],[Qualified Activities Professional Hours]],NonNurse[[#This Row],[Other Activities Professional Hours]])/NonNurse[[#This Row],[MDS Census]]</f>
        <v>0.27260220125786155</v>
      </c>
      <c r="S310" s="6">
        <v>13.468695652173915</v>
      </c>
      <c r="T310" s="6">
        <v>9.5592391304347828</v>
      </c>
      <c r="U310" s="6">
        <v>0</v>
      </c>
      <c r="V310" s="6">
        <f>SUM(NonNurse[[#This Row],[Occupational Therapist Hours]],NonNurse[[#This Row],[OT Assistant Hours]],NonNurse[[#This Row],[OT Aide Hours]])/NonNurse[[#This Row],[MDS Census]]</f>
        <v>0.16655424528301885</v>
      </c>
      <c r="W310" s="6">
        <v>6.3281521739130469</v>
      </c>
      <c r="X310" s="6">
        <v>9.6307608695652132</v>
      </c>
      <c r="Y310" s="6">
        <v>0</v>
      </c>
      <c r="Z310" s="6">
        <f>SUM(NonNurse[[#This Row],[Physical Therapist (PT) Hours]],NonNurse[[#This Row],[PT Assistant Hours]],NonNurse[[#This Row],[PT Aide Hours]])/NonNurse[[#This Row],[MDS Census]]</f>
        <v>0.1154261006289308</v>
      </c>
      <c r="AA310" s="6">
        <v>0</v>
      </c>
      <c r="AB310" s="6">
        <v>0</v>
      </c>
      <c r="AC310" s="6">
        <v>0</v>
      </c>
      <c r="AD310" s="6">
        <v>0</v>
      </c>
      <c r="AE310" s="6">
        <v>0.70652173913043481</v>
      </c>
      <c r="AF310" s="6">
        <v>0</v>
      </c>
      <c r="AG310" s="6">
        <v>0</v>
      </c>
      <c r="AH310" s="1">
        <v>225452</v>
      </c>
      <c r="AI310">
        <v>1</v>
      </c>
    </row>
    <row r="311" spans="1:35" x14ac:dyDescent="0.25">
      <c r="A311" t="s">
        <v>379</v>
      </c>
      <c r="B311" t="s">
        <v>309</v>
      </c>
      <c r="C311" t="s">
        <v>589</v>
      </c>
      <c r="D311" t="s">
        <v>410</v>
      </c>
      <c r="E311" s="6">
        <v>73.206521739130437</v>
      </c>
      <c r="F311" s="6">
        <v>0</v>
      </c>
      <c r="G311" s="6">
        <v>0</v>
      </c>
      <c r="H311" s="6">
        <v>0.43478260869565216</v>
      </c>
      <c r="I311" s="6">
        <v>3</v>
      </c>
      <c r="J311" s="6">
        <v>0</v>
      </c>
      <c r="K311" s="6">
        <v>0</v>
      </c>
      <c r="L311" s="6">
        <v>3.7918478260869564</v>
      </c>
      <c r="M311" s="6">
        <v>5.3043478260869561</v>
      </c>
      <c r="N311" s="6">
        <v>0</v>
      </c>
      <c r="O311" s="6">
        <f>SUM(NonNurse[[#This Row],[Qualified Social Work Staff Hours]],NonNurse[[#This Row],[Other Social Work Staff Hours]])/NonNurse[[#This Row],[MDS Census]]</f>
        <v>7.2457312546399394E-2</v>
      </c>
      <c r="P311" s="6">
        <v>6.1739130434782608</v>
      </c>
      <c r="Q311" s="6">
        <v>12.911739130434778</v>
      </c>
      <c r="R311" s="6">
        <f>SUM(NonNurse[[#This Row],[Qualified Activities Professional Hours]],NonNurse[[#This Row],[Other Activities Professional Hours]])/NonNurse[[#This Row],[MDS Census]]</f>
        <v>0.26070972531551589</v>
      </c>
      <c r="S311" s="6">
        <v>4.759130434782608</v>
      </c>
      <c r="T311" s="6">
        <v>4.6090217391304353</v>
      </c>
      <c r="U311" s="6">
        <v>0</v>
      </c>
      <c r="V311" s="6">
        <f>SUM(NonNurse[[#This Row],[Occupational Therapist Hours]],NonNurse[[#This Row],[OT Assistant Hours]],NonNurse[[#This Row],[OT Aide Hours]])/NonNurse[[#This Row],[MDS Census]]</f>
        <v>0.12796881959910911</v>
      </c>
      <c r="W311" s="6">
        <v>4.7779347826086953</v>
      </c>
      <c r="X311" s="6">
        <v>6.4601086956521732</v>
      </c>
      <c r="Y311" s="6">
        <v>0</v>
      </c>
      <c r="Z311" s="6">
        <f>SUM(NonNurse[[#This Row],[Physical Therapist (PT) Hours]],NonNurse[[#This Row],[PT Assistant Hours]],NonNurse[[#This Row],[PT Aide Hours]])/NonNurse[[#This Row],[MDS Census]]</f>
        <v>0.15351150705270972</v>
      </c>
      <c r="AA311" s="6">
        <v>0</v>
      </c>
      <c r="AB311" s="6">
        <v>0</v>
      </c>
      <c r="AC311" s="6">
        <v>0</v>
      </c>
      <c r="AD311" s="6">
        <v>0</v>
      </c>
      <c r="AE311" s="6">
        <v>0</v>
      </c>
      <c r="AF311" s="6">
        <v>0</v>
      </c>
      <c r="AG311" s="6">
        <v>0</v>
      </c>
      <c r="AH311" s="1">
        <v>225683</v>
      </c>
      <c r="AI311">
        <v>1</v>
      </c>
    </row>
    <row r="312" spans="1:35" x14ac:dyDescent="0.25">
      <c r="A312" t="s">
        <v>379</v>
      </c>
      <c r="B312" t="s">
        <v>179</v>
      </c>
      <c r="C312" t="s">
        <v>545</v>
      </c>
      <c r="D312" t="s">
        <v>413</v>
      </c>
      <c r="E312" s="6">
        <v>61.260869565217391</v>
      </c>
      <c r="F312" s="6">
        <v>3.0298913043478262</v>
      </c>
      <c r="G312" s="6">
        <v>0</v>
      </c>
      <c r="H312" s="6">
        <v>0</v>
      </c>
      <c r="I312" s="6">
        <v>0</v>
      </c>
      <c r="J312" s="6">
        <v>0</v>
      </c>
      <c r="K312" s="6">
        <v>0</v>
      </c>
      <c r="L312" s="6">
        <v>2.8858695652173911</v>
      </c>
      <c r="M312" s="6">
        <v>4.0108695652173916</v>
      </c>
      <c r="N312" s="6">
        <v>0</v>
      </c>
      <c r="O312" s="6">
        <f>SUM(NonNurse[[#This Row],[Qualified Social Work Staff Hours]],NonNurse[[#This Row],[Other Social Work Staff Hours]])/NonNurse[[#This Row],[MDS Census]]</f>
        <v>6.5471965933286025E-2</v>
      </c>
      <c r="P312" s="6">
        <v>0</v>
      </c>
      <c r="Q312" s="6">
        <v>4.7907608695652177</v>
      </c>
      <c r="R312" s="6">
        <f>SUM(NonNurse[[#This Row],[Qualified Activities Professional Hours]],NonNurse[[#This Row],[Other Activities Professional Hours]])/NonNurse[[#This Row],[MDS Census]]</f>
        <v>7.8202625975869411E-2</v>
      </c>
      <c r="S312" s="6">
        <v>4.8940217391304346</v>
      </c>
      <c r="T312" s="6">
        <v>5.7391304347826084</v>
      </c>
      <c r="U312" s="6">
        <v>0</v>
      </c>
      <c r="V312" s="6">
        <f>SUM(NonNurse[[#This Row],[Occupational Therapist Hours]],NonNurse[[#This Row],[OT Assistant Hours]],NonNurse[[#This Row],[OT Aide Hours]])/NonNurse[[#This Row],[MDS Census]]</f>
        <v>0.17357168204400283</v>
      </c>
      <c r="W312" s="6">
        <v>10.019021739130435</v>
      </c>
      <c r="X312" s="6">
        <v>1.1440217391304348</v>
      </c>
      <c r="Y312" s="6">
        <v>0</v>
      </c>
      <c r="Z312" s="6">
        <f>SUM(NonNurse[[#This Row],[Physical Therapist (PT) Hours]],NonNurse[[#This Row],[PT Assistant Hours]],NonNurse[[#This Row],[PT Aide Hours]])/NonNurse[[#This Row],[MDS Census]]</f>
        <v>0.18222143364088009</v>
      </c>
      <c r="AA312" s="6">
        <v>0</v>
      </c>
      <c r="AB312" s="6">
        <v>0</v>
      </c>
      <c r="AC312" s="6">
        <v>0</v>
      </c>
      <c r="AD312" s="6">
        <v>0</v>
      </c>
      <c r="AE312" s="6">
        <v>0</v>
      </c>
      <c r="AF312" s="6">
        <v>0</v>
      </c>
      <c r="AG312" s="6">
        <v>0</v>
      </c>
      <c r="AH312" s="1">
        <v>225429</v>
      </c>
      <c r="AI312">
        <v>1</v>
      </c>
    </row>
    <row r="313" spans="1:35" x14ac:dyDescent="0.25">
      <c r="A313" t="s">
        <v>379</v>
      </c>
      <c r="B313" t="s">
        <v>245</v>
      </c>
      <c r="C313" t="s">
        <v>567</v>
      </c>
      <c r="D313" t="s">
        <v>410</v>
      </c>
      <c r="E313" s="6">
        <v>84.163043478260875</v>
      </c>
      <c r="F313" s="6">
        <v>19.600217391304348</v>
      </c>
      <c r="G313" s="6">
        <v>1.0597826086956521</v>
      </c>
      <c r="H313" s="6">
        <v>0.3233695652173913</v>
      </c>
      <c r="I313" s="6">
        <v>1.5</v>
      </c>
      <c r="J313" s="6">
        <v>0</v>
      </c>
      <c r="K313" s="6">
        <v>0</v>
      </c>
      <c r="L313" s="6">
        <v>0</v>
      </c>
      <c r="M313" s="6">
        <v>8.8641304347826093</v>
      </c>
      <c r="N313" s="6">
        <v>0.13043478260869565</v>
      </c>
      <c r="O313" s="6">
        <f>SUM(NonNurse[[#This Row],[Qualified Social Work Staff Hours]],NonNurse[[#This Row],[Other Social Work Staff Hours]])/NonNurse[[#This Row],[MDS Census]]</f>
        <v>0.10687072194239959</v>
      </c>
      <c r="P313" s="6">
        <v>0.34239130434782611</v>
      </c>
      <c r="Q313" s="6">
        <v>11.290326086956524</v>
      </c>
      <c r="R313" s="6">
        <f>SUM(NonNurse[[#This Row],[Qualified Activities Professional Hours]],NonNurse[[#This Row],[Other Activities Professional Hours]])/NonNurse[[#This Row],[MDS Census]]</f>
        <v>0.13821645357096735</v>
      </c>
      <c r="S313" s="6">
        <v>4.7380434782608694</v>
      </c>
      <c r="T313" s="6">
        <v>6.112717391304348</v>
      </c>
      <c r="U313" s="6">
        <v>0</v>
      </c>
      <c r="V313" s="6">
        <f>SUM(NonNurse[[#This Row],[Occupational Therapist Hours]],NonNurse[[#This Row],[OT Assistant Hours]],NonNurse[[#This Row],[OT Aide Hours]])/NonNurse[[#This Row],[MDS Census]]</f>
        <v>0.12892548107968488</v>
      </c>
      <c r="W313" s="6">
        <v>1.161086956521739</v>
      </c>
      <c r="X313" s="6">
        <v>3.1348913043478257</v>
      </c>
      <c r="Y313" s="6">
        <v>0</v>
      </c>
      <c r="Z313" s="6">
        <f>SUM(NonNurse[[#This Row],[Physical Therapist (PT) Hours]],NonNurse[[#This Row],[PT Assistant Hours]],NonNurse[[#This Row],[PT Aide Hours]])/NonNurse[[#This Row],[MDS Census]]</f>
        <v>5.10435231822291E-2</v>
      </c>
      <c r="AA313" s="6">
        <v>0</v>
      </c>
      <c r="AB313" s="6">
        <v>0</v>
      </c>
      <c r="AC313" s="6">
        <v>0</v>
      </c>
      <c r="AD313" s="6">
        <v>0</v>
      </c>
      <c r="AE313" s="6">
        <v>0</v>
      </c>
      <c r="AF313" s="6">
        <v>0</v>
      </c>
      <c r="AG313" s="6">
        <v>0</v>
      </c>
      <c r="AH313" s="1">
        <v>225531</v>
      </c>
      <c r="AI313">
        <v>1</v>
      </c>
    </row>
    <row r="314" spans="1:35" x14ac:dyDescent="0.25">
      <c r="A314" t="s">
        <v>379</v>
      </c>
      <c r="B314" t="s">
        <v>2</v>
      </c>
      <c r="C314" t="s">
        <v>560</v>
      </c>
      <c r="D314" t="s">
        <v>410</v>
      </c>
      <c r="E314" s="6">
        <v>73.119565217391298</v>
      </c>
      <c r="F314" s="6">
        <v>5.2173913043478262</v>
      </c>
      <c r="G314" s="6">
        <v>0.84782608695652173</v>
      </c>
      <c r="H314" s="6">
        <v>0.19565217391304349</v>
      </c>
      <c r="I314" s="6">
        <v>2.3369565217391304</v>
      </c>
      <c r="J314" s="6">
        <v>0</v>
      </c>
      <c r="K314" s="6">
        <v>0</v>
      </c>
      <c r="L314" s="6">
        <v>2.3855434782608698</v>
      </c>
      <c r="M314" s="6">
        <v>5.3179347826086953</v>
      </c>
      <c r="N314" s="6">
        <v>0</v>
      </c>
      <c r="O314" s="6">
        <f>SUM(NonNurse[[#This Row],[Qualified Social Work Staff Hours]],NonNurse[[#This Row],[Other Social Work Staff Hours]])/NonNurse[[#This Row],[MDS Census]]</f>
        <v>7.2729299836479855E-2</v>
      </c>
      <c r="P314" s="6">
        <v>5.3614130434782608</v>
      </c>
      <c r="Q314" s="6">
        <v>9.9809782608695645</v>
      </c>
      <c r="R314" s="6">
        <f>SUM(NonNurse[[#This Row],[Qualified Activities Professional Hours]],NonNurse[[#This Row],[Other Activities Professional Hours]])/NonNurse[[#This Row],[MDS Census]]</f>
        <v>0.20982607403002823</v>
      </c>
      <c r="S314" s="6">
        <v>6.4536956521739146</v>
      </c>
      <c r="T314" s="6">
        <v>6.0428260869565236</v>
      </c>
      <c r="U314" s="6">
        <v>0</v>
      </c>
      <c r="V314" s="6">
        <f>SUM(NonNurse[[#This Row],[Occupational Therapist Hours]],NonNurse[[#This Row],[OT Assistant Hours]],NonNurse[[#This Row],[OT Aide Hours]])/NonNurse[[#This Row],[MDS Census]]</f>
        <v>0.17090530697190434</v>
      </c>
      <c r="W314" s="6">
        <v>5.8945652173913023</v>
      </c>
      <c r="X314" s="6">
        <v>5.2645652173913033</v>
      </c>
      <c r="Y314" s="6">
        <v>0</v>
      </c>
      <c r="Z314" s="6">
        <f>SUM(NonNurse[[#This Row],[Physical Therapist (PT) Hours]],NonNurse[[#This Row],[PT Assistant Hours]],NonNurse[[#This Row],[PT Aide Hours]])/NonNurse[[#This Row],[MDS Census]]</f>
        <v>0.15261483573658388</v>
      </c>
      <c r="AA314" s="6">
        <v>0</v>
      </c>
      <c r="AB314" s="6">
        <v>0</v>
      </c>
      <c r="AC314" s="6">
        <v>0</v>
      </c>
      <c r="AD314" s="6">
        <v>0</v>
      </c>
      <c r="AE314" s="6">
        <v>0</v>
      </c>
      <c r="AF314" s="6">
        <v>0</v>
      </c>
      <c r="AG314" s="6">
        <v>0</v>
      </c>
      <c r="AH314" s="1">
        <v>225494</v>
      </c>
      <c r="AI314">
        <v>1</v>
      </c>
    </row>
    <row r="315" spans="1:35" x14ac:dyDescent="0.25">
      <c r="A315" t="s">
        <v>379</v>
      </c>
      <c r="B315" t="s">
        <v>244</v>
      </c>
      <c r="C315" t="s">
        <v>564</v>
      </c>
      <c r="D315" t="s">
        <v>415</v>
      </c>
      <c r="E315" s="6">
        <v>112.91304347826087</v>
      </c>
      <c r="F315" s="6">
        <v>7.1304347826086953</v>
      </c>
      <c r="G315" s="6">
        <v>0.125</v>
      </c>
      <c r="H315" s="6">
        <v>0.5394565217391305</v>
      </c>
      <c r="I315" s="6">
        <v>2.8152173913043477</v>
      </c>
      <c r="J315" s="6">
        <v>0</v>
      </c>
      <c r="K315" s="6">
        <v>0</v>
      </c>
      <c r="L315" s="6">
        <v>4.7955434782608677</v>
      </c>
      <c r="M315" s="6">
        <v>9.8057608695652156</v>
      </c>
      <c r="N315" s="6">
        <v>0</v>
      </c>
      <c r="O315" s="6">
        <f>SUM(NonNurse[[#This Row],[Qualified Social Work Staff Hours]],NonNurse[[#This Row],[Other Social Work Staff Hours]])/NonNurse[[#This Row],[MDS Census]]</f>
        <v>8.6843473238351926E-2</v>
      </c>
      <c r="P315" s="6">
        <v>0</v>
      </c>
      <c r="Q315" s="6">
        <v>13.214021739130436</v>
      </c>
      <c r="R315" s="6">
        <f>SUM(NonNurse[[#This Row],[Qualified Activities Professional Hours]],NonNurse[[#This Row],[Other Activities Professional Hours]])/NonNurse[[#This Row],[MDS Census]]</f>
        <v>0.11702830188679246</v>
      </c>
      <c r="S315" s="6">
        <v>3.3207608695652167</v>
      </c>
      <c r="T315" s="6">
        <v>7.0718478260869553</v>
      </c>
      <c r="U315" s="6">
        <v>0</v>
      </c>
      <c r="V315" s="6">
        <f>SUM(NonNurse[[#This Row],[Occupational Therapist Hours]],NonNurse[[#This Row],[OT Assistant Hours]],NonNurse[[#This Row],[OT Aide Hours]])/NonNurse[[#This Row],[MDS Census]]</f>
        <v>9.2040816326530592E-2</v>
      </c>
      <c r="W315" s="6">
        <v>3.6021739130434787</v>
      </c>
      <c r="X315" s="6">
        <v>3.9165217391304337</v>
      </c>
      <c r="Y315" s="6">
        <v>0</v>
      </c>
      <c r="Z315" s="6">
        <f>SUM(NonNurse[[#This Row],[Physical Therapist (PT) Hours]],NonNurse[[#This Row],[PT Assistant Hours]],NonNurse[[#This Row],[PT Aide Hours]])/NonNurse[[#This Row],[MDS Census]]</f>
        <v>6.6588371197535606E-2</v>
      </c>
      <c r="AA315" s="6">
        <v>0</v>
      </c>
      <c r="AB315" s="6">
        <v>6.2826086956521738</v>
      </c>
      <c r="AC315" s="6">
        <v>0</v>
      </c>
      <c r="AD315" s="6">
        <v>0</v>
      </c>
      <c r="AE315" s="6">
        <v>0</v>
      </c>
      <c r="AF315" s="6">
        <v>0</v>
      </c>
      <c r="AG315" s="6">
        <v>0</v>
      </c>
      <c r="AH315" s="1">
        <v>225530</v>
      </c>
      <c r="AI315">
        <v>1</v>
      </c>
    </row>
    <row r="316" spans="1:35" x14ac:dyDescent="0.25">
      <c r="A316" t="s">
        <v>379</v>
      </c>
      <c r="B316" t="s">
        <v>290</v>
      </c>
      <c r="C316" t="s">
        <v>583</v>
      </c>
      <c r="D316" t="s">
        <v>416</v>
      </c>
      <c r="E316" s="6">
        <v>34.619565217391305</v>
      </c>
      <c r="F316" s="6">
        <v>2.7826086956521738</v>
      </c>
      <c r="G316" s="6">
        <v>0</v>
      </c>
      <c r="H316" s="6">
        <v>0</v>
      </c>
      <c r="I316" s="6">
        <v>0</v>
      </c>
      <c r="J316" s="6">
        <v>0</v>
      </c>
      <c r="K316" s="6">
        <v>0</v>
      </c>
      <c r="L316" s="6">
        <v>0.49456521739130432</v>
      </c>
      <c r="M316" s="6">
        <v>4.6467391304347823</v>
      </c>
      <c r="N316" s="6">
        <v>0</v>
      </c>
      <c r="O316" s="6">
        <f>SUM(NonNurse[[#This Row],[Qualified Social Work Staff Hours]],NonNurse[[#This Row],[Other Social Work Staff Hours]])/NonNurse[[#This Row],[MDS Census]]</f>
        <v>0.13422291993720564</v>
      </c>
      <c r="P316" s="6">
        <v>4.9565217391304346</v>
      </c>
      <c r="Q316" s="6">
        <v>0.60054347826086951</v>
      </c>
      <c r="R316" s="6">
        <f>SUM(NonNurse[[#This Row],[Qualified Activities Professional Hours]],NonNurse[[#This Row],[Other Activities Professional Hours]])/NonNurse[[#This Row],[MDS Census]]</f>
        <v>0.1605180533751962</v>
      </c>
      <c r="S316" s="6">
        <v>2.1739130434782608</v>
      </c>
      <c r="T316" s="6">
        <v>0</v>
      </c>
      <c r="U316" s="6">
        <v>1.9782608695652173</v>
      </c>
      <c r="V316" s="6">
        <f>SUM(NonNurse[[#This Row],[Occupational Therapist Hours]],NonNurse[[#This Row],[OT Assistant Hours]],NonNurse[[#This Row],[OT Aide Hours]])/NonNurse[[#This Row],[MDS Census]]</f>
        <v>0.11993720565149137</v>
      </c>
      <c r="W316" s="6">
        <v>2.2744565217391304</v>
      </c>
      <c r="X316" s="6">
        <v>0</v>
      </c>
      <c r="Y316" s="6">
        <v>0.71739130434782605</v>
      </c>
      <c r="Z316" s="6">
        <f>SUM(NonNurse[[#This Row],[Physical Therapist (PT) Hours]],NonNurse[[#This Row],[PT Assistant Hours]],NonNurse[[#This Row],[PT Aide Hours]])/NonNurse[[#This Row],[MDS Census]]</f>
        <v>8.6420722135007844E-2</v>
      </c>
      <c r="AA316" s="6">
        <v>0</v>
      </c>
      <c r="AB316" s="6">
        <v>0</v>
      </c>
      <c r="AC316" s="6">
        <v>0</v>
      </c>
      <c r="AD316" s="6">
        <v>0</v>
      </c>
      <c r="AE316" s="6">
        <v>0</v>
      </c>
      <c r="AF316" s="6">
        <v>0</v>
      </c>
      <c r="AG316" s="6">
        <v>0</v>
      </c>
      <c r="AH316" s="1">
        <v>225645</v>
      </c>
      <c r="AI316">
        <v>1</v>
      </c>
    </row>
    <row r="317" spans="1:35" x14ac:dyDescent="0.25">
      <c r="A317" t="s">
        <v>379</v>
      </c>
      <c r="B317" t="s">
        <v>224</v>
      </c>
      <c r="C317" t="s">
        <v>497</v>
      </c>
      <c r="D317" t="s">
        <v>418</v>
      </c>
      <c r="E317" s="6">
        <v>65.097826086956516</v>
      </c>
      <c r="F317" s="6">
        <v>5.4782608695652177</v>
      </c>
      <c r="G317" s="6">
        <v>0.15271739130434783</v>
      </c>
      <c r="H317" s="6">
        <v>0</v>
      </c>
      <c r="I317" s="6">
        <v>0.92391304347826086</v>
      </c>
      <c r="J317" s="6">
        <v>0</v>
      </c>
      <c r="K317" s="6">
        <v>0.38858695652173914</v>
      </c>
      <c r="L317" s="6">
        <v>0.597608695652174</v>
      </c>
      <c r="M317" s="6">
        <v>5.1086956521739131</v>
      </c>
      <c r="N317" s="6">
        <v>3.9782608695652173</v>
      </c>
      <c r="O317" s="6">
        <f>SUM(NonNurse[[#This Row],[Qualified Social Work Staff Hours]],NonNurse[[#This Row],[Other Social Work Staff Hours]])/NonNurse[[#This Row],[MDS Census]]</f>
        <v>0.13958924695274672</v>
      </c>
      <c r="P317" s="6">
        <v>7.0298913043478262</v>
      </c>
      <c r="Q317" s="6">
        <v>3.5108695652173911</v>
      </c>
      <c r="R317" s="6">
        <f>SUM(NonNurse[[#This Row],[Qualified Activities Professional Hours]],NonNurse[[#This Row],[Other Activities Professional Hours]])/NonNurse[[#This Row],[MDS Census]]</f>
        <v>0.16192185673735182</v>
      </c>
      <c r="S317" s="6">
        <v>0.29271739130434776</v>
      </c>
      <c r="T317" s="6">
        <v>5.5652173913043477</v>
      </c>
      <c r="U317" s="6">
        <v>0</v>
      </c>
      <c r="V317" s="6">
        <f>SUM(NonNurse[[#This Row],[Occupational Therapist Hours]],NonNurse[[#This Row],[OT Assistant Hours]],NonNurse[[#This Row],[OT Aide Hours]])/NonNurse[[#This Row],[MDS Census]]</f>
        <v>8.9986642177325105E-2</v>
      </c>
      <c r="W317" s="6">
        <v>0.29695652173913045</v>
      </c>
      <c r="X317" s="6">
        <v>5.0696739130434807</v>
      </c>
      <c r="Y317" s="6">
        <v>0</v>
      </c>
      <c r="Z317" s="6">
        <f>SUM(NonNurse[[#This Row],[Physical Therapist (PT) Hours]],NonNurse[[#This Row],[PT Assistant Hours]],NonNurse[[#This Row],[PT Aide Hours]])/NonNurse[[#This Row],[MDS Census]]</f>
        <v>8.2439472366004393E-2</v>
      </c>
      <c r="AA317" s="6">
        <v>0.28260869565217389</v>
      </c>
      <c r="AB317" s="6">
        <v>0</v>
      </c>
      <c r="AC317" s="6">
        <v>0</v>
      </c>
      <c r="AD317" s="6">
        <v>18.483695652173914</v>
      </c>
      <c r="AE317" s="6">
        <v>0</v>
      </c>
      <c r="AF317" s="6">
        <v>0</v>
      </c>
      <c r="AG317" s="6">
        <v>0</v>
      </c>
      <c r="AH317" s="1">
        <v>225495</v>
      </c>
      <c r="AI317">
        <v>1</v>
      </c>
    </row>
    <row r="318" spans="1:35" x14ac:dyDescent="0.25">
      <c r="A318" t="s">
        <v>379</v>
      </c>
      <c r="B318" t="s">
        <v>319</v>
      </c>
      <c r="C318" t="s">
        <v>595</v>
      </c>
      <c r="D318" t="s">
        <v>410</v>
      </c>
      <c r="E318" s="6">
        <v>24.902173913043477</v>
      </c>
      <c r="F318" s="6">
        <v>2.3913043478260869</v>
      </c>
      <c r="G318" s="6">
        <v>0</v>
      </c>
      <c r="H318" s="6">
        <v>0</v>
      </c>
      <c r="I318" s="6">
        <v>0</v>
      </c>
      <c r="J318" s="6">
        <v>0</v>
      </c>
      <c r="K318" s="6">
        <v>0</v>
      </c>
      <c r="L318" s="6">
        <v>0.20652173913043478</v>
      </c>
      <c r="M318" s="6">
        <v>5.1358695652173916</v>
      </c>
      <c r="N318" s="6">
        <v>0</v>
      </c>
      <c r="O318" s="6">
        <f>SUM(NonNurse[[#This Row],[Qualified Social Work Staff Hours]],NonNurse[[#This Row],[Other Social Work Staff Hours]])/NonNurse[[#This Row],[MDS Census]]</f>
        <v>0.20624181580096029</v>
      </c>
      <c r="P318" s="6">
        <v>5.0543478260869561</v>
      </c>
      <c r="Q318" s="6">
        <v>4.7934782608695654</v>
      </c>
      <c r="R318" s="6">
        <f>SUM(NonNurse[[#This Row],[Qualified Activities Professional Hours]],NonNurse[[#This Row],[Other Activities Professional Hours]])/NonNurse[[#This Row],[MDS Census]]</f>
        <v>0.39546049759930163</v>
      </c>
      <c r="S318" s="6">
        <v>2.3097826086956523</v>
      </c>
      <c r="T318" s="6">
        <v>0</v>
      </c>
      <c r="U318" s="6">
        <v>1.7391304347826086</v>
      </c>
      <c r="V318" s="6">
        <f>SUM(NonNurse[[#This Row],[Occupational Therapist Hours]],NonNurse[[#This Row],[OT Assistant Hours]],NonNurse[[#This Row],[OT Aide Hours]])/NonNurse[[#This Row],[MDS Census]]</f>
        <v>0.16259275425578351</v>
      </c>
      <c r="W318" s="6">
        <v>2.2717391304347827</v>
      </c>
      <c r="X318" s="6">
        <v>0</v>
      </c>
      <c r="Y318" s="6">
        <v>0.40217391304347827</v>
      </c>
      <c r="Z318" s="6">
        <f>SUM(NonNurse[[#This Row],[Physical Therapist (PT) Hours]],NonNurse[[#This Row],[PT Assistant Hours]],NonNurse[[#This Row],[PT Aide Hours]])/NonNurse[[#This Row],[MDS Census]]</f>
        <v>0.10737669140113487</v>
      </c>
      <c r="AA318" s="6">
        <v>0</v>
      </c>
      <c r="AB318" s="6">
        <v>0</v>
      </c>
      <c r="AC318" s="6">
        <v>0</v>
      </c>
      <c r="AD318" s="6">
        <v>0</v>
      </c>
      <c r="AE318" s="6">
        <v>0</v>
      </c>
      <c r="AF318" s="6">
        <v>0</v>
      </c>
      <c r="AG318" s="6">
        <v>0</v>
      </c>
      <c r="AH318" s="1">
        <v>225709</v>
      </c>
      <c r="AI318">
        <v>1</v>
      </c>
    </row>
    <row r="319" spans="1:35" x14ac:dyDescent="0.25">
      <c r="A319" t="s">
        <v>379</v>
      </c>
      <c r="B319" t="s">
        <v>220</v>
      </c>
      <c r="C319" t="s">
        <v>558</v>
      </c>
      <c r="D319" t="s">
        <v>411</v>
      </c>
      <c r="E319" s="6">
        <v>91.684782608695656</v>
      </c>
      <c r="F319" s="6">
        <v>8.0434782608695645</v>
      </c>
      <c r="G319" s="6">
        <v>0</v>
      </c>
      <c r="H319" s="6">
        <v>0</v>
      </c>
      <c r="I319" s="6">
        <v>0.84782608695652173</v>
      </c>
      <c r="J319" s="6">
        <v>0</v>
      </c>
      <c r="K319" s="6">
        <v>0</v>
      </c>
      <c r="L319" s="6">
        <v>3.8586956521739131</v>
      </c>
      <c r="M319" s="6">
        <v>12.5</v>
      </c>
      <c r="N319" s="6">
        <v>0</v>
      </c>
      <c r="O319" s="6">
        <f>SUM(NonNurse[[#This Row],[Qualified Social Work Staff Hours]],NonNurse[[#This Row],[Other Social Work Staff Hours]])/NonNurse[[#This Row],[MDS Census]]</f>
        <v>0.13633669235328985</v>
      </c>
      <c r="P319" s="6">
        <v>5.1494565217391308</v>
      </c>
      <c r="Q319" s="6">
        <v>21.834239130434781</v>
      </c>
      <c r="R319" s="6">
        <f>SUM(NonNurse[[#This Row],[Qualified Activities Professional Hours]],NonNurse[[#This Row],[Other Activities Professional Hours]])/NonNurse[[#This Row],[MDS Census]]</f>
        <v>0.29430942501481921</v>
      </c>
      <c r="S319" s="6">
        <v>3.5244565217391304</v>
      </c>
      <c r="T319" s="6">
        <v>9.1684782608695645</v>
      </c>
      <c r="U319" s="6">
        <v>0</v>
      </c>
      <c r="V319" s="6">
        <f>SUM(NonNurse[[#This Row],[Occupational Therapist Hours]],NonNurse[[#This Row],[OT Assistant Hours]],NonNurse[[#This Row],[OT Aide Hours]])/NonNurse[[#This Row],[MDS Census]]</f>
        <v>0.13844101956135149</v>
      </c>
      <c r="W319" s="6">
        <v>3.4755434782608696</v>
      </c>
      <c r="X319" s="6">
        <v>4.0135869565217392</v>
      </c>
      <c r="Y319" s="6">
        <v>5.1847826086956523</v>
      </c>
      <c r="Z319" s="6">
        <f>SUM(NonNurse[[#This Row],[Physical Therapist (PT) Hours]],NonNurse[[#This Row],[PT Assistant Hours]],NonNurse[[#This Row],[PT Aide Hours]])/NonNurse[[#This Row],[MDS Census]]</f>
        <v>0.13823355068168347</v>
      </c>
      <c r="AA319" s="6">
        <v>0</v>
      </c>
      <c r="AB319" s="6">
        <v>0</v>
      </c>
      <c r="AC319" s="6">
        <v>0</v>
      </c>
      <c r="AD319" s="6">
        <v>0</v>
      </c>
      <c r="AE319" s="6">
        <v>0</v>
      </c>
      <c r="AF319" s="6">
        <v>0</v>
      </c>
      <c r="AG319" s="6">
        <v>0</v>
      </c>
      <c r="AH319" s="1">
        <v>225488</v>
      </c>
      <c r="AI319">
        <v>1</v>
      </c>
    </row>
    <row r="320" spans="1:35" x14ac:dyDescent="0.25">
      <c r="A320" t="s">
        <v>379</v>
      </c>
      <c r="B320" t="s">
        <v>35</v>
      </c>
      <c r="C320" t="s">
        <v>484</v>
      </c>
      <c r="D320" t="s">
        <v>415</v>
      </c>
      <c r="E320" s="6">
        <v>71.956521739130437</v>
      </c>
      <c r="F320" s="6">
        <v>4.5923913043478262</v>
      </c>
      <c r="G320" s="6">
        <v>0</v>
      </c>
      <c r="H320" s="6">
        <v>0.29891304347826086</v>
      </c>
      <c r="I320" s="6">
        <v>0.96739130434782605</v>
      </c>
      <c r="J320" s="6">
        <v>0</v>
      </c>
      <c r="K320" s="6">
        <v>0</v>
      </c>
      <c r="L320" s="6">
        <v>2.3831521739130435</v>
      </c>
      <c r="M320" s="6">
        <v>4.7744565217391308</v>
      </c>
      <c r="N320" s="6">
        <v>0</v>
      </c>
      <c r="O320" s="6">
        <f>SUM(NonNurse[[#This Row],[Qualified Social Work Staff Hours]],NonNurse[[#This Row],[Other Social Work Staff Hours]])/NonNurse[[#This Row],[MDS Census]]</f>
        <v>6.6351963746223569E-2</v>
      </c>
      <c r="P320" s="6">
        <v>4.2826086956521738</v>
      </c>
      <c r="Q320" s="6">
        <v>7.3668478260869561</v>
      </c>
      <c r="R320" s="6">
        <f>SUM(NonNurse[[#This Row],[Qualified Activities Professional Hours]],NonNurse[[#This Row],[Other Activities Professional Hours]])/NonNurse[[#This Row],[MDS Census]]</f>
        <v>0.16189577039274922</v>
      </c>
      <c r="S320" s="6">
        <v>4.5589130434782614</v>
      </c>
      <c r="T320" s="6">
        <v>5.2554347826086953</v>
      </c>
      <c r="U320" s="6">
        <v>0</v>
      </c>
      <c r="V320" s="6">
        <f>SUM(NonNurse[[#This Row],[Occupational Therapist Hours]],NonNurse[[#This Row],[OT Assistant Hours]],NonNurse[[#This Row],[OT Aide Hours]])/NonNurse[[#This Row],[MDS Census]]</f>
        <v>0.13639274924471298</v>
      </c>
      <c r="W320" s="6">
        <v>5.0054347826086953</v>
      </c>
      <c r="X320" s="6">
        <v>4.4021739130434785</v>
      </c>
      <c r="Y320" s="6">
        <v>0</v>
      </c>
      <c r="Z320" s="6">
        <f>SUM(NonNurse[[#This Row],[Physical Therapist (PT) Hours]],NonNurse[[#This Row],[PT Assistant Hours]],NonNurse[[#This Row],[PT Aide Hours]])/NonNurse[[#This Row],[MDS Census]]</f>
        <v>0.13074018126888218</v>
      </c>
      <c r="AA320" s="6">
        <v>0</v>
      </c>
      <c r="AB320" s="6">
        <v>0</v>
      </c>
      <c r="AC320" s="6">
        <v>0</v>
      </c>
      <c r="AD320" s="6">
        <v>0</v>
      </c>
      <c r="AE320" s="6">
        <v>0</v>
      </c>
      <c r="AF320" s="6">
        <v>0</v>
      </c>
      <c r="AG320" s="6">
        <v>0</v>
      </c>
      <c r="AH320" s="1">
        <v>225198</v>
      </c>
      <c r="AI320">
        <v>1</v>
      </c>
    </row>
    <row r="321" spans="1:35" x14ac:dyDescent="0.25">
      <c r="A321" t="s">
        <v>379</v>
      </c>
      <c r="B321" t="s">
        <v>106</v>
      </c>
      <c r="C321" t="s">
        <v>491</v>
      </c>
      <c r="D321" t="s">
        <v>415</v>
      </c>
      <c r="E321" s="6">
        <v>68.195652173913047</v>
      </c>
      <c r="F321" s="6">
        <v>4.6114130434782608</v>
      </c>
      <c r="G321" s="6">
        <v>0.56521739130434778</v>
      </c>
      <c r="H321" s="6">
        <v>0</v>
      </c>
      <c r="I321" s="6">
        <v>1.8586956521739131</v>
      </c>
      <c r="J321" s="6">
        <v>0</v>
      </c>
      <c r="K321" s="6">
        <v>0</v>
      </c>
      <c r="L321" s="6">
        <v>0</v>
      </c>
      <c r="M321" s="6">
        <v>6.9472826086956534</v>
      </c>
      <c r="N321" s="6">
        <v>0</v>
      </c>
      <c r="O321" s="6">
        <f>SUM(NonNurse[[#This Row],[Qualified Social Work Staff Hours]],NonNurse[[#This Row],[Other Social Work Staff Hours]])/NonNurse[[#This Row],[MDS Census]]</f>
        <v>0.10187280841568379</v>
      </c>
      <c r="P321" s="6">
        <v>0.37576086956521737</v>
      </c>
      <c r="Q321" s="6">
        <v>12.850217391304348</v>
      </c>
      <c r="R321" s="6">
        <f>SUM(NonNurse[[#This Row],[Qualified Activities Professional Hours]],NonNurse[[#This Row],[Other Activities Professional Hours]])/NonNurse[[#This Row],[MDS Census]]</f>
        <v>0.19394166401020083</v>
      </c>
      <c r="S321" s="6">
        <v>2.9044565217391307</v>
      </c>
      <c r="T321" s="6">
        <v>4.7628260869565215</v>
      </c>
      <c r="U321" s="6">
        <v>0</v>
      </c>
      <c r="V321" s="6">
        <f>SUM(NonNurse[[#This Row],[Occupational Therapist Hours]],NonNurse[[#This Row],[OT Assistant Hours]],NonNurse[[#This Row],[OT Aide Hours]])/NonNurse[[#This Row],[MDS Census]]</f>
        <v>0.11243066624163213</v>
      </c>
      <c r="W321" s="6">
        <v>0.24282608695652175</v>
      </c>
      <c r="X321" s="6">
        <v>3.1839130434782605</v>
      </c>
      <c r="Y321" s="6">
        <v>0</v>
      </c>
      <c r="Z321" s="6">
        <f>SUM(NonNurse[[#This Row],[Physical Therapist (PT) Hours]],NonNurse[[#This Row],[PT Assistant Hours]],NonNurse[[#This Row],[PT Aide Hours]])/NonNurse[[#This Row],[MDS Census]]</f>
        <v>5.0248645202422691E-2</v>
      </c>
      <c r="AA321" s="6">
        <v>0</v>
      </c>
      <c r="AB321" s="6">
        <v>0</v>
      </c>
      <c r="AC321" s="6">
        <v>0</v>
      </c>
      <c r="AD321" s="6">
        <v>0</v>
      </c>
      <c r="AE321" s="6">
        <v>1.0217391304347827</v>
      </c>
      <c r="AF321" s="6">
        <v>0</v>
      </c>
      <c r="AG321" s="6">
        <v>0</v>
      </c>
      <c r="AH321" s="1">
        <v>225318</v>
      </c>
      <c r="AI321">
        <v>1</v>
      </c>
    </row>
    <row r="322" spans="1:35" x14ac:dyDescent="0.25">
      <c r="A322" t="s">
        <v>379</v>
      </c>
      <c r="B322" t="s">
        <v>70</v>
      </c>
      <c r="C322" t="s">
        <v>502</v>
      </c>
      <c r="D322" t="s">
        <v>414</v>
      </c>
      <c r="E322" s="6">
        <v>89.521739130434781</v>
      </c>
      <c r="F322" s="6">
        <v>5.3477173913043483</v>
      </c>
      <c r="G322" s="6">
        <v>1.4456521739130435</v>
      </c>
      <c r="H322" s="6">
        <v>0.19565217391304349</v>
      </c>
      <c r="I322" s="6">
        <v>1.2173913043478262</v>
      </c>
      <c r="J322" s="6">
        <v>0</v>
      </c>
      <c r="K322" s="6">
        <v>1.125</v>
      </c>
      <c r="L322" s="6">
        <v>0.58989130434782611</v>
      </c>
      <c r="M322" s="6">
        <v>5.3619565217391321</v>
      </c>
      <c r="N322" s="6">
        <v>0</v>
      </c>
      <c r="O322" s="6">
        <f>SUM(NonNurse[[#This Row],[Qualified Social Work Staff Hours]],NonNurse[[#This Row],[Other Social Work Staff Hours]])/NonNurse[[#This Row],[MDS Census]]</f>
        <v>5.9895580378824691E-2</v>
      </c>
      <c r="P322" s="6">
        <v>4.7946739130434786</v>
      </c>
      <c r="Q322" s="6">
        <v>39.551630434782609</v>
      </c>
      <c r="R322" s="6">
        <f>SUM(NonNurse[[#This Row],[Qualified Activities Professional Hours]],NonNurse[[#This Row],[Other Activities Professional Hours]])/NonNurse[[#This Row],[MDS Census]]</f>
        <v>0.49536911121903843</v>
      </c>
      <c r="S322" s="6">
        <v>5.18</v>
      </c>
      <c r="T322" s="6">
        <v>5.0458695652173908</v>
      </c>
      <c r="U322" s="6">
        <v>0</v>
      </c>
      <c r="V322" s="6">
        <f>SUM(NonNurse[[#This Row],[Occupational Therapist Hours]],NonNurse[[#This Row],[OT Assistant Hours]],NonNurse[[#This Row],[OT Aide Hours]])/NonNurse[[#This Row],[MDS Census]]</f>
        <v>0.11422778047595919</v>
      </c>
      <c r="W322" s="6">
        <v>2.3245652173913034</v>
      </c>
      <c r="X322" s="6">
        <v>5.6197826086956528</v>
      </c>
      <c r="Y322" s="6">
        <v>0</v>
      </c>
      <c r="Z322" s="6">
        <f>SUM(NonNurse[[#This Row],[Physical Therapist (PT) Hours]],NonNurse[[#This Row],[PT Assistant Hours]],NonNurse[[#This Row],[PT Aide Hours]])/NonNurse[[#This Row],[MDS Census]]</f>
        <v>8.8742107819329771E-2</v>
      </c>
      <c r="AA322" s="6">
        <v>0</v>
      </c>
      <c r="AB322" s="6">
        <v>0</v>
      </c>
      <c r="AC322" s="6">
        <v>0</v>
      </c>
      <c r="AD322" s="6">
        <v>0</v>
      </c>
      <c r="AE322" s="6">
        <v>0</v>
      </c>
      <c r="AF322" s="6">
        <v>0</v>
      </c>
      <c r="AG322" s="6">
        <v>0</v>
      </c>
      <c r="AH322" s="1">
        <v>225265</v>
      </c>
      <c r="AI322">
        <v>1</v>
      </c>
    </row>
    <row r="323" spans="1:35" x14ac:dyDescent="0.25">
      <c r="A323" t="s">
        <v>379</v>
      </c>
      <c r="B323" t="s">
        <v>182</v>
      </c>
      <c r="C323" t="s">
        <v>512</v>
      </c>
      <c r="D323" t="s">
        <v>413</v>
      </c>
      <c r="E323" s="6">
        <v>3.9347826086956523</v>
      </c>
      <c r="F323" s="6">
        <v>0.8582608695652173</v>
      </c>
      <c r="G323" s="6">
        <v>0</v>
      </c>
      <c r="H323" s="6">
        <v>0</v>
      </c>
      <c r="I323" s="6">
        <v>0</v>
      </c>
      <c r="J323" s="6">
        <v>0</v>
      </c>
      <c r="K323" s="6">
        <v>0</v>
      </c>
      <c r="L323" s="6">
        <v>0</v>
      </c>
      <c r="M323" s="6">
        <v>1.5420652173913043</v>
      </c>
      <c r="N323" s="6">
        <v>0.76282608695652165</v>
      </c>
      <c r="O323" s="6">
        <f>SUM(NonNurse[[#This Row],[Qualified Social Work Staff Hours]],NonNurse[[#This Row],[Other Social Work Staff Hours]])/NonNurse[[#This Row],[MDS Census]]</f>
        <v>0.5857734806629834</v>
      </c>
      <c r="P323" s="6">
        <v>0</v>
      </c>
      <c r="Q323" s="6">
        <v>2.1784782608695652</v>
      </c>
      <c r="R323" s="6">
        <f>SUM(NonNurse[[#This Row],[Qualified Activities Professional Hours]],NonNurse[[#This Row],[Other Activities Professional Hours]])/NonNurse[[#This Row],[MDS Census]]</f>
        <v>0.553646408839779</v>
      </c>
      <c r="S323" s="6">
        <v>0</v>
      </c>
      <c r="T323" s="6">
        <v>0</v>
      </c>
      <c r="U323" s="6">
        <v>0</v>
      </c>
      <c r="V323" s="6">
        <f>SUM(NonNurse[[#This Row],[Occupational Therapist Hours]],NonNurse[[#This Row],[OT Assistant Hours]],NonNurse[[#This Row],[OT Aide Hours]])/NonNurse[[#This Row],[MDS Census]]</f>
        <v>0</v>
      </c>
      <c r="W323" s="6">
        <v>9.7826086956521747E-3</v>
      </c>
      <c r="X323" s="6">
        <v>0</v>
      </c>
      <c r="Y323" s="6">
        <v>0</v>
      </c>
      <c r="Z323" s="6">
        <f>SUM(NonNurse[[#This Row],[Physical Therapist (PT) Hours]],NonNurse[[#This Row],[PT Assistant Hours]],NonNurse[[#This Row],[PT Aide Hours]])/NonNurse[[#This Row],[MDS Census]]</f>
        <v>2.4861878453038676E-3</v>
      </c>
      <c r="AA323" s="6">
        <v>0</v>
      </c>
      <c r="AB323" s="6">
        <v>0</v>
      </c>
      <c r="AC323" s="6">
        <v>0</v>
      </c>
      <c r="AD323" s="6">
        <v>0</v>
      </c>
      <c r="AE323" s="6">
        <v>0</v>
      </c>
      <c r="AF323" s="6">
        <v>0</v>
      </c>
      <c r="AG323" s="6">
        <v>0</v>
      </c>
      <c r="AH323" s="1">
        <v>225432</v>
      </c>
      <c r="AI323">
        <v>1</v>
      </c>
    </row>
    <row r="324" spans="1:35" x14ac:dyDescent="0.25">
      <c r="A324" t="s">
        <v>379</v>
      </c>
      <c r="B324" t="s">
        <v>338</v>
      </c>
      <c r="C324" t="s">
        <v>599</v>
      </c>
      <c r="D324" t="s">
        <v>419</v>
      </c>
      <c r="E324" s="6">
        <v>122.16304347826087</v>
      </c>
      <c r="F324" s="6">
        <v>6.3157608695652172</v>
      </c>
      <c r="G324" s="6">
        <v>0.41304347826086957</v>
      </c>
      <c r="H324" s="6">
        <v>0.46195652173913043</v>
      </c>
      <c r="I324" s="6">
        <v>2.0326086956521738</v>
      </c>
      <c r="J324" s="6">
        <v>0</v>
      </c>
      <c r="K324" s="6">
        <v>0</v>
      </c>
      <c r="L324" s="6">
        <v>0.24815217391304345</v>
      </c>
      <c r="M324" s="6">
        <v>4.1867391304347823</v>
      </c>
      <c r="N324" s="6">
        <v>2.1463043478260873</v>
      </c>
      <c r="O324" s="6">
        <f>SUM(NonNurse[[#This Row],[Qualified Social Work Staff Hours]],NonNurse[[#This Row],[Other Social Work Staff Hours]])/NonNurse[[#This Row],[MDS Census]]</f>
        <v>5.1840911113088348E-2</v>
      </c>
      <c r="P324" s="6">
        <v>2.1131521739130434</v>
      </c>
      <c r="Q324" s="6">
        <v>13.255869565217393</v>
      </c>
      <c r="R324" s="6">
        <f>SUM(NonNurse[[#This Row],[Qualified Activities Professional Hours]],NonNurse[[#This Row],[Other Activities Professional Hours]])/NonNurse[[#This Row],[MDS Census]]</f>
        <v>0.12580745617937542</v>
      </c>
      <c r="S324" s="6">
        <v>11.927065217391304</v>
      </c>
      <c r="T324" s="6">
        <v>4.9905434782608697</v>
      </c>
      <c r="U324" s="6">
        <v>0</v>
      </c>
      <c r="V324" s="6">
        <f>SUM(NonNurse[[#This Row],[Occupational Therapist Hours]],NonNurse[[#This Row],[OT Assistant Hours]],NonNurse[[#This Row],[OT Aide Hours]])/NonNurse[[#This Row],[MDS Census]]</f>
        <v>0.13848385087641249</v>
      </c>
      <c r="W324" s="6">
        <v>3.9466304347826084</v>
      </c>
      <c r="X324" s="6">
        <v>4.2345652173913022</v>
      </c>
      <c r="Y324" s="6">
        <v>0</v>
      </c>
      <c r="Z324" s="6">
        <f>SUM(NonNurse[[#This Row],[Physical Therapist (PT) Hours]],NonNurse[[#This Row],[PT Assistant Hours]],NonNurse[[#This Row],[PT Aide Hours]])/NonNurse[[#This Row],[MDS Census]]</f>
        <v>6.6969481270575643E-2</v>
      </c>
      <c r="AA324" s="6">
        <v>0</v>
      </c>
      <c r="AB324" s="6">
        <v>0</v>
      </c>
      <c r="AC324" s="6">
        <v>0</v>
      </c>
      <c r="AD324" s="6">
        <v>0</v>
      </c>
      <c r="AE324" s="6">
        <v>0</v>
      </c>
      <c r="AF324" s="6">
        <v>0</v>
      </c>
      <c r="AG324" s="6">
        <v>0</v>
      </c>
      <c r="AH324" s="1">
        <v>225757</v>
      </c>
      <c r="AI324">
        <v>1</v>
      </c>
    </row>
    <row r="325" spans="1:35" x14ac:dyDescent="0.25">
      <c r="A325" t="s">
        <v>379</v>
      </c>
      <c r="B325" t="s">
        <v>178</v>
      </c>
      <c r="C325" t="s">
        <v>435</v>
      </c>
      <c r="D325" t="s">
        <v>410</v>
      </c>
      <c r="E325" s="6">
        <v>135.11956521739131</v>
      </c>
      <c r="F325" s="6">
        <v>2.6032608695652173</v>
      </c>
      <c r="G325" s="6">
        <v>0.13043478260869565</v>
      </c>
      <c r="H325" s="6">
        <v>0.19565217391304349</v>
      </c>
      <c r="I325" s="6">
        <v>2.2608695652173911</v>
      </c>
      <c r="J325" s="6">
        <v>0</v>
      </c>
      <c r="K325" s="6">
        <v>0</v>
      </c>
      <c r="L325" s="6">
        <v>1.0158695652173915</v>
      </c>
      <c r="M325" s="6">
        <v>2.5426086956521736</v>
      </c>
      <c r="N325" s="6">
        <v>0</v>
      </c>
      <c r="O325" s="6">
        <f>SUM(NonNurse[[#This Row],[Qualified Social Work Staff Hours]],NonNurse[[#This Row],[Other Social Work Staff Hours]])/NonNurse[[#This Row],[MDS Census]]</f>
        <v>1.8817472447912473E-2</v>
      </c>
      <c r="P325" s="6">
        <v>4.8369565217391308</v>
      </c>
      <c r="Q325" s="6">
        <v>15.630326086956519</v>
      </c>
      <c r="R325" s="6">
        <f>SUM(NonNurse[[#This Row],[Qualified Activities Professional Hours]],NonNurse[[#This Row],[Other Activities Professional Hours]])/NonNurse[[#This Row],[MDS Census]]</f>
        <v>0.15147534389831868</v>
      </c>
      <c r="S325" s="6">
        <v>11.325326086956521</v>
      </c>
      <c r="T325" s="6">
        <v>6.4303260869565211</v>
      </c>
      <c r="U325" s="6">
        <v>0</v>
      </c>
      <c r="V325" s="6">
        <f>SUM(NonNurse[[#This Row],[Occupational Therapist Hours]],NonNurse[[#This Row],[OT Assistant Hours]],NonNurse[[#This Row],[OT Aide Hours]])/NonNurse[[#This Row],[MDS Census]]</f>
        <v>0.13140696645483063</v>
      </c>
      <c r="W325" s="6">
        <v>7.595434782608697</v>
      </c>
      <c r="X325" s="6">
        <v>5.4992391304347832</v>
      </c>
      <c r="Y325" s="6">
        <v>0</v>
      </c>
      <c r="Z325" s="6">
        <f>SUM(NonNurse[[#This Row],[Physical Therapist (PT) Hours]],NonNurse[[#This Row],[PT Assistant Hours]],NonNurse[[#This Row],[PT Aide Hours]])/NonNurse[[#This Row],[MDS Census]]</f>
        <v>9.6911752875874835E-2</v>
      </c>
      <c r="AA325" s="6">
        <v>0</v>
      </c>
      <c r="AB325" s="6">
        <v>0</v>
      </c>
      <c r="AC325" s="6">
        <v>0</v>
      </c>
      <c r="AD325" s="6">
        <v>0</v>
      </c>
      <c r="AE325" s="6">
        <v>0</v>
      </c>
      <c r="AF325" s="6">
        <v>0</v>
      </c>
      <c r="AG325" s="6">
        <v>0</v>
      </c>
      <c r="AH325" s="1">
        <v>225425</v>
      </c>
      <c r="AI325">
        <v>1</v>
      </c>
    </row>
    <row r="326" spans="1:35" x14ac:dyDescent="0.25">
      <c r="A326" t="s">
        <v>379</v>
      </c>
      <c r="B326" t="s">
        <v>91</v>
      </c>
      <c r="C326" t="s">
        <v>510</v>
      </c>
      <c r="D326" t="s">
        <v>414</v>
      </c>
      <c r="E326" s="6">
        <v>124.01086956521739</v>
      </c>
      <c r="F326" s="6">
        <v>4.594130434782608</v>
      </c>
      <c r="G326" s="6">
        <v>0.56521739130434778</v>
      </c>
      <c r="H326" s="6">
        <v>0.11956521739130435</v>
      </c>
      <c r="I326" s="6">
        <v>0.72826086956521741</v>
      </c>
      <c r="J326" s="6">
        <v>0</v>
      </c>
      <c r="K326" s="6">
        <v>0</v>
      </c>
      <c r="L326" s="6">
        <v>4.8060869565217397</v>
      </c>
      <c r="M326" s="6">
        <v>16.724673913043478</v>
      </c>
      <c r="N326" s="6">
        <v>0</v>
      </c>
      <c r="O326" s="6">
        <f>SUM(NonNurse[[#This Row],[Qualified Social Work Staff Hours]],NonNurse[[#This Row],[Other Social Work Staff Hours]])/NonNurse[[#This Row],[MDS Census]]</f>
        <v>0.13486458059426767</v>
      </c>
      <c r="P326" s="6">
        <v>4.8970652173913036</v>
      </c>
      <c r="Q326" s="6">
        <v>8.7522826086956531</v>
      </c>
      <c r="R326" s="6">
        <f>SUM(NonNurse[[#This Row],[Qualified Activities Professional Hours]],NonNurse[[#This Row],[Other Activities Professional Hours]])/NonNurse[[#This Row],[MDS Census]]</f>
        <v>0.1100657375755982</v>
      </c>
      <c r="S326" s="6">
        <v>6.1875000000000009</v>
      </c>
      <c r="T326" s="6">
        <v>5.1542391304347817</v>
      </c>
      <c r="U326" s="6">
        <v>0</v>
      </c>
      <c r="V326" s="6">
        <f>SUM(NonNurse[[#This Row],[Occupational Therapist Hours]],NonNurse[[#This Row],[OT Assistant Hours]],NonNurse[[#This Row],[OT Aide Hours]])/NonNurse[[#This Row],[MDS Census]]</f>
        <v>9.1457621176264339E-2</v>
      </c>
      <c r="W326" s="6">
        <v>5.5492391304347812</v>
      </c>
      <c r="X326" s="6">
        <v>6.9464130434782589</v>
      </c>
      <c r="Y326" s="6">
        <v>0</v>
      </c>
      <c r="Z326" s="6">
        <f>SUM(NonNurse[[#This Row],[Physical Therapist (PT) Hours]],NonNurse[[#This Row],[PT Assistant Hours]],NonNurse[[#This Row],[PT Aide Hours]])/NonNurse[[#This Row],[MDS Census]]</f>
        <v>0.10076255587693923</v>
      </c>
      <c r="AA326" s="6">
        <v>0</v>
      </c>
      <c r="AB326" s="6">
        <v>0</v>
      </c>
      <c r="AC326" s="6">
        <v>0</v>
      </c>
      <c r="AD326" s="6">
        <v>0</v>
      </c>
      <c r="AE326" s="6">
        <v>0</v>
      </c>
      <c r="AF326" s="6">
        <v>0</v>
      </c>
      <c r="AG326" s="6">
        <v>0</v>
      </c>
      <c r="AH326" s="1">
        <v>225295</v>
      </c>
      <c r="AI326">
        <v>1</v>
      </c>
    </row>
    <row r="327" spans="1:35" x14ac:dyDescent="0.25">
      <c r="A327" t="s">
        <v>379</v>
      </c>
      <c r="B327" t="s">
        <v>206</v>
      </c>
      <c r="C327" t="s">
        <v>468</v>
      </c>
      <c r="D327" t="s">
        <v>412</v>
      </c>
      <c r="E327" s="6">
        <v>131.66304347826087</v>
      </c>
      <c r="F327" s="6">
        <v>5.5652173913043477</v>
      </c>
      <c r="G327" s="6">
        <v>0</v>
      </c>
      <c r="H327" s="6">
        <v>0</v>
      </c>
      <c r="I327" s="6">
        <v>2.8260869565217392</v>
      </c>
      <c r="J327" s="6">
        <v>0</v>
      </c>
      <c r="K327" s="6">
        <v>0</v>
      </c>
      <c r="L327" s="6">
        <v>0</v>
      </c>
      <c r="M327" s="6">
        <v>7.7040217391304333</v>
      </c>
      <c r="N327" s="6">
        <v>0</v>
      </c>
      <c r="O327" s="6">
        <f>SUM(NonNurse[[#This Row],[Qualified Social Work Staff Hours]],NonNurse[[#This Row],[Other Social Work Staff Hours]])/NonNurse[[#This Row],[MDS Census]]</f>
        <v>5.8513167671097155E-2</v>
      </c>
      <c r="P327" s="6">
        <v>4.7542391304347822</v>
      </c>
      <c r="Q327" s="6">
        <v>9.3074999999999992</v>
      </c>
      <c r="R327" s="6">
        <f>SUM(NonNurse[[#This Row],[Qualified Activities Professional Hours]],NonNurse[[#This Row],[Other Activities Professional Hours]])/NonNurse[[#This Row],[MDS Census]]</f>
        <v>0.10680095764880705</v>
      </c>
      <c r="S327" s="6">
        <v>5.5690217391304353</v>
      </c>
      <c r="T327" s="6">
        <v>3.9723913043478269</v>
      </c>
      <c r="U327" s="6">
        <v>0</v>
      </c>
      <c r="V327" s="6">
        <f>SUM(NonNurse[[#This Row],[Occupational Therapist Hours]],NonNurse[[#This Row],[OT Assistant Hours]],NonNurse[[#This Row],[OT Aide Hours]])/NonNurse[[#This Row],[MDS Census]]</f>
        <v>7.2468422356146284E-2</v>
      </c>
      <c r="W327" s="6">
        <v>2.218695652173913</v>
      </c>
      <c r="X327" s="6">
        <v>6.1490217391304318</v>
      </c>
      <c r="Y327" s="6">
        <v>0</v>
      </c>
      <c r="Z327" s="6">
        <f>SUM(NonNurse[[#This Row],[Physical Therapist (PT) Hours]],NonNurse[[#This Row],[PT Assistant Hours]],NonNurse[[#This Row],[PT Aide Hours]])/NonNurse[[#This Row],[MDS Census]]</f>
        <v>6.3554032857260759E-2</v>
      </c>
      <c r="AA327" s="6">
        <v>0</v>
      </c>
      <c r="AB327" s="6">
        <v>0</v>
      </c>
      <c r="AC327" s="6">
        <v>0</v>
      </c>
      <c r="AD327" s="6">
        <v>0</v>
      </c>
      <c r="AE327" s="6">
        <v>0</v>
      </c>
      <c r="AF327" s="6">
        <v>0</v>
      </c>
      <c r="AG327" s="6">
        <v>0</v>
      </c>
      <c r="AH327" s="1">
        <v>225467</v>
      </c>
      <c r="AI327">
        <v>1</v>
      </c>
    </row>
    <row r="328" spans="1:35" x14ac:dyDescent="0.25">
      <c r="A328" t="s">
        <v>379</v>
      </c>
      <c r="B328" t="s">
        <v>279</v>
      </c>
      <c r="C328" t="s">
        <v>485</v>
      </c>
      <c r="D328" t="s">
        <v>416</v>
      </c>
      <c r="E328" s="6">
        <v>21.369565217391305</v>
      </c>
      <c r="F328" s="6">
        <v>2.3913043478260869</v>
      </c>
      <c r="G328" s="6">
        <v>0</v>
      </c>
      <c r="H328" s="6">
        <v>0</v>
      </c>
      <c r="I328" s="6">
        <v>0</v>
      </c>
      <c r="J328" s="6">
        <v>0</v>
      </c>
      <c r="K328" s="6">
        <v>0</v>
      </c>
      <c r="L328" s="6">
        <v>0.33152173913043476</v>
      </c>
      <c r="M328" s="6">
        <v>0.4891304347826087</v>
      </c>
      <c r="N328" s="6">
        <v>0</v>
      </c>
      <c r="O328" s="6">
        <f>SUM(NonNurse[[#This Row],[Qualified Social Work Staff Hours]],NonNurse[[#This Row],[Other Social Work Staff Hours]])/NonNurse[[#This Row],[MDS Census]]</f>
        <v>2.288911495422177E-2</v>
      </c>
      <c r="P328" s="6">
        <v>1.7228260869565217</v>
      </c>
      <c r="Q328" s="6">
        <v>6.7744565217391308</v>
      </c>
      <c r="R328" s="6">
        <f>SUM(NonNurse[[#This Row],[Qualified Activities Professional Hours]],NonNurse[[#This Row],[Other Activities Professional Hours]])/NonNurse[[#This Row],[MDS Census]]</f>
        <v>0.39763479145473041</v>
      </c>
      <c r="S328" s="6">
        <v>1.5</v>
      </c>
      <c r="T328" s="6">
        <v>0</v>
      </c>
      <c r="U328" s="6">
        <v>2.0326086956521738</v>
      </c>
      <c r="V328" s="6">
        <f>SUM(NonNurse[[#This Row],[Occupational Therapist Hours]],NonNurse[[#This Row],[OT Assistant Hours]],NonNurse[[#This Row],[OT Aide Hours]])/NonNurse[[#This Row],[MDS Census]]</f>
        <v>0.16531027466937945</v>
      </c>
      <c r="W328" s="6">
        <v>0.74456521739130432</v>
      </c>
      <c r="X328" s="6">
        <v>0</v>
      </c>
      <c r="Y328" s="6">
        <v>1.8913043478260869</v>
      </c>
      <c r="Z328" s="6">
        <f>SUM(NonNurse[[#This Row],[Physical Therapist (PT) Hours]],NonNurse[[#This Row],[PT Assistant Hours]],NonNurse[[#This Row],[PT Aide Hours]])/NonNurse[[#This Row],[MDS Census]]</f>
        <v>0.12334689725330619</v>
      </c>
      <c r="AA328" s="6">
        <v>0</v>
      </c>
      <c r="AB328" s="6">
        <v>0</v>
      </c>
      <c r="AC328" s="6">
        <v>0</v>
      </c>
      <c r="AD328" s="6">
        <v>0</v>
      </c>
      <c r="AE328" s="6">
        <v>0</v>
      </c>
      <c r="AF328" s="6">
        <v>0</v>
      </c>
      <c r="AG328" s="6">
        <v>0</v>
      </c>
      <c r="AH328" s="1">
        <v>225608</v>
      </c>
      <c r="AI328">
        <v>1</v>
      </c>
    </row>
    <row r="329" spans="1:35" x14ac:dyDescent="0.25">
      <c r="A329" t="s">
        <v>379</v>
      </c>
      <c r="B329" t="s">
        <v>247</v>
      </c>
      <c r="C329" t="s">
        <v>459</v>
      </c>
      <c r="D329" t="s">
        <v>412</v>
      </c>
      <c r="E329" s="6">
        <v>89.510869565217391</v>
      </c>
      <c r="F329" s="6">
        <v>4.7826086956521738</v>
      </c>
      <c r="G329" s="6">
        <v>0.42391304347826086</v>
      </c>
      <c r="H329" s="6">
        <v>0.40217391304347827</v>
      </c>
      <c r="I329" s="6">
        <v>1.6847826086956521</v>
      </c>
      <c r="J329" s="6">
        <v>0</v>
      </c>
      <c r="K329" s="6">
        <v>0</v>
      </c>
      <c r="L329" s="6">
        <v>1.5435869565217391</v>
      </c>
      <c r="M329" s="6">
        <v>5.3043478260869561</v>
      </c>
      <c r="N329" s="6">
        <v>0</v>
      </c>
      <c r="O329" s="6">
        <f>SUM(NonNurse[[#This Row],[Qualified Social Work Staff Hours]],NonNurse[[#This Row],[Other Social Work Staff Hours]])/NonNurse[[#This Row],[MDS Census]]</f>
        <v>5.9259259259259255E-2</v>
      </c>
      <c r="P329" s="6">
        <v>3.2472826086956523</v>
      </c>
      <c r="Q329" s="6">
        <v>14.154891304347826</v>
      </c>
      <c r="R329" s="6">
        <f>SUM(NonNurse[[#This Row],[Qualified Activities Professional Hours]],NonNurse[[#This Row],[Other Activities Professional Hours]])/NonNurse[[#This Row],[MDS Census]]</f>
        <v>0.19441408621736489</v>
      </c>
      <c r="S329" s="6">
        <v>3.6610869565217392</v>
      </c>
      <c r="T329" s="6">
        <v>4.2472826086956523</v>
      </c>
      <c r="U329" s="6">
        <v>0</v>
      </c>
      <c r="V329" s="6">
        <f>SUM(NonNurse[[#This Row],[Occupational Therapist Hours]],NonNurse[[#This Row],[OT Assistant Hours]],NonNurse[[#This Row],[OT Aide Hours]])/NonNurse[[#This Row],[MDS Census]]</f>
        <v>8.8350941105039466E-2</v>
      </c>
      <c r="W329" s="6">
        <v>5.2992391304347812</v>
      </c>
      <c r="X329" s="6">
        <v>4.9852173913043467</v>
      </c>
      <c r="Y329" s="6">
        <v>0</v>
      </c>
      <c r="Z329" s="6">
        <f>SUM(NonNurse[[#This Row],[Physical Therapist (PT) Hours]],NonNurse[[#This Row],[PT Assistant Hours]],NonNurse[[#This Row],[PT Aide Hours]])/NonNurse[[#This Row],[MDS Census]]</f>
        <v>0.11489617486338793</v>
      </c>
      <c r="AA329" s="6">
        <v>0</v>
      </c>
      <c r="AB329" s="6">
        <v>0</v>
      </c>
      <c r="AC329" s="6">
        <v>0</v>
      </c>
      <c r="AD329" s="6">
        <v>0</v>
      </c>
      <c r="AE329" s="6">
        <v>0</v>
      </c>
      <c r="AF329" s="6">
        <v>0</v>
      </c>
      <c r="AG329" s="6">
        <v>0</v>
      </c>
      <c r="AH329" s="1">
        <v>225533</v>
      </c>
      <c r="AI329">
        <v>1</v>
      </c>
    </row>
    <row r="330" spans="1:35" x14ac:dyDescent="0.25">
      <c r="A330" t="s">
        <v>379</v>
      </c>
      <c r="B330" t="s">
        <v>160</v>
      </c>
      <c r="C330" t="s">
        <v>462</v>
      </c>
      <c r="D330" t="s">
        <v>410</v>
      </c>
      <c r="E330" s="6">
        <v>116.78260869565217</v>
      </c>
      <c r="F330" s="6">
        <v>6.1739130434782608</v>
      </c>
      <c r="G330" s="6">
        <v>0.15217391304347827</v>
      </c>
      <c r="H330" s="6">
        <v>0.55217391304347818</v>
      </c>
      <c r="I330" s="6">
        <v>3.0869565217391304</v>
      </c>
      <c r="J330" s="6">
        <v>0</v>
      </c>
      <c r="K330" s="6">
        <v>0</v>
      </c>
      <c r="L330" s="6">
        <v>4.7747826086956531</v>
      </c>
      <c r="M330" s="6">
        <v>10.696413043478261</v>
      </c>
      <c r="N330" s="6">
        <v>0</v>
      </c>
      <c r="O330" s="6">
        <f>SUM(NonNurse[[#This Row],[Qualified Social Work Staff Hours]],NonNurse[[#This Row],[Other Social Work Staff Hours]])/NonNurse[[#This Row],[MDS Census]]</f>
        <v>9.1592516753536857E-2</v>
      </c>
      <c r="P330" s="6">
        <v>0.2608695652173913</v>
      </c>
      <c r="Q330" s="6">
        <v>7.4581521739130423</v>
      </c>
      <c r="R330" s="6">
        <f>SUM(NonNurse[[#This Row],[Qualified Activities Professional Hours]],NonNurse[[#This Row],[Other Activities Professional Hours]])/NonNurse[[#This Row],[MDS Census]]</f>
        <v>6.6097356664184648E-2</v>
      </c>
      <c r="S330" s="6">
        <v>4.9926086956521756</v>
      </c>
      <c r="T330" s="6">
        <v>3.9915217391304352</v>
      </c>
      <c r="U330" s="6">
        <v>0</v>
      </c>
      <c r="V330" s="6">
        <f>SUM(NonNurse[[#This Row],[Occupational Therapist Hours]],NonNurse[[#This Row],[OT Assistant Hours]],NonNurse[[#This Row],[OT Aide Hours]])/NonNurse[[#This Row],[MDS Census]]</f>
        <v>7.6930379746835462E-2</v>
      </c>
      <c r="W330" s="6">
        <v>5.1960869565217385</v>
      </c>
      <c r="X330" s="6">
        <v>3.4065217391304357</v>
      </c>
      <c r="Y330" s="6">
        <v>0</v>
      </c>
      <c r="Z330" s="6">
        <f>SUM(NonNurse[[#This Row],[Physical Therapist (PT) Hours]],NonNurse[[#This Row],[PT Assistant Hours]],NonNurse[[#This Row],[PT Aide Hours]])/NonNurse[[#This Row],[MDS Census]]</f>
        <v>7.3663440059568139E-2</v>
      </c>
      <c r="AA330" s="6">
        <v>0</v>
      </c>
      <c r="AB330" s="6">
        <v>0.27173913043478259</v>
      </c>
      <c r="AC330" s="6">
        <v>0</v>
      </c>
      <c r="AD330" s="6">
        <v>0</v>
      </c>
      <c r="AE330" s="6">
        <v>6.5217391304347824E-2</v>
      </c>
      <c r="AF330" s="6">
        <v>0</v>
      </c>
      <c r="AG330" s="6">
        <v>0</v>
      </c>
      <c r="AH330" s="1">
        <v>225400</v>
      </c>
      <c r="AI330">
        <v>1</v>
      </c>
    </row>
    <row r="331" spans="1:35" x14ac:dyDescent="0.25">
      <c r="A331" t="s">
        <v>379</v>
      </c>
      <c r="B331" t="s">
        <v>249</v>
      </c>
      <c r="C331" t="s">
        <v>569</v>
      </c>
      <c r="D331" t="s">
        <v>416</v>
      </c>
      <c r="E331" s="6">
        <v>58.684782608695649</v>
      </c>
      <c r="F331" s="6">
        <v>5.1304347826086953</v>
      </c>
      <c r="G331" s="6">
        <v>0.34239130434782611</v>
      </c>
      <c r="H331" s="6">
        <v>0</v>
      </c>
      <c r="I331" s="6">
        <v>4.8043478260869561</v>
      </c>
      <c r="J331" s="6">
        <v>0</v>
      </c>
      <c r="K331" s="6">
        <v>0</v>
      </c>
      <c r="L331" s="6">
        <v>2.6379347826086952</v>
      </c>
      <c r="M331" s="6">
        <v>3.4130434782608696</v>
      </c>
      <c r="N331" s="6">
        <v>0</v>
      </c>
      <c r="O331" s="6">
        <f>SUM(NonNurse[[#This Row],[Qualified Social Work Staff Hours]],NonNurse[[#This Row],[Other Social Work Staff Hours]])/NonNurse[[#This Row],[MDS Census]]</f>
        <v>5.8158918318207083E-2</v>
      </c>
      <c r="P331" s="6">
        <v>5.447826086956522</v>
      </c>
      <c r="Q331" s="6">
        <v>2.6152173913043479</v>
      </c>
      <c r="R331" s="6">
        <f>SUM(NonNurse[[#This Row],[Qualified Activities Professional Hours]],NonNurse[[#This Row],[Other Activities Professional Hours]])/NonNurse[[#This Row],[MDS Census]]</f>
        <v>0.13739581403963697</v>
      </c>
      <c r="S331" s="6">
        <v>12.393478260869571</v>
      </c>
      <c r="T331" s="6">
        <v>5.9193478260869572</v>
      </c>
      <c r="U331" s="6">
        <v>0</v>
      </c>
      <c r="V331" s="6">
        <f>SUM(NonNurse[[#This Row],[Occupational Therapist Hours]],NonNurse[[#This Row],[OT Assistant Hours]],NonNurse[[#This Row],[OT Aide Hours]])/NonNurse[[#This Row],[MDS Census]]</f>
        <v>0.31205408408964636</v>
      </c>
      <c r="W331" s="6">
        <v>5.3525000000000027</v>
      </c>
      <c r="X331" s="6">
        <v>5.4040217391304353</v>
      </c>
      <c r="Y331" s="6">
        <v>3.7608695652173911</v>
      </c>
      <c r="Z331" s="6">
        <f>SUM(NonNurse[[#This Row],[Physical Therapist (PT) Hours]],NonNurse[[#This Row],[PT Assistant Hours]],NonNurse[[#This Row],[PT Aide Hours]])/NonNurse[[#This Row],[MDS Census]]</f>
        <v>0.24737914428597893</v>
      </c>
      <c r="AA331" s="6">
        <v>0</v>
      </c>
      <c r="AB331" s="6">
        <v>0</v>
      </c>
      <c r="AC331" s="6">
        <v>0</v>
      </c>
      <c r="AD331" s="6">
        <v>0</v>
      </c>
      <c r="AE331" s="6">
        <v>0</v>
      </c>
      <c r="AF331" s="6">
        <v>0</v>
      </c>
      <c r="AG331" s="6">
        <v>0</v>
      </c>
      <c r="AH331" s="1">
        <v>225536</v>
      </c>
      <c r="AI331">
        <v>1</v>
      </c>
    </row>
    <row r="332" spans="1:35" x14ac:dyDescent="0.25">
      <c r="A332" t="s">
        <v>379</v>
      </c>
      <c r="B332" t="s">
        <v>277</v>
      </c>
      <c r="C332" t="s">
        <v>424</v>
      </c>
      <c r="D332" t="s">
        <v>410</v>
      </c>
      <c r="E332" s="6">
        <v>90.293478260869563</v>
      </c>
      <c r="F332" s="6">
        <v>2.5217391304347827</v>
      </c>
      <c r="G332" s="6">
        <v>0</v>
      </c>
      <c r="H332" s="6">
        <v>0</v>
      </c>
      <c r="I332" s="6">
        <v>0</v>
      </c>
      <c r="J332" s="6">
        <v>0</v>
      </c>
      <c r="K332" s="6">
        <v>0</v>
      </c>
      <c r="L332" s="6">
        <v>0</v>
      </c>
      <c r="M332" s="6">
        <v>1.9130434782608696</v>
      </c>
      <c r="N332" s="6">
        <v>0</v>
      </c>
      <c r="O332" s="6">
        <f>SUM(NonNurse[[#This Row],[Qualified Social Work Staff Hours]],NonNurse[[#This Row],[Other Social Work Staff Hours]])/NonNurse[[#This Row],[MDS Census]]</f>
        <v>2.1186950764415555E-2</v>
      </c>
      <c r="P332" s="6">
        <v>1.1086956521739131</v>
      </c>
      <c r="Q332" s="6">
        <v>0.90489130434782605</v>
      </c>
      <c r="R332" s="6">
        <f>SUM(NonNurse[[#This Row],[Qualified Activities Professional Hours]],NonNurse[[#This Row],[Other Activities Professional Hours]])/NonNurse[[#This Row],[MDS Census]]</f>
        <v>2.2300469483568078E-2</v>
      </c>
      <c r="S332" s="6">
        <v>0</v>
      </c>
      <c r="T332" s="6">
        <v>0</v>
      </c>
      <c r="U332" s="6">
        <v>0</v>
      </c>
      <c r="V332" s="6">
        <f>SUM(NonNurse[[#This Row],[Occupational Therapist Hours]],NonNurse[[#This Row],[OT Assistant Hours]],NonNurse[[#This Row],[OT Aide Hours]])/NonNurse[[#This Row],[MDS Census]]</f>
        <v>0</v>
      </c>
      <c r="W332" s="6">
        <v>0</v>
      </c>
      <c r="X332" s="6">
        <v>0</v>
      </c>
      <c r="Y332" s="6">
        <v>0</v>
      </c>
      <c r="Z332" s="6">
        <f>SUM(NonNurse[[#This Row],[Physical Therapist (PT) Hours]],NonNurse[[#This Row],[PT Assistant Hours]],NonNurse[[#This Row],[PT Aide Hours]])/NonNurse[[#This Row],[MDS Census]]</f>
        <v>0</v>
      </c>
      <c r="AA332" s="6">
        <v>0</v>
      </c>
      <c r="AB332" s="6">
        <v>0</v>
      </c>
      <c r="AC332" s="6">
        <v>0</v>
      </c>
      <c r="AD332" s="6">
        <v>0</v>
      </c>
      <c r="AE332" s="6">
        <v>0</v>
      </c>
      <c r="AF332" s="6">
        <v>0</v>
      </c>
      <c r="AG332" s="6">
        <v>0</v>
      </c>
      <c r="AH332" s="1">
        <v>225598</v>
      </c>
      <c r="AI332">
        <v>1</v>
      </c>
    </row>
    <row r="333" spans="1:35" x14ac:dyDescent="0.25">
      <c r="A333" t="s">
        <v>379</v>
      </c>
      <c r="B333" t="s">
        <v>83</v>
      </c>
      <c r="C333" t="s">
        <v>508</v>
      </c>
      <c r="D333" t="s">
        <v>412</v>
      </c>
      <c r="E333" s="6">
        <v>129.53260869565219</v>
      </c>
      <c r="F333" s="6">
        <v>2.5</v>
      </c>
      <c r="G333" s="6">
        <v>0.17543478260869566</v>
      </c>
      <c r="H333" s="6">
        <v>0</v>
      </c>
      <c r="I333" s="6">
        <v>6.2608695652173916</v>
      </c>
      <c r="J333" s="6">
        <v>0</v>
      </c>
      <c r="K333" s="6">
        <v>0.92065217391304355</v>
      </c>
      <c r="L333" s="6">
        <v>4.1820652173913047</v>
      </c>
      <c r="M333" s="6">
        <v>22.546195652173914</v>
      </c>
      <c r="N333" s="6">
        <v>0</v>
      </c>
      <c r="O333" s="6">
        <f>SUM(NonNurse[[#This Row],[Qualified Social Work Staff Hours]],NonNurse[[#This Row],[Other Social Work Staff Hours]])/NonNurse[[#This Row],[MDS Census]]</f>
        <v>0.17405806830578166</v>
      </c>
      <c r="P333" s="6">
        <v>4.5543478260869561</v>
      </c>
      <c r="Q333" s="6">
        <v>23.725543478260871</v>
      </c>
      <c r="R333" s="6">
        <f>SUM(NonNurse[[#This Row],[Qualified Activities Professional Hours]],NonNurse[[#This Row],[Other Activities Professional Hours]])/NonNurse[[#This Row],[MDS Census]]</f>
        <v>0.21832256440379288</v>
      </c>
      <c r="S333" s="6">
        <v>6.8478260869565215</v>
      </c>
      <c r="T333" s="6">
        <v>9.7635869565217384</v>
      </c>
      <c r="U333" s="6">
        <v>0</v>
      </c>
      <c r="V333" s="6">
        <f>SUM(NonNurse[[#This Row],[Occupational Therapist Hours]],NonNurse[[#This Row],[OT Assistant Hours]],NonNurse[[#This Row],[OT Aide Hours]])/NonNurse[[#This Row],[MDS Census]]</f>
        <v>0.12824116807921454</v>
      </c>
      <c r="W333" s="6">
        <v>10.092391304347826</v>
      </c>
      <c r="X333" s="6">
        <v>11.942934782608695</v>
      </c>
      <c r="Y333" s="6">
        <v>0</v>
      </c>
      <c r="Z333" s="6">
        <f>SUM(NonNurse[[#This Row],[Physical Therapist (PT) Hours]],NonNurse[[#This Row],[PT Assistant Hours]],NonNurse[[#This Row],[PT Aide Hours]])/NonNurse[[#This Row],[MDS Census]]</f>
        <v>0.17011412268188303</v>
      </c>
      <c r="AA333" s="6">
        <v>0</v>
      </c>
      <c r="AB333" s="6">
        <v>0</v>
      </c>
      <c r="AC333" s="6">
        <v>0</v>
      </c>
      <c r="AD333" s="6">
        <v>0</v>
      </c>
      <c r="AE333" s="6">
        <v>0</v>
      </c>
      <c r="AF333" s="6">
        <v>0</v>
      </c>
      <c r="AG333" s="6">
        <v>0.95652173913043481</v>
      </c>
      <c r="AH333" s="1">
        <v>225283</v>
      </c>
      <c r="AI333">
        <v>1</v>
      </c>
    </row>
    <row r="334" spans="1:35" x14ac:dyDescent="0.25">
      <c r="A334" t="s">
        <v>379</v>
      </c>
      <c r="B334" t="s">
        <v>30</v>
      </c>
      <c r="C334" t="s">
        <v>481</v>
      </c>
      <c r="D334" t="s">
        <v>411</v>
      </c>
      <c r="E334" s="6">
        <v>101.58695652173913</v>
      </c>
      <c r="F334" s="6">
        <v>5.7391304347826084</v>
      </c>
      <c r="G334" s="6">
        <v>0</v>
      </c>
      <c r="H334" s="6">
        <v>0</v>
      </c>
      <c r="I334" s="6">
        <v>0</v>
      </c>
      <c r="J334" s="6">
        <v>0</v>
      </c>
      <c r="K334" s="6">
        <v>0</v>
      </c>
      <c r="L334" s="6">
        <v>2.1831521739130437</v>
      </c>
      <c r="M334" s="6">
        <v>8</v>
      </c>
      <c r="N334" s="6">
        <v>0</v>
      </c>
      <c r="O334" s="6">
        <f>SUM(NonNurse[[#This Row],[Qualified Social Work Staff Hours]],NonNurse[[#This Row],[Other Social Work Staff Hours]])/NonNurse[[#This Row],[MDS Census]]</f>
        <v>7.8750267494115136E-2</v>
      </c>
      <c r="P334" s="6">
        <v>0</v>
      </c>
      <c r="Q334" s="6">
        <v>10.6875</v>
      </c>
      <c r="R334" s="6">
        <f>SUM(NonNurse[[#This Row],[Qualified Activities Professional Hours]],NonNurse[[#This Row],[Other Activities Professional Hours]])/NonNurse[[#This Row],[MDS Census]]</f>
        <v>0.10520543548041944</v>
      </c>
      <c r="S334" s="6">
        <v>10.123260869565218</v>
      </c>
      <c r="T334" s="6">
        <v>8.1230434782608683</v>
      </c>
      <c r="U334" s="6">
        <v>0</v>
      </c>
      <c r="V334" s="6">
        <f>SUM(NonNurse[[#This Row],[Occupational Therapist Hours]],NonNurse[[#This Row],[OT Assistant Hours]],NonNurse[[#This Row],[OT Aide Hours]])/NonNurse[[#This Row],[MDS Census]]</f>
        <v>0.17961266852129254</v>
      </c>
      <c r="W334" s="6">
        <v>4.4739130434782606</v>
      </c>
      <c r="X334" s="6">
        <v>6.0928260869565225</v>
      </c>
      <c r="Y334" s="6">
        <v>0</v>
      </c>
      <c r="Z334" s="6">
        <f>SUM(NonNurse[[#This Row],[Physical Therapist (PT) Hours]],NonNurse[[#This Row],[PT Assistant Hours]],NonNurse[[#This Row],[PT Aide Hours]])/NonNurse[[#This Row],[MDS Census]]</f>
        <v>0.10401669163278408</v>
      </c>
      <c r="AA334" s="6">
        <v>0</v>
      </c>
      <c r="AB334" s="6">
        <v>0</v>
      </c>
      <c r="AC334" s="6">
        <v>0</v>
      </c>
      <c r="AD334" s="6">
        <v>0</v>
      </c>
      <c r="AE334" s="6">
        <v>4.9565217391304346</v>
      </c>
      <c r="AF334" s="6">
        <v>0</v>
      </c>
      <c r="AG334" s="6">
        <v>0</v>
      </c>
      <c r="AH334" s="1">
        <v>225184</v>
      </c>
      <c r="AI334">
        <v>1</v>
      </c>
    </row>
    <row r="335" spans="1:35" x14ac:dyDescent="0.25">
      <c r="A335" t="s">
        <v>379</v>
      </c>
      <c r="B335" t="s">
        <v>18</v>
      </c>
      <c r="C335" t="s">
        <v>473</v>
      </c>
      <c r="D335" t="s">
        <v>417</v>
      </c>
      <c r="E335" s="6">
        <v>66.923913043478265</v>
      </c>
      <c r="F335" s="6">
        <v>5.4782608695652177</v>
      </c>
      <c r="G335" s="6">
        <v>0.28260869565217389</v>
      </c>
      <c r="H335" s="6">
        <v>0</v>
      </c>
      <c r="I335" s="6">
        <v>3.4130434782608696</v>
      </c>
      <c r="J335" s="6">
        <v>0</v>
      </c>
      <c r="K335" s="6">
        <v>0</v>
      </c>
      <c r="L335" s="6">
        <v>0.81195652173913047</v>
      </c>
      <c r="M335" s="6">
        <v>3.8565217391304345</v>
      </c>
      <c r="N335" s="6">
        <v>0</v>
      </c>
      <c r="O335" s="6">
        <f>SUM(NonNurse[[#This Row],[Qualified Social Work Staff Hours]],NonNurse[[#This Row],[Other Social Work Staff Hours]])/NonNurse[[#This Row],[MDS Census]]</f>
        <v>5.7625466948189048E-2</v>
      </c>
      <c r="P335" s="6">
        <v>5.7684782608695642</v>
      </c>
      <c r="Q335" s="6">
        <v>4.927173913043478</v>
      </c>
      <c r="R335" s="6">
        <f>SUM(NonNurse[[#This Row],[Qualified Activities Professional Hours]],NonNurse[[#This Row],[Other Activities Professional Hours]])/NonNurse[[#This Row],[MDS Census]]</f>
        <v>0.15981809322722104</v>
      </c>
      <c r="S335" s="6">
        <v>4.625978260869565</v>
      </c>
      <c r="T335" s="6">
        <v>6.1234782608695637</v>
      </c>
      <c r="U335" s="6">
        <v>0</v>
      </c>
      <c r="V335" s="6">
        <f>SUM(NonNurse[[#This Row],[Occupational Therapist Hours]],NonNurse[[#This Row],[OT Assistant Hours]],NonNurse[[#This Row],[OT Aide Hours]])/NonNurse[[#This Row],[MDS Census]]</f>
        <v>0.1606220561961994</v>
      </c>
      <c r="W335" s="6">
        <v>0.58956521739130441</v>
      </c>
      <c r="X335" s="6">
        <v>4.4894565217391316</v>
      </c>
      <c r="Y335" s="6">
        <v>0</v>
      </c>
      <c r="Z335" s="6">
        <f>SUM(NonNurse[[#This Row],[Physical Therapist (PT) Hours]],NonNurse[[#This Row],[PT Assistant Hours]],NonNurse[[#This Row],[PT Aide Hours]])/NonNurse[[#This Row],[MDS Census]]</f>
        <v>7.5892480103946738E-2</v>
      </c>
      <c r="AA335" s="6">
        <v>0</v>
      </c>
      <c r="AB335" s="6">
        <v>0</v>
      </c>
      <c r="AC335" s="6">
        <v>0</v>
      </c>
      <c r="AD335" s="6">
        <v>0</v>
      </c>
      <c r="AE335" s="6">
        <v>0</v>
      </c>
      <c r="AF335" s="6">
        <v>0</v>
      </c>
      <c r="AG335" s="6">
        <v>0</v>
      </c>
      <c r="AH335" s="1">
        <v>225067</v>
      </c>
      <c r="AI335">
        <v>1</v>
      </c>
    </row>
    <row r="336" spans="1:35" x14ac:dyDescent="0.25">
      <c r="A336" t="s">
        <v>379</v>
      </c>
      <c r="B336" t="s">
        <v>112</v>
      </c>
      <c r="C336" t="s">
        <v>516</v>
      </c>
      <c r="D336" t="s">
        <v>410</v>
      </c>
      <c r="E336" s="6">
        <v>61.445652173913047</v>
      </c>
      <c r="F336" s="6">
        <v>5.4782608695652177</v>
      </c>
      <c r="G336" s="6">
        <v>0.29347826086956524</v>
      </c>
      <c r="H336" s="6">
        <v>0</v>
      </c>
      <c r="I336" s="6">
        <v>1.1956521739130435</v>
      </c>
      <c r="J336" s="6">
        <v>0</v>
      </c>
      <c r="K336" s="6">
        <v>0</v>
      </c>
      <c r="L336" s="6">
        <v>2.9277173913043475</v>
      </c>
      <c r="M336" s="6">
        <v>3.7717391304347827</v>
      </c>
      <c r="N336" s="6">
        <v>0</v>
      </c>
      <c r="O336" s="6">
        <f>SUM(NonNurse[[#This Row],[Qualified Social Work Staff Hours]],NonNurse[[#This Row],[Other Social Work Staff Hours]])/NonNurse[[#This Row],[MDS Census]]</f>
        <v>6.1383336281620376E-2</v>
      </c>
      <c r="P336" s="6">
        <v>5.913043478260871</v>
      </c>
      <c r="Q336" s="6">
        <v>6.3076086956521724</v>
      </c>
      <c r="R336" s="6">
        <f>SUM(NonNurse[[#This Row],[Qualified Activities Professional Hours]],NonNurse[[#This Row],[Other Activities Professional Hours]])/NonNurse[[#This Row],[MDS Census]]</f>
        <v>0.19888554749690429</v>
      </c>
      <c r="S336" s="6">
        <v>3.5432608695652164</v>
      </c>
      <c r="T336" s="6">
        <v>0.67532608695652174</v>
      </c>
      <c r="U336" s="6">
        <v>0</v>
      </c>
      <c r="V336" s="6">
        <f>SUM(NonNurse[[#This Row],[Occupational Therapist Hours]],NonNurse[[#This Row],[OT Assistant Hours]],NonNurse[[#This Row],[OT Aide Hours]])/NonNurse[[#This Row],[MDS Census]]</f>
        <v>6.8655581107376601E-2</v>
      </c>
      <c r="W336" s="6">
        <v>1.4688043478260868</v>
      </c>
      <c r="X336" s="6">
        <v>3.4404347826086972</v>
      </c>
      <c r="Y336" s="6">
        <v>0</v>
      </c>
      <c r="Z336" s="6">
        <f>SUM(NonNurse[[#This Row],[Physical Therapist (PT) Hours]],NonNurse[[#This Row],[PT Assistant Hours]],NonNurse[[#This Row],[PT Aide Hours]])/NonNurse[[#This Row],[MDS Census]]</f>
        <v>7.9895630638599002E-2</v>
      </c>
      <c r="AA336" s="6">
        <v>0</v>
      </c>
      <c r="AB336" s="6">
        <v>0</v>
      </c>
      <c r="AC336" s="6">
        <v>0</v>
      </c>
      <c r="AD336" s="6">
        <v>0</v>
      </c>
      <c r="AE336" s="6">
        <v>0</v>
      </c>
      <c r="AF336" s="6">
        <v>0</v>
      </c>
      <c r="AG336" s="6">
        <v>0</v>
      </c>
      <c r="AH336" s="1">
        <v>225324</v>
      </c>
      <c r="AI336">
        <v>1</v>
      </c>
    </row>
    <row r="337" spans="1:35" x14ac:dyDescent="0.25">
      <c r="A337" t="s">
        <v>379</v>
      </c>
      <c r="B337" t="s">
        <v>225</v>
      </c>
      <c r="C337" t="s">
        <v>561</v>
      </c>
      <c r="D337" t="s">
        <v>413</v>
      </c>
      <c r="E337" s="6">
        <v>58.891304347826086</v>
      </c>
      <c r="F337" s="6">
        <v>4.6956521739130439</v>
      </c>
      <c r="G337" s="6">
        <v>1.1358695652173914</v>
      </c>
      <c r="H337" s="6">
        <v>0</v>
      </c>
      <c r="I337" s="6">
        <v>0</v>
      </c>
      <c r="J337" s="6">
        <v>0</v>
      </c>
      <c r="K337" s="6">
        <v>1.25</v>
      </c>
      <c r="L337" s="6">
        <v>0.70978260869565235</v>
      </c>
      <c r="M337" s="6">
        <v>4.9184782608695654</v>
      </c>
      <c r="N337" s="6">
        <v>0</v>
      </c>
      <c r="O337" s="6">
        <f>SUM(NonNurse[[#This Row],[Qualified Social Work Staff Hours]],NonNurse[[#This Row],[Other Social Work Staff Hours]])/NonNurse[[#This Row],[MDS Census]]</f>
        <v>8.3517903285345155E-2</v>
      </c>
      <c r="P337" s="6">
        <v>0</v>
      </c>
      <c r="Q337" s="6">
        <v>10.394021739130435</v>
      </c>
      <c r="R337" s="6">
        <f>SUM(NonNurse[[#This Row],[Qualified Activities Professional Hours]],NonNurse[[#This Row],[Other Activities Professional Hours]])/NonNurse[[#This Row],[MDS Census]]</f>
        <v>0.17649501661129569</v>
      </c>
      <c r="S337" s="6">
        <v>1.5489130434782612</v>
      </c>
      <c r="T337" s="6">
        <v>2.6623913043478251</v>
      </c>
      <c r="U337" s="6">
        <v>0</v>
      </c>
      <c r="V337" s="6">
        <f>SUM(NonNurse[[#This Row],[Occupational Therapist Hours]],NonNurse[[#This Row],[OT Assistant Hours]],NonNurse[[#This Row],[OT Aide Hours]])/NonNurse[[#This Row],[MDS Census]]</f>
        <v>7.1509782207456615E-2</v>
      </c>
      <c r="W337" s="6">
        <v>3.3003260869565216</v>
      </c>
      <c r="X337" s="6">
        <v>1.9330434782608699</v>
      </c>
      <c r="Y337" s="6">
        <v>0</v>
      </c>
      <c r="Z337" s="6">
        <f>SUM(NonNurse[[#This Row],[Physical Therapist (PT) Hours]],NonNurse[[#This Row],[PT Assistant Hours]],NonNurse[[#This Row],[PT Aide Hours]])/NonNurse[[#This Row],[MDS Census]]</f>
        <v>8.8864894795127367E-2</v>
      </c>
      <c r="AA337" s="6">
        <v>1.2173913043478262</v>
      </c>
      <c r="AB337" s="6">
        <v>0</v>
      </c>
      <c r="AC337" s="6">
        <v>0</v>
      </c>
      <c r="AD337" s="6">
        <v>38.546195652173914</v>
      </c>
      <c r="AE337" s="6">
        <v>0</v>
      </c>
      <c r="AF337" s="6">
        <v>0</v>
      </c>
      <c r="AG337" s="6">
        <v>0</v>
      </c>
      <c r="AH337" s="1">
        <v>225499</v>
      </c>
      <c r="AI337">
        <v>1</v>
      </c>
    </row>
    <row r="338" spans="1:35" x14ac:dyDescent="0.25">
      <c r="A338" t="s">
        <v>379</v>
      </c>
      <c r="B338" t="s">
        <v>226</v>
      </c>
      <c r="C338" t="s">
        <v>468</v>
      </c>
      <c r="D338" t="s">
        <v>412</v>
      </c>
      <c r="E338" s="6">
        <v>45.549295774647888</v>
      </c>
      <c r="F338" s="6">
        <v>5.52112676056338</v>
      </c>
      <c r="G338" s="6">
        <v>0.38028169014084506</v>
      </c>
      <c r="H338" s="6">
        <v>0.29436619718309859</v>
      </c>
      <c r="I338" s="6">
        <v>4.788732394366197</v>
      </c>
      <c r="J338" s="6">
        <v>0</v>
      </c>
      <c r="K338" s="6">
        <v>0</v>
      </c>
      <c r="L338" s="6">
        <v>0.51183098591549292</v>
      </c>
      <c r="M338" s="6">
        <v>2.25</v>
      </c>
      <c r="N338" s="6">
        <v>0</v>
      </c>
      <c r="O338" s="6">
        <f>SUM(NonNurse[[#This Row],[Qualified Social Work Staff Hours]],NonNurse[[#This Row],[Other Social Work Staff Hours]])/NonNurse[[#This Row],[MDS Census]]</f>
        <v>4.9397031539888683E-2</v>
      </c>
      <c r="P338" s="6">
        <v>5.183098591549296</v>
      </c>
      <c r="Q338" s="6">
        <v>16.46056338028168</v>
      </c>
      <c r="R338" s="6">
        <f>SUM(NonNurse[[#This Row],[Qualified Activities Professional Hours]],NonNurse[[#This Row],[Other Activities Professional Hours]])/NonNurse[[#This Row],[MDS Census]]</f>
        <v>0.47517006802721068</v>
      </c>
      <c r="S338" s="6">
        <v>0.1767605633802817</v>
      </c>
      <c r="T338" s="6">
        <v>0</v>
      </c>
      <c r="U338" s="6">
        <v>0</v>
      </c>
      <c r="V338" s="6">
        <f>SUM(NonNurse[[#This Row],[Occupational Therapist Hours]],NonNurse[[#This Row],[OT Assistant Hours]],NonNurse[[#This Row],[OT Aide Hours]])/NonNurse[[#This Row],[MDS Census]]</f>
        <v>3.8806431663574521E-3</v>
      </c>
      <c r="W338" s="6">
        <v>9.9718309859154933E-2</v>
      </c>
      <c r="X338" s="6">
        <v>0.28295774647887334</v>
      </c>
      <c r="Y338" s="6">
        <v>0</v>
      </c>
      <c r="Z338" s="6">
        <f>SUM(NonNurse[[#This Row],[Physical Therapist (PT) Hours]],NonNurse[[#This Row],[PT Assistant Hours]],NonNurse[[#This Row],[PT Aide Hours]])/NonNurse[[#This Row],[MDS Census]]</f>
        <v>8.4013605442176884E-3</v>
      </c>
      <c r="AA338" s="6">
        <v>0</v>
      </c>
      <c r="AB338" s="6">
        <v>0</v>
      </c>
      <c r="AC338" s="6">
        <v>0</v>
      </c>
      <c r="AD338" s="6">
        <v>0</v>
      </c>
      <c r="AE338" s="6">
        <v>0</v>
      </c>
      <c r="AF338" s="6">
        <v>0</v>
      </c>
      <c r="AG338" s="6">
        <v>0</v>
      </c>
      <c r="AH338" s="1">
        <v>225500</v>
      </c>
      <c r="AI338">
        <v>1</v>
      </c>
    </row>
    <row r="339" spans="1:35" x14ac:dyDescent="0.25">
      <c r="A339" t="s">
        <v>379</v>
      </c>
      <c r="B339" t="s">
        <v>57</v>
      </c>
      <c r="C339" t="s">
        <v>494</v>
      </c>
      <c r="D339" t="s">
        <v>412</v>
      </c>
      <c r="E339" s="6">
        <v>88.369565217391298</v>
      </c>
      <c r="F339" s="6">
        <v>5.4782608695652177</v>
      </c>
      <c r="G339" s="6">
        <v>0.28260869565217389</v>
      </c>
      <c r="H339" s="6">
        <v>0</v>
      </c>
      <c r="I339" s="6">
        <v>1.7282608695652173</v>
      </c>
      <c r="J339" s="6">
        <v>0</v>
      </c>
      <c r="K339" s="6">
        <v>0</v>
      </c>
      <c r="L339" s="6">
        <v>3.5147826086956537</v>
      </c>
      <c r="M339" s="6">
        <v>3.2173913043478262</v>
      </c>
      <c r="N339" s="6">
        <v>0</v>
      </c>
      <c r="O339" s="6">
        <f>SUM(NonNurse[[#This Row],[Qualified Social Work Staff Hours]],NonNurse[[#This Row],[Other Social Work Staff Hours]])/NonNurse[[#This Row],[MDS Census]]</f>
        <v>3.6408364083640843E-2</v>
      </c>
      <c r="P339" s="6">
        <v>6.1119565217391303</v>
      </c>
      <c r="Q339" s="6">
        <v>15.794565217391298</v>
      </c>
      <c r="R339" s="6">
        <f>SUM(NonNurse[[#This Row],[Qualified Activities Professional Hours]],NonNurse[[#This Row],[Other Activities Professional Hours]])/NonNurse[[#This Row],[MDS Census]]</f>
        <v>0.24789667896678963</v>
      </c>
      <c r="S339" s="6">
        <v>9.3476086956521733</v>
      </c>
      <c r="T339" s="6">
        <v>9.028478260869564</v>
      </c>
      <c r="U339" s="6">
        <v>0</v>
      </c>
      <c r="V339" s="6">
        <f>SUM(NonNurse[[#This Row],[Occupational Therapist Hours]],NonNurse[[#This Row],[OT Assistant Hours]],NonNurse[[#This Row],[OT Aide Hours]])/NonNurse[[#This Row],[MDS Census]]</f>
        <v>0.20794587945879461</v>
      </c>
      <c r="W339" s="6">
        <v>3.9986956521739132</v>
      </c>
      <c r="X339" s="6">
        <v>5.044239130434784</v>
      </c>
      <c r="Y339" s="6">
        <v>4.2391304347826084</v>
      </c>
      <c r="Z339" s="6">
        <f>SUM(NonNurse[[#This Row],[Physical Therapist (PT) Hours]],NonNurse[[#This Row],[PT Assistant Hours]],NonNurse[[#This Row],[PT Aide Hours]])/NonNurse[[#This Row],[MDS Census]]</f>
        <v>0.15030135301353018</v>
      </c>
      <c r="AA339" s="6">
        <v>0</v>
      </c>
      <c r="AB339" s="6">
        <v>0</v>
      </c>
      <c r="AC339" s="6">
        <v>0</v>
      </c>
      <c r="AD339" s="6">
        <v>0</v>
      </c>
      <c r="AE339" s="6">
        <v>0</v>
      </c>
      <c r="AF339" s="6">
        <v>0</v>
      </c>
      <c r="AG339" s="6">
        <v>0</v>
      </c>
      <c r="AH339" s="1">
        <v>225242</v>
      </c>
      <c r="AI339">
        <v>1</v>
      </c>
    </row>
    <row r="340" spans="1:35" x14ac:dyDescent="0.25">
      <c r="A340" t="s">
        <v>379</v>
      </c>
      <c r="B340" t="s">
        <v>147</v>
      </c>
      <c r="C340" t="s">
        <v>456</v>
      </c>
      <c r="D340" t="s">
        <v>414</v>
      </c>
      <c r="E340" s="6">
        <v>58.989130434782609</v>
      </c>
      <c r="F340" s="6">
        <v>5.3913043478260869</v>
      </c>
      <c r="G340" s="6">
        <v>0.35869565217391303</v>
      </c>
      <c r="H340" s="6">
        <v>0.37413043478260877</v>
      </c>
      <c r="I340" s="6">
        <v>1.0869565217391304</v>
      </c>
      <c r="J340" s="6">
        <v>0</v>
      </c>
      <c r="K340" s="6">
        <v>0</v>
      </c>
      <c r="L340" s="6">
        <v>3.5601086956521737</v>
      </c>
      <c r="M340" s="6">
        <v>3.7391304347826089</v>
      </c>
      <c r="N340" s="6">
        <v>0</v>
      </c>
      <c r="O340" s="6">
        <f>SUM(NonNurse[[#This Row],[Qualified Social Work Staff Hours]],NonNurse[[#This Row],[Other Social Work Staff Hours]])/NonNurse[[#This Row],[MDS Census]]</f>
        <v>6.3386769854431549E-2</v>
      </c>
      <c r="P340" s="6">
        <v>0</v>
      </c>
      <c r="Q340" s="6">
        <v>5.0757608695652179</v>
      </c>
      <c r="R340" s="6">
        <f>SUM(NonNurse[[#This Row],[Qualified Activities Professional Hours]],NonNurse[[#This Row],[Other Activities Professional Hours]])/NonNurse[[#This Row],[MDS Census]]</f>
        <v>8.6045697438732277E-2</v>
      </c>
      <c r="S340" s="6">
        <v>5.3180434782608694</v>
      </c>
      <c r="T340" s="6">
        <v>4.7433695652173906</v>
      </c>
      <c r="U340" s="6">
        <v>0</v>
      </c>
      <c r="V340" s="6">
        <f>SUM(NonNurse[[#This Row],[Occupational Therapist Hours]],NonNurse[[#This Row],[OT Assistant Hours]],NonNurse[[#This Row],[OT Aide Hours]])/NonNurse[[#This Row],[MDS Census]]</f>
        <v>0.17056384742951908</v>
      </c>
      <c r="W340" s="6">
        <v>5.870760869565216</v>
      </c>
      <c r="X340" s="6">
        <v>4.4500000000000011</v>
      </c>
      <c r="Y340" s="6">
        <v>0</v>
      </c>
      <c r="Z340" s="6">
        <f>SUM(NonNurse[[#This Row],[Physical Therapist (PT) Hours]],NonNurse[[#This Row],[PT Assistant Hours]],NonNurse[[#This Row],[PT Aide Hours]])/NonNurse[[#This Row],[MDS Census]]</f>
        <v>0.17496038326884095</v>
      </c>
      <c r="AA340" s="6">
        <v>0</v>
      </c>
      <c r="AB340" s="6">
        <v>5.25</v>
      </c>
      <c r="AC340" s="6">
        <v>0</v>
      </c>
      <c r="AD340" s="6">
        <v>0</v>
      </c>
      <c r="AE340" s="6">
        <v>1.0869565217391304E-2</v>
      </c>
      <c r="AF340" s="6">
        <v>0</v>
      </c>
      <c r="AG340" s="6">
        <v>0</v>
      </c>
      <c r="AH340" s="1">
        <v>225380</v>
      </c>
      <c r="AI340">
        <v>1</v>
      </c>
    </row>
    <row r="341" spans="1:35" x14ac:dyDescent="0.25">
      <c r="A341" t="s">
        <v>379</v>
      </c>
      <c r="B341" t="s">
        <v>149</v>
      </c>
      <c r="C341" t="s">
        <v>456</v>
      </c>
      <c r="D341" t="s">
        <v>414</v>
      </c>
      <c r="E341" s="6">
        <v>46.956521739130437</v>
      </c>
      <c r="F341" s="6">
        <v>5.3043478260869561</v>
      </c>
      <c r="G341" s="6">
        <v>1.1304347826086956</v>
      </c>
      <c r="H341" s="6">
        <v>0.20652173913043478</v>
      </c>
      <c r="I341" s="6">
        <v>0.82608695652173914</v>
      </c>
      <c r="J341" s="6">
        <v>0</v>
      </c>
      <c r="K341" s="6">
        <v>0</v>
      </c>
      <c r="L341" s="6">
        <v>0.70380434782608692</v>
      </c>
      <c r="M341" s="6">
        <v>4.5217391304347823</v>
      </c>
      <c r="N341" s="6">
        <v>0</v>
      </c>
      <c r="O341" s="6">
        <f>SUM(NonNurse[[#This Row],[Qualified Social Work Staff Hours]],NonNurse[[#This Row],[Other Social Work Staff Hours]])/NonNurse[[#This Row],[MDS Census]]</f>
        <v>9.6296296296296283E-2</v>
      </c>
      <c r="P341" s="6">
        <v>5.8831521739130439</v>
      </c>
      <c r="Q341" s="6">
        <v>1.9918478260869565</v>
      </c>
      <c r="R341" s="6">
        <f>SUM(NonNurse[[#This Row],[Qualified Activities Professional Hours]],NonNurse[[#This Row],[Other Activities Professional Hours]])/NonNurse[[#This Row],[MDS Census]]</f>
        <v>0.16770833333333332</v>
      </c>
      <c r="S341" s="6">
        <v>4.8994565217391308</v>
      </c>
      <c r="T341" s="6">
        <v>2.1005434782608696</v>
      </c>
      <c r="U341" s="6">
        <v>0</v>
      </c>
      <c r="V341" s="6">
        <f>SUM(NonNurse[[#This Row],[Occupational Therapist Hours]],NonNurse[[#This Row],[OT Assistant Hours]],NonNurse[[#This Row],[OT Aide Hours]])/NonNurse[[#This Row],[MDS Census]]</f>
        <v>0.14907407407407405</v>
      </c>
      <c r="W341" s="6">
        <v>4.0407608695652177</v>
      </c>
      <c r="X341" s="6">
        <v>4.6820652173913047</v>
      </c>
      <c r="Y341" s="6">
        <v>0</v>
      </c>
      <c r="Z341" s="6">
        <f>SUM(NonNurse[[#This Row],[Physical Therapist (PT) Hours]],NonNurse[[#This Row],[PT Assistant Hours]],NonNurse[[#This Row],[PT Aide Hours]])/NonNurse[[#This Row],[MDS Census]]</f>
        <v>0.18576388888888892</v>
      </c>
      <c r="AA341" s="6">
        <v>0</v>
      </c>
      <c r="AB341" s="6">
        <v>0</v>
      </c>
      <c r="AC341" s="6">
        <v>0</v>
      </c>
      <c r="AD341" s="6">
        <v>0</v>
      </c>
      <c r="AE341" s="6">
        <v>0</v>
      </c>
      <c r="AF341" s="6">
        <v>0</v>
      </c>
      <c r="AG341" s="6">
        <v>0</v>
      </c>
      <c r="AH341" s="1">
        <v>225383</v>
      </c>
      <c r="AI341">
        <v>1</v>
      </c>
    </row>
    <row r="342" spans="1:35" x14ac:dyDescent="0.25">
      <c r="A342" t="s">
        <v>379</v>
      </c>
      <c r="B342" t="s">
        <v>273</v>
      </c>
      <c r="C342" t="s">
        <v>575</v>
      </c>
      <c r="D342" t="s">
        <v>410</v>
      </c>
      <c r="E342" s="6">
        <v>98.826086956521735</v>
      </c>
      <c r="F342" s="6">
        <v>4.8695652173913047</v>
      </c>
      <c r="G342" s="6">
        <v>0</v>
      </c>
      <c r="H342" s="6">
        <v>0</v>
      </c>
      <c r="I342" s="6">
        <v>0</v>
      </c>
      <c r="J342" s="6">
        <v>0</v>
      </c>
      <c r="K342" s="6">
        <v>0</v>
      </c>
      <c r="L342" s="6">
        <v>0</v>
      </c>
      <c r="M342" s="6">
        <v>3.2173913043478262</v>
      </c>
      <c r="N342" s="6">
        <v>0</v>
      </c>
      <c r="O342" s="6">
        <f>SUM(NonNurse[[#This Row],[Qualified Social Work Staff Hours]],NonNurse[[#This Row],[Other Social Work Staff Hours]])/NonNurse[[#This Row],[MDS Census]]</f>
        <v>3.2556093268807748E-2</v>
      </c>
      <c r="P342" s="6">
        <v>6.0516304347826084</v>
      </c>
      <c r="Q342" s="6">
        <v>8.2798913043478262</v>
      </c>
      <c r="R342" s="6">
        <f>SUM(NonNurse[[#This Row],[Qualified Activities Professional Hours]],NonNurse[[#This Row],[Other Activities Professional Hours]])/NonNurse[[#This Row],[MDS Census]]</f>
        <v>0.14501759788825341</v>
      </c>
      <c r="S342" s="6">
        <v>0</v>
      </c>
      <c r="T342" s="6">
        <v>0</v>
      </c>
      <c r="U342" s="6">
        <v>0</v>
      </c>
      <c r="V342" s="6">
        <f>SUM(NonNurse[[#This Row],[Occupational Therapist Hours]],NonNurse[[#This Row],[OT Assistant Hours]],NonNurse[[#This Row],[OT Aide Hours]])/NonNurse[[#This Row],[MDS Census]]</f>
        <v>0</v>
      </c>
      <c r="W342" s="6">
        <v>0</v>
      </c>
      <c r="X342" s="6">
        <v>0</v>
      </c>
      <c r="Y342" s="6">
        <v>0</v>
      </c>
      <c r="Z342" s="6">
        <f>SUM(NonNurse[[#This Row],[Physical Therapist (PT) Hours]],NonNurse[[#This Row],[PT Assistant Hours]],NonNurse[[#This Row],[PT Aide Hours]])/NonNurse[[#This Row],[MDS Census]]</f>
        <v>0</v>
      </c>
      <c r="AA342" s="6">
        <v>0</v>
      </c>
      <c r="AB342" s="6">
        <v>0</v>
      </c>
      <c r="AC342" s="6">
        <v>0</v>
      </c>
      <c r="AD342" s="6">
        <v>0</v>
      </c>
      <c r="AE342" s="6">
        <v>0</v>
      </c>
      <c r="AF342" s="6">
        <v>0</v>
      </c>
      <c r="AG342" s="6">
        <v>0</v>
      </c>
      <c r="AH342" s="1">
        <v>225586</v>
      </c>
      <c r="AI342">
        <v>1</v>
      </c>
    </row>
    <row r="343" spans="1:35" x14ac:dyDescent="0.25">
      <c r="A343" t="s">
        <v>379</v>
      </c>
      <c r="B343" t="s">
        <v>355</v>
      </c>
      <c r="C343" t="s">
        <v>602</v>
      </c>
      <c r="D343" t="s">
        <v>415</v>
      </c>
      <c r="E343" s="6">
        <v>20.532608695652176</v>
      </c>
      <c r="F343" s="6">
        <v>4.7826086956521738</v>
      </c>
      <c r="G343" s="6">
        <v>0.58695652173913049</v>
      </c>
      <c r="H343" s="6">
        <v>9.7826086956521743E-2</v>
      </c>
      <c r="I343" s="6">
        <v>3.0108695652173911</v>
      </c>
      <c r="J343" s="6">
        <v>0</v>
      </c>
      <c r="K343" s="6">
        <v>0</v>
      </c>
      <c r="L343" s="6">
        <v>4.796956521739129</v>
      </c>
      <c r="M343" s="6">
        <v>3.0244565217391304</v>
      </c>
      <c r="N343" s="6">
        <v>0</v>
      </c>
      <c r="O343" s="6">
        <f>SUM(NonNurse[[#This Row],[Qualified Social Work Staff Hours]],NonNurse[[#This Row],[Other Social Work Staff Hours]])/NonNurse[[#This Row],[MDS Census]]</f>
        <v>0.1473001588141874</v>
      </c>
      <c r="P343" s="6">
        <v>4.1630434782608692</v>
      </c>
      <c r="Q343" s="6">
        <v>0</v>
      </c>
      <c r="R343" s="6">
        <f>SUM(NonNurse[[#This Row],[Qualified Activities Professional Hours]],NonNurse[[#This Row],[Other Activities Professional Hours]])/NonNurse[[#This Row],[MDS Census]]</f>
        <v>0.20275277924827947</v>
      </c>
      <c r="S343" s="6">
        <v>6.423260869565218</v>
      </c>
      <c r="T343" s="6">
        <v>5.8885869565217392</v>
      </c>
      <c r="U343" s="6">
        <v>0</v>
      </c>
      <c r="V343" s="6">
        <f>SUM(NonNurse[[#This Row],[Occupational Therapist Hours]],NonNurse[[#This Row],[OT Assistant Hours]],NonNurse[[#This Row],[OT Aide Hours]])/NonNurse[[#This Row],[MDS Census]]</f>
        <v>0.59962413975648488</v>
      </c>
      <c r="W343" s="6">
        <v>5.9791304347826078</v>
      </c>
      <c r="X343" s="6">
        <v>10.576086956521738</v>
      </c>
      <c r="Y343" s="6">
        <v>0</v>
      </c>
      <c r="Z343" s="6">
        <f>SUM(NonNurse[[#This Row],[Physical Therapist (PT) Hours]],NonNurse[[#This Row],[PT Assistant Hours]],NonNurse[[#This Row],[PT Aide Hours]])/NonNurse[[#This Row],[MDS Census]]</f>
        <v>0.8062890418210692</v>
      </c>
      <c r="AA343" s="6">
        <v>0</v>
      </c>
      <c r="AB343" s="6">
        <v>0</v>
      </c>
      <c r="AC343" s="6">
        <v>0</v>
      </c>
      <c r="AD343" s="6">
        <v>0</v>
      </c>
      <c r="AE343" s="6">
        <v>0</v>
      </c>
      <c r="AF343" s="6">
        <v>0</v>
      </c>
      <c r="AG343" s="6">
        <v>0</v>
      </c>
      <c r="AH343" s="1">
        <v>225783</v>
      </c>
      <c r="AI343">
        <v>1</v>
      </c>
    </row>
    <row r="344" spans="1:35" x14ac:dyDescent="0.25">
      <c r="A344" t="s">
        <v>379</v>
      </c>
      <c r="B344" t="s">
        <v>353</v>
      </c>
      <c r="C344" t="s">
        <v>494</v>
      </c>
      <c r="D344" t="s">
        <v>412</v>
      </c>
      <c r="E344" s="6">
        <v>21.478260869565219</v>
      </c>
      <c r="F344" s="6">
        <v>0</v>
      </c>
      <c r="G344" s="6">
        <v>0.44565217391304346</v>
      </c>
      <c r="H344" s="6">
        <v>0.10054347826086957</v>
      </c>
      <c r="I344" s="6">
        <v>1.5978260869565217</v>
      </c>
      <c r="J344" s="6">
        <v>0</v>
      </c>
      <c r="K344" s="6">
        <v>0</v>
      </c>
      <c r="L344" s="6">
        <v>3.2010869565217392</v>
      </c>
      <c r="M344" s="6">
        <v>3.1168478260869565</v>
      </c>
      <c r="N344" s="6">
        <v>0</v>
      </c>
      <c r="O344" s="6">
        <f>SUM(NonNurse[[#This Row],[Qualified Social Work Staff Hours]],NonNurse[[#This Row],[Other Social Work Staff Hours]])/NonNurse[[#This Row],[MDS Census]]</f>
        <v>0.14511639676113361</v>
      </c>
      <c r="P344" s="6">
        <v>3.2282608695652173</v>
      </c>
      <c r="Q344" s="6">
        <v>0</v>
      </c>
      <c r="R344" s="6">
        <f>SUM(NonNurse[[#This Row],[Qualified Activities Professional Hours]],NonNurse[[#This Row],[Other Activities Professional Hours]])/NonNurse[[#This Row],[MDS Census]]</f>
        <v>0.15030364372469635</v>
      </c>
      <c r="S344" s="6">
        <v>11.723804347826089</v>
      </c>
      <c r="T344" s="6">
        <v>0</v>
      </c>
      <c r="U344" s="6">
        <v>0</v>
      </c>
      <c r="V344" s="6">
        <f>SUM(NonNurse[[#This Row],[Occupational Therapist Hours]],NonNurse[[#This Row],[OT Assistant Hours]],NonNurse[[#This Row],[OT Aide Hours]])/NonNurse[[#This Row],[MDS Census]]</f>
        <v>0.54584514170040488</v>
      </c>
      <c r="W344" s="6">
        <v>13.013695652173915</v>
      </c>
      <c r="X344" s="6">
        <v>4.4782608695652177</v>
      </c>
      <c r="Y344" s="6">
        <v>0</v>
      </c>
      <c r="Z344" s="6">
        <f>SUM(NonNurse[[#This Row],[Physical Therapist (PT) Hours]],NonNurse[[#This Row],[PT Assistant Hours]],NonNurse[[#This Row],[PT Aide Hours]])/NonNurse[[#This Row],[MDS Census]]</f>
        <v>0.81440283400809732</v>
      </c>
      <c r="AA344" s="6">
        <v>0</v>
      </c>
      <c r="AB344" s="6">
        <v>0</v>
      </c>
      <c r="AC344" s="6">
        <v>0</v>
      </c>
      <c r="AD344" s="6">
        <v>0</v>
      </c>
      <c r="AE344" s="6">
        <v>0</v>
      </c>
      <c r="AF344" s="6">
        <v>0</v>
      </c>
      <c r="AG344" s="6">
        <v>7.6086956521739135E-2</v>
      </c>
      <c r="AH344" s="1">
        <v>225778</v>
      </c>
      <c r="AI344">
        <v>1</v>
      </c>
    </row>
    <row r="345" spans="1:35" x14ac:dyDescent="0.25">
      <c r="A345" t="s">
        <v>379</v>
      </c>
      <c r="B345" t="s">
        <v>125</v>
      </c>
      <c r="C345" t="s">
        <v>466</v>
      </c>
      <c r="D345" t="s">
        <v>418</v>
      </c>
      <c r="E345" s="6">
        <v>123.73913043478261</v>
      </c>
      <c r="F345" s="6">
        <v>5.4782608695652177</v>
      </c>
      <c r="G345" s="6">
        <v>0</v>
      </c>
      <c r="H345" s="6">
        <v>0</v>
      </c>
      <c r="I345" s="6">
        <v>4.2608695652173916</v>
      </c>
      <c r="J345" s="6">
        <v>0</v>
      </c>
      <c r="K345" s="6">
        <v>3.4347826086956523</v>
      </c>
      <c r="L345" s="6">
        <v>3.3760869565217382</v>
      </c>
      <c r="M345" s="6">
        <v>11.173913043478262</v>
      </c>
      <c r="N345" s="6">
        <v>0</v>
      </c>
      <c r="O345" s="6">
        <f>SUM(NonNurse[[#This Row],[Qualified Social Work Staff Hours]],NonNurse[[#This Row],[Other Social Work Staff Hours]])/NonNurse[[#This Row],[MDS Census]]</f>
        <v>9.0302178496134936E-2</v>
      </c>
      <c r="P345" s="6">
        <v>5.8532608695652177</v>
      </c>
      <c r="Q345" s="6">
        <v>17.736413043478262</v>
      </c>
      <c r="R345" s="6">
        <f>SUM(NonNurse[[#This Row],[Qualified Activities Professional Hours]],NonNurse[[#This Row],[Other Activities Professional Hours]])/NonNurse[[#This Row],[MDS Census]]</f>
        <v>0.19064037245256502</v>
      </c>
      <c r="S345" s="6">
        <v>8.0381521739130477</v>
      </c>
      <c r="T345" s="6">
        <v>9.6060869565217359</v>
      </c>
      <c r="U345" s="6">
        <v>0</v>
      </c>
      <c r="V345" s="6">
        <f>SUM(NonNurse[[#This Row],[Occupational Therapist Hours]],NonNurse[[#This Row],[OT Assistant Hours]],NonNurse[[#This Row],[OT Aide Hours]])/NonNurse[[#This Row],[MDS Census]]</f>
        <v>0.14259223471539004</v>
      </c>
      <c r="W345" s="6">
        <v>9.3069565217391315</v>
      </c>
      <c r="X345" s="6">
        <v>11.84</v>
      </c>
      <c r="Y345" s="6">
        <v>0</v>
      </c>
      <c r="Z345" s="6">
        <f>SUM(NonNurse[[#This Row],[Physical Therapist (PT) Hours]],NonNurse[[#This Row],[PT Assistant Hours]],NonNurse[[#This Row],[PT Aide Hours]])/NonNurse[[#This Row],[MDS Census]]</f>
        <v>0.17089950808151794</v>
      </c>
      <c r="AA345" s="6">
        <v>0</v>
      </c>
      <c r="AB345" s="6">
        <v>0</v>
      </c>
      <c r="AC345" s="6">
        <v>0</v>
      </c>
      <c r="AD345" s="6">
        <v>0</v>
      </c>
      <c r="AE345" s="6">
        <v>0</v>
      </c>
      <c r="AF345" s="6">
        <v>0</v>
      </c>
      <c r="AG345" s="6">
        <v>1.6603260869565217</v>
      </c>
      <c r="AH345" s="1">
        <v>225341</v>
      </c>
      <c r="AI345">
        <v>1</v>
      </c>
    </row>
    <row r="346" spans="1:35" x14ac:dyDescent="0.25">
      <c r="A346" t="s">
        <v>379</v>
      </c>
      <c r="B346" t="s">
        <v>59</v>
      </c>
      <c r="C346" t="s">
        <v>496</v>
      </c>
      <c r="D346" t="s">
        <v>414</v>
      </c>
      <c r="E346" s="6">
        <v>78.195652173913047</v>
      </c>
      <c r="F346" s="6">
        <v>4.5652173913043477</v>
      </c>
      <c r="G346" s="6">
        <v>0.13043478260869565</v>
      </c>
      <c r="H346" s="6">
        <v>0.50271739130434778</v>
      </c>
      <c r="I346" s="6">
        <v>1.5434782608695652</v>
      </c>
      <c r="J346" s="6">
        <v>0</v>
      </c>
      <c r="K346" s="6">
        <v>0</v>
      </c>
      <c r="L346" s="6">
        <v>4.8023913043478244</v>
      </c>
      <c r="M346" s="6">
        <v>4.6086956521739131</v>
      </c>
      <c r="N346" s="6">
        <v>0</v>
      </c>
      <c r="O346" s="6">
        <f>SUM(NonNurse[[#This Row],[Qualified Social Work Staff Hours]],NonNurse[[#This Row],[Other Social Work Staff Hours]])/NonNurse[[#This Row],[MDS Census]]</f>
        <v>5.8938003892132329E-2</v>
      </c>
      <c r="P346" s="6">
        <v>5.0081521739130439</v>
      </c>
      <c r="Q346" s="6">
        <v>0</v>
      </c>
      <c r="R346" s="6">
        <f>SUM(NonNurse[[#This Row],[Qualified Activities Professional Hours]],NonNurse[[#This Row],[Other Activities Professional Hours]])/NonNurse[[#This Row],[MDS Census]]</f>
        <v>6.4046427578537679E-2</v>
      </c>
      <c r="S346" s="6">
        <v>10.991847826086957</v>
      </c>
      <c r="T346" s="6">
        <v>9.2475000000000005</v>
      </c>
      <c r="U346" s="6">
        <v>0</v>
      </c>
      <c r="V346" s="6">
        <f>SUM(NonNurse[[#This Row],[Occupational Therapist Hours]],NonNurse[[#This Row],[OT Assistant Hours]],NonNurse[[#This Row],[OT Aide Hours]])/NonNurse[[#This Row],[MDS Census]]</f>
        <v>0.25882958020572699</v>
      </c>
      <c r="W346" s="6">
        <v>4.7625000000000002</v>
      </c>
      <c r="X346" s="6">
        <v>9.9252173913043436</v>
      </c>
      <c r="Y346" s="6">
        <v>1.0108695652173914</v>
      </c>
      <c r="Z346" s="6">
        <f>SUM(NonNurse[[#This Row],[Physical Therapist (PT) Hours]],NonNurse[[#This Row],[PT Assistant Hours]],NonNurse[[#This Row],[PT Aide Hours]])/NonNurse[[#This Row],[MDS Census]]</f>
        <v>0.20076035585209889</v>
      </c>
      <c r="AA346" s="6">
        <v>0</v>
      </c>
      <c r="AB346" s="6">
        <v>0</v>
      </c>
      <c r="AC346" s="6">
        <v>0</v>
      </c>
      <c r="AD346" s="6">
        <v>0</v>
      </c>
      <c r="AE346" s="6">
        <v>0</v>
      </c>
      <c r="AF346" s="6">
        <v>0</v>
      </c>
      <c r="AG346" s="6">
        <v>0</v>
      </c>
      <c r="AH346" s="1">
        <v>225249</v>
      </c>
      <c r="AI346">
        <v>1</v>
      </c>
    </row>
    <row r="347" spans="1:35" x14ac:dyDescent="0.25">
      <c r="A347" t="s">
        <v>379</v>
      </c>
      <c r="B347" t="s">
        <v>63</v>
      </c>
      <c r="C347" t="s">
        <v>496</v>
      </c>
      <c r="D347" t="s">
        <v>414</v>
      </c>
      <c r="E347" s="6">
        <v>80.847826086956516</v>
      </c>
      <c r="F347" s="6">
        <v>4.7282608695652177</v>
      </c>
      <c r="G347" s="6">
        <v>0.13043478260869565</v>
      </c>
      <c r="H347" s="6">
        <v>0.47010869565217389</v>
      </c>
      <c r="I347" s="6">
        <v>1.826086956521739</v>
      </c>
      <c r="J347" s="6">
        <v>0</v>
      </c>
      <c r="K347" s="6">
        <v>0</v>
      </c>
      <c r="L347" s="6">
        <v>2.2917391304347832</v>
      </c>
      <c r="M347" s="6">
        <v>4.7336956521739131</v>
      </c>
      <c r="N347" s="6">
        <v>0</v>
      </c>
      <c r="O347" s="6">
        <f>SUM(NonNurse[[#This Row],[Qualified Social Work Staff Hours]],NonNurse[[#This Row],[Other Social Work Staff Hours]])/NonNurse[[#This Row],[MDS Census]]</f>
        <v>5.8550685668190376E-2</v>
      </c>
      <c r="P347" s="6">
        <v>3.9130434782608696</v>
      </c>
      <c r="Q347" s="6">
        <v>0</v>
      </c>
      <c r="R347" s="6">
        <f>SUM(NonNurse[[#This Row],[Qualified Activities Professional Hours]],NonNurse[[#This Row],[Other Activities Professional Hours]])/NonNurse[[#This Row],[MDS Census]]</f>
        <v>4.8400107555794575E-2</v>
      </c>
      <c r="S347" s="6">
        <v>10.399891304347824</v>
      </c>
      <c r="T347" s="6">
        <v>6.0915217391304335</v>
      </c>
      <c r="U347" s="6">
        <v>0</v>
      </c>
      <c r="V347" s="6">
        <f>SUM(NonNurse[[#This Row],[Occupational Therapist Hours]],NonNurse[[#This Row],[OT Assistant Hours]],NonNurse[[#This Row],[OT Aide Hours]])/NonNurse[[#This Row],[MDS Census]]</f>
        <v>0.20398090884646408</v>
      </c>
      <c r="W347" s="6">
        <v>5.5917391304347834</v>
      </c>
      <c r="X347" s="6">
        <v>7.5416304347826069</v>
      </c>
      <c r="Y347" s="6">
        <v>0.92391304347826086</v>
      </c>
      <c r="Z347" s="6">
        <f>SUM(NonNurse[[#This Row],[Physical Therapist (PT) Hours]],NonNurse[[#This Row],[PT Assistant Hours]],NonNurse[[#This Row],[PT Aide Hours]])/NonNurse[[#This Row],[MDS Census]]</f>
        <v>0.17387335305189566</v>
      </c>
      <c r="AA347" s="6">
        <v>0</v>
      </c>
      <c r="AB347" s="6">
        <v>0</v>
      </c>
      <c r="AC347" s="6">
        <v>0</v>
      </c>
      <c r="AD347" s="6">
        <v>0</v>
      </c>
      <c r="AE347" s="6">
        <v>0</v>
      </c>
      <c r="AF347" s="6">
        <v>0</v>
      </c>
      <c r="AG347" s="6">
        <v>0</v>
      </c>
      <c r="AH347" s="1">
        <v>225256</v>
      </c>
      <c r="AI347">
        <v>1</v>
      </c>
    </row>
    <row r="348" spans="1:35" x14ac:dyDescent="0.25">
      <c r="A348" t="s">
        <v>379</v>
      </c>
      <c r="B348" t="s">
        <v>3</v>
      </c>
      <c r="C348" t="s">
        <v>458</v>
      </c>
      <c r="D348" t="s">
        <v>410</v>
      </c>
      <c r="E348" s="6">
        <v>70.065217391304344</v>
      </c>
      <c r="F348" s="6">
        <v>5.0543478260869561</v>
      </c>
      <c r="G348" s="6">
        <v>0.34782608695652173</v>
      </c>
      <c r="H348" s="6">
        <v>0.50282608695652165</v>
      </c>
      <c r="I348" s="6">
        <v>1.6630434782608696</v>
      </c>
      <c r="J348" s="6">
        <v>0</v>
      </c>
      <c r="K348" s="6">
        <v>0</v>
      </c>
      <c r="L348" s="6">
        <v>0.77434782608695651</v>
      </c>
      <c r="M348" s="6">
        <v>5.0097826086956498</v>
      </c>
      <c r="N348" s="6">
        <v>0</v>
      </c>
      <c r="O348" s="6">
        <f>SUM(NonNurse[[#This Row],[Qualified Social Work Staff Hours]],NonNurse[[#This Row],[Other Social Work Staff Hours]])/NonNurse[[#This Row],[MDS Census]]</f>
        <v>7.1501706484641603E-2</v>
      </c>
      <c r="P348" s="6">
        <v>0</v>
      </c>
      <c r="Q348" s="6">
        <v>7.0066304347826067</v>
      </c>
      <c r="R348" s="6">
        <f>SUM(NonNurse[[#This Row],[Qualified Activities Professional Hours]],NonNurse[[#This Row],[Other Activities Professional Hours]])/NonNurse[[#This Row],[MDS Census]]</f>
        <v>0.1000015513496742</v>
      </c>
      <c r="S348" s="6">
        <v>3.5378260869565237</v>
      </c>
      <c r="T348" s="6">
        <v>5.4442391304347826</v>
      </c>
      <c r="U348" s="6">
        <v>0</v>
      </c>
      <c r="V348" s="6">
        <f>SUM(NonNurse[[#This Row],[Occupational Therapist Hours]],NonNurse[[#This Row],[OT Assistant Hours]],NonNurse[[#This Row],[OT Aide Hours]])/NonNurse[[#This Row],[MDS Census]]</f>
        <v>0.12819578032888615</v>
      </c>
      <c r="W348" s="6">
        <v>5.6929347826086953</v>
      </c>
      <c r="X348" s="6">
        <v>5.1304347826086953</v>
      </c>
      <c r="Y348" s="6">
        <v>0</v>
      </c>
      <c r="Z348" s="6">
        <f>SUM(NonNurse[[#This Row],[Physical Therapist (PT) Hours]],NonNurse[[#This Row],[PT Assistant Hours]],NonNurse[[#This Row],[PT Aide Hours]])/NonNurse[[#This Row],[MDS Census]]</f>
        <v>0.1544756438101148</v>
      </c>
      <c r="AA348" s="6">
        <v>0</v>
      </c>
      <c r="AB348" s="6">
        <v>4.5326086956521738</v>
      </c>
      <c r="AC348" s="6">
        <v>0</v>
      </c>
      <c r="AD348" s="6">
        <v>0</v>
      </c>
      <c r="AE348" s="6">
        <v>1.8804347826086956</v>
      </c>
      <c r="AF348" s="6">
        <v>0</v>
      </c>
      <c r="AG348" s="6">
        <v>0</v>
      </c>
      <c r="AH348" s="1">
        <v>225511</v>
      </c>
      <c r="AI348">
        <v>1</v>
      </c>
    </row>
    <row r="349" spans="1:35" x14ac:dyDescent="0.25">
      <c r="A349" t="s">
        <v>379</v>
      </c>
      <c r="B349" t="s">
        <v>267</v>
      </c>
      <c r="C349" t="s">
        <v>440</v>
      </c>
      <c r="D349" t="s">
        <v>410</v>
      </c>
      <c r="E349" s="6">
        <v>96.652173913043484</v>
      </c>
      <c r="F349" s="6">
        <v>37.144021739130437</v>
      </c>
      <c r="G349" s="6">
        <v>1.173913043478261</v>
      </c>
      <c r="H349" s="6">
        <v>0.4891304347826087</v>
      </c>
      <c r="I349" s="6">
        <v>3.3913043478260869</v>
      </c>
      <c r="J349" s="6">
        <v>0</v>
      </c>
      <c r="K349" s="6">
        <v>1.6956521739130435</v>
      </c>
      <c r="L349" s="6">
        <v>2.4723913043478261</v>
      </c>
      <c r="M349" s="6">
        <v>7.8369565217391308</v>
      </c>
      <c r="N349" s="6">
        <v>0</v>
      </c>
      <c r="O349" s="6">
        <f>SUM(NonNurse[[#This Row],[Qualified Social Work Staff Hours]],NonNurse[[#This Row],[Other Social Work Staff Hours]])/NonNurse[[#This Row],[MDS Census]]</f>
        <v>8.108412055780477E-2</v>
      </c>
      <c r="P349" s="6">
        <v>13.505434782608695</v>
      </c>
      <c r="Q349" s="6">
        <v>0</v>
      </c>
      <c r="R349" s="6">
        <f>SUM(NonNurse[[#This Row],[Qualified Activities Professional Hours]],NonNurse[[#This Row],[Other Activities Professional Hours]])/NonNurse[[#This Row],[MDS Census]]</f>
        <v>0.1397323436797121</v>
      </c>
      <c r="S349" s="6">
        <v>6.4494565217391298</v>
      </c>
      <c r="T349" s="6">
        <v>6.3531521739130437</v>
      </c>
      <c r="U349" s="6">
        <v>0</v>
      </c>
      <c r="V349" s="6">
        <f>SUM(NonNurse[[#This Row],[Occupational Therapist Hours]],NonNurse[[#This Row],[OT Assistant Hours]],NonNurse[[#This Row],[OT Aide Hours]])/NonNurse[[#This Row],[MDS Census]]</f>
        <v>0.13246063877642825</v>
      </c>
      <c r="W349" s="6">
        <v>4.0710869565217394</v>
      </c>
      <c r="X349" s="6">
        <v>5.4027173913043463</v>
      </c>
      <c r="Y349" s="6">
        <v>0</v>
      </c>
      <c r="Z349" s="6">
        <f>SUM(NonNurse[[#This Row],[Physical Therapist (PT) Hours]],NonNurse[[#This Row],[PT Assistant Hours]],NonNurse[[#This Row],[PT Aide Hours]])/NonNurse[[#This Row],[MDS Census]]</f>
        <v>9.8019568151147082E-2</v>
      </c>
      <c r="AA349" s="6">
        <v>0</v>
      </c>
      <c r="AB349" s="6">
        <v>0</v>
      </c>
      <c r="AC349" s="6">
        <v>0</v>
      </c>
      <c r="AD349" s="6">
        <v>0</v>
      </c>
      <c r="AE349" s="6">
        <v>0</v>
      </c>
      <c r="AF349" s="6">
        <v>0</v>
      </c>
      <c r="AG349" s="6">
        <v>0.56521739130434778</v>
      </c>
      <c r="AH349" s="1">
        <v>225568</v>
      </c>
      <c r="AI349">
        <v>1</v>
      </c>
    </row>
    <row r="350" spans="1:35" x14ac:dyDescent="0.25">
      <c r="A350" t="s">
        <v>379</v>
      </c>
      <c r="B350" t="s">
        <v>134</v>
      </c>
      <c r="C350" t="s">
        <v>453</v>
      </c>
      <c r="D350" t="s">
        <v>410</v>
      </c>
      <c r="E350" s="6">
        <v>112</v>
      </c>
      <c r="F350" s="6">
        <v>5.2173913043478262</v>
      </c>
      <c r="G350" s="6">
        <v>0.14130434782608695</v>
      </c>
      <c r="H350" s="6">
        <v>0.44565217391304346</v>
      </c>
      <c r="I350" s="6">
        <v>2.6086956521739131</v>
      </c>
      <c r="J350" s="6">
        <v>0</v>
      </c>
      <c r="K350" s="6">
        <v>0</v>
      </c>
      <c r="L350" s="6">
        <v>5.3993478260869576</v>
      </c>
      <c r="M350" s="6">
        <v>9.6521739130434785</v>
      </c>
      <c r="N350" s="6">
        <v>0</v>
      </c>
      <c r="O350" s="6">
        <f>SUM(NonNurse[[#This Row],[Qualified Social Work Staff Hours]],NonNurse[[#This Row],[Other Social Work Staff Hours]])/NonNurse[[#This Row],[MDS Census]]</f>
        <v>8.6180124223602481E-2</v>
      </c>
      <c r="P350" s="6">
        <v>4.9565217391304346</v>
      </c>
      <c r="Q350" s="6">
        <v>10.296413043478262</v>
      </c>
      <c r="R350" s="6">
        <f>SUM(NonNurse[[#This Row],[Qualified Activities Professional Hours]],NonNurse[[#This Row],[Other Activities Professional Hours]])/NonNurse[[#This Row],[MDS Census]]</f>
        <v>0.13618691770186336</v>
      </c>
      <c r="S350" s="6">
        <v>14.69163043478261</v>
      </c>
      <c r="T350" s="6">
        <v>7.3465217391304352</v>
      </c>
      <c r="U350" s="6">
        <v>0</v>
      </c>
      <c r="V350" s="6">
        <f>SUM(NonNurse[[#This Row],[Occupational Therapist Hours]],NonNurse[[#This Row],[OT Assistant Hours]],NonNurse[[#This Row],[OT Aide Hours]])/NonNurse[[#This Row],[MDS Census]]</f>
        <v>0.19676921583850931</v>
      </c>
      <c r="W350" s="6">
        <v>8.7197826086956542</v>
      </c>
      <c r="X350" s="6">
        <v>11.715217391304343</v>
      </c>
      <c r="Y350" s="6">
        <v>0</v>
      </c>
      <c r="Z350" s="6">
        <f>SUM(NonNurse[[#This Row],[Physical Therapist (PT) Hours]],NonNurse[[#This Row],[PT Assistant Hours]],NonNurse[[#This Row],[PT Aide Hours]])/NonNurse[[#This Row],[MDS Census]]</f>
        <v>0.1824553571428571</v>
      </c>
      <c r="AA350" s="6">
        <v>0</v>
      </c>
      <c r="AB350" s="6">
        <v>0</v>
      </c>
      <c r="AC350" s="6">
        <v>0</v>
      </c>
      <c r="AD350" s="6">
        <v>0</v>
      </c>
      <c r="AE350" s="6">
        <v>0</v>
      </c>
      <c r="AF350" s="6">
        <v>0</v>
      </c>
      <c r="AG350" s="6">
        <v>0</v>
      </c>
      <c r="AH350" s="1">
        <v>225357</v>
      </c>
      <c r="AI350">
        <v>1</v>
      </c>
    </row>
    <row r="351" spans="1:35" x14ac:dyDescent="0.25">
      <c r="A351" t="s">
        <v>379</v>
      </c>
      <c r="B351" t="s">
        <v>285</v>
      </c>
      <c r="C351" t="s">
        <v>580</v>
      </c>
      <c r="D351" t="s">
        <v>421</v>
      </c>
      <c r="E351" s="6">
        <v>31.445652173913043</v>
      </c>
      <c r="F351" s="6">
        <v>5.0434782608695654</v>
      </c>
      <c r="G351" s="6">
        <v>0.30434782608695654</v>
      </c>
      <c r="H351" s="6">
        <v>0.13804347826086955</v>
      </c>
      <c r="I351" s="6">
        <v>1.2608695652173914</v>
      </c>
      <c r="J351" s="6">
        <v>0</v>
      </c>
      <c r="K351" s="6">
        <v>0</v>
      </c>
      <c r="L351" s="6">
        <v>1.1847826086956521</v>
      </c>
      <c r="M351" s="6">
        <v>4.6086956521739131</v>
      </c>
      <c r="N351" s="6">
        <v>0</v>
      </c>
      <c r="O351" s="6">
        <f>SUM(NonNurse[[#This Row],[Qualified Social Work Staff Hours]],NonNurse[[#This Row],[Other Social Work Staff Hours]])/NonNurse[[#This Row],[MDS Census]]</f>
        <v>0.14656066367092985</v>
      </c>
      <c r="P351" s="6">
        <v>0</v>
      </c>
      <c r="Q351" s="6">
        <v>0</v>
      </c>
      <c r="R351" s="6">
        <f>SUM(NonNurse[[#This Row],[Qualified Activities Professional Hours]],NonNurse[[#This Row],[Other Activities Professional Hours]])/NonNurse[[#This Row],[MDS Census]]</f>
        <v>0</v>
      </c>
      <c r="S351" s="6">
        <v>0.416304347826087</v>
      </c>
      <c r="T351" s="6">
        <v>0</v>
      </c>
      <c r="U351" s="6">
        <v>0</v>
      </c>
      <c r="V351" s="6">
        <f>SUM(NonNurse[[#This Row],[Occupational Therapist Hours]],NonNurse[[#This Row],[OT Assistant Hours]],NonNurse[[#This Row],[OT Aide Hours]])/NonNurse[[#This Row],[MDS Census]]</f>
        <v>1.3238852402350502E-2</v>
      </c>
      <c r="W351" s="6">
        <v>0.19130434782608696</v>
      </c>
      <c r="X351" s="6">
        <v>4.5749999999999975</v>
      </c>
      <c r="Y351" s="6">
        <v>0</v>
      </c>
      <c r="Z351" s="6">
        <f>SUM(NonNurse[[#This Row],[Physical Therapist (PT) Hours]],NonNurse[[#This Row],[PT Assistant Hours]],NonNurse[[#This Row],[PT Aide Hours]])/NonNurse[[#This Row],[MDS Census]]</f>
        <v>0.15157276183892146</v>
      </c>
      <c r="AA351" s="6">
        <v>0.36956521739130432</v>
      </c>
      <c r="AB351" s="6">
        <v>5.1304347826086953</v>
      </c>
      <c r="AC351" s="6">
        <v>0</v>
      </c>
      <c r="AD351" s="6">
        <v>0</v>
      </c>
      <c r="AE351" s="6">
        <v>0</v>
      </c>
      <c r="AF351" s="6">
        <v>0</v>
      </c>
      <c r="AG351" s="6">
        <v>0</v>
      </c>
      <c r="AH351" s="1">
        <v>225630</v>
      </c>
      <c r="AI351">
        <v>1</v>
      </c>
    </row>
    <row r="352" spans="1:35" x14ac:dyDescent="0.25">
      <c r="A352" t="s">
        <v>379</v>
      </c>
      <c r="B352" t="s">
        <v>130</v>
      </c>
      <c r="C352" t="s">
        <v>528</v>
      </c>
      <c r="D352" t="s">
        <v>420</v>
      </c>
      <c r="E352" s="6">
        <v>87.956521739130437</v>
      </c>
      <c r="F352" s="6">
        <v>1.1304347826086956</v>
      </c>
      <c r="G352" s="6">
        <v>0</v>
      </c>
      <c r="H352" s="6">
        <v>0</v>
      </c>
      <c r="I352" s="6">
        <v>0</v>
      </c>
      <c r="J352" s="6">
        <v>0</v>
      </c>
      <c r="K352" s="6">
        <v>5.6005434782608692</v>
      </c>
      <c r="L352" s="6">
        <v>4.0857608695652168</v>
      </c>
      <c r="M352" s="6">
        <v>1.0461956521739131</v>
      </c>
      <c r="N352" s="6">
        <v>0</v>
      </c>
      <c r="O352" s="6">
        <f>SUM(NonNurse[[#This Row],[Qualified Social Work Staff Hours]],NonNurse[[#This Row],[Other Social Work Staff Hours]])/NonNurse[[#This Row],[MDS Census]]</f>
        <v>1.1894463667820069E-2</v>
      </c>
      <c r="P352" s="6">
        <v>5.0434782608695654</v>
      </c>
      <c r="Q352" s="6">
        <v>5.1793478260869561</v>
      </c>
      <c r="R352" s="6">
        <f>SUM(NonNurse[[#This Row],[Qualified Activities Professional Hours]],NonNurse[[#This Row],[Other Activities Professional Hours]])/NonNurse[[#This Row],[MDS Census]]</f>
        <v>0.1162259021255561</v>
      </c>
      <c r="S352" s="6">
        <v>9.3524999999999974</v>
      </c>
      <c r="T352" s="6">
        <v>9.3202173913043449</v>
      </c>
      <c r="U352" s="6">
        <v>0</v>
      </c>
      <c r="V352" s="6">
        <f>SUM(NonNurse[[#This Row],[Occupational Therapist Hours]],NonNurse[[#This Row],[OT Assistant Hours]],NonNurse[[#This Row],[OT Aide Hours]])/NonNurse[[#This Row],[MDS Census]]</f>
        <v>0.21229485912011856</v>
      </c>
      <c r="W352" s="6">
        <v>9.2900000000000009</v>
      </c>
      <c r="X352" s="6">
        <v>5.1705434782608704</v>
      </c>
      <c r="Y352" s="6">
        <v>0</v>
      </c>
      <c r="Z352" s="6">
        <f>SUM(NonNurse[[#This Row],[Physical Therapist (PT) Hours]],NonNurse[[#This Row],[PT Assistant Hours]],NonNurse[[#This Row],[PT Aide Hours]])/NonNurse[[#This Row],[MDS Census]]</f>
        <v>0.16440558576371725</v>
      </c>
      <c r="AA352" s="6">
        <v>0</v>
      </c>
      <c r="AB352" s="6">
        <v>0</v>
      </c>
      <c r="AC352" s="6">
        <v>0</v>
      </c>
      <c r="AD352" s="6">
        <v>0</v>
      </c>
      <c r="AE352" s="6">
        <v>0</v>
      </c>
      <c r="AF352" s="6">
        <v>0</v>
      </c>
      <c r="AG352" s="6">
        <v>0</v>
      </c>
      <c r="AH352" s="1">
        <v>225349</v>
      </c>
      <c r="AI352">
        <v>1</v>
      </c>
    </row>
    <row r="353" spans="1:35" x14ac:dyDescent="0.25">
      <c r="A353" t="s">
        <v>379</v>
      </c>
      <c r="B353" t="s">
        <v>164</v>
      </c>
      <c r="C353" t="s">
        <v>487</v>
      </c>
      <c r="D353" t="s">
        <v>415</v>
      </c>
      <c r="E353" s="6">
        <v>82.326086956521735</v>
      </c>
      <c r="F353" s="6">
        <v>5.4782608695652177</v>
      </c>
      <c r="G353" s="6">
        <v>0</v>
      </c>
      <c r="H353" s="6">
        <v>0.24500000000000002</v>
      </c>
      <c r="I353" s="6">
        <v>0</v>
      </c>
      <c r="J353" s="6">
        <v>0</v>
      </c>
      <c r="K353" s="6">
        <v>0</v>
      </c>
      <c r="L353" s="6">
        <v>1.0809782608695655</v>
      </c>
      <c r="M353" s="6">
        <v>5.1304347826086953</v>
      </c>
      <c r="N353" s="6">
        <v>0</v>
      </c>
      <c r="O353" s="6">
        <f>SUM(NonNurse[[#This Row],[Qualified Social Work Staff Hours]],NonNurse[[#This Row],[Other Social Work Staff Hours]])/NonNurse[[#This Row],[MDS Census]]</f>
        <v>6.231845788222868E-2</v>
      </c>
      <c r="P353" s="6">
        <v>0</v>
      </c>
      <c r="Q353" s="6">
        <v>39.779891304347828</v>
      </c>
      <c r="R353" s="6">
        <f>SUM(NonNurse[[#This Row],[Qualified Activities Professional Hours]],NonNurse[[#This Row],[Other Activities Professional Hours]])/NonNurse[[#This Row],[MDS Census]]</f>
        <v>0.48319910219170853</v>
      </c>
      <c r="S353" s="6">
        <v>4.6971739130434784</v>
      </c>
      <c r="T353" s="6">
        <v>4.6086956521739131</v>
      </c>
      <c r="U353" s="6">
        <v>0</v>
      </c>
      <c r="V353" s="6">
        <f>SUM(NonNurse[[#This Row],[Occupational Therapist Hours]],NonNurse[[#This Row],[OT Assistant Hours]],NonNurse[[#This Row],[OT Aide Hours]])/NonNurse[[#This Row],[MDS Census]]</f>
        <v>0.1130367045154476</v>
      </c>
      <c r="W353" s="6">
        <v>5.3680434782608701</v>
      </c>
      <c r="X353" s="6">
        <v>0.15293478260869567</v>
      </c>
      <c r="Y353" s="6">
        <v>0</v>
      </c>
      <c r="Z353" s="6">
        <f>SUM(NonNurse[[#This Row],[Physical Therapist (PT) Hours]],NonNurse[[#This Row],[PT Assistant Hours]],NonNurse[[#This Row],[PT Aide Hours]])/NonNurse[[#This Row],[MDS Census]]</f>
        <v>6.7062318457882242E-2</v>
      </c>
      <c r="AA353" s="6">
        <v>0</v>
      </c>
      <c r="AB353" s="6">
        <v>0</v>
      </c>
      <c r="AC353" s="6">
        <v>0</v>
      </c>
      <c r="AD353" s="6">
        <v>0</v>
      </c>
      <c r="AE353" s="6">
        <v>0</v>
      </c>
      <c r="AF353" s="6">
        <v>0</v>
      </c>
      <c r="AG353" s="6">
        <v>0</v>
      </c>
      <c r="AH353" s="1">
        <v>225404</v>
      </c>
      <c r="AI353">
        <v>1</v>
      </c>
    </row>
    <row r="354" spans="1:35" x14ac:dyDescent="0.25">
      <c r="A354" t="s">
        <v>379</v>
      </c>
      <c r="B354" t="s">
        <v>316</v>
      </c>
      <c r="C354" t="s">
        <v>549</v>
      </c>
      <c r="D354" t="s">
        <v>416</v>
      </c>
      <c r="E354" s="6">
        <v>108.72826086956522</v>
      </c>
      <c r="F354" s="6">
        <v>5.9130434782608692</v>
      </c>
      <c r="G354" s="6">
        <v>0</v>
      </c>
      <c r="H354" s="6">
        <v>0</v>
      </c>
      <c r="I354" s="6">
        <v>1.4021739130434783</v>
      </c>
      <c r="J354" s="6">
        <v>0</v>
      </c>
      <c r="K354" s="6">
        <v>0</v>
      </c>
      <c r="L354" s="6">
        <v>0.80521739130434777</v>
      </c>
      <c r="M354" s="6">
        <v>4.4592391304347823</v>
      </c>
      <c r="N354" s="6">
        <v>0</v>
      </c>
      <c r="O354" s="6">
        <f>SUM(NonNurse[[#This Row],[Qualified Social Work Staff Hours]],NonNurse[[#This Row],[Other Social Work Staff Hours]])/NonNurse[[#This Row],[MDS Census]]</f>
        <v>4.1012696191142652E-2</v>
      </c>
      <c r="P354" s="6">
        <v>0</v>
      </c>
      <c r="Q354" s="6">
        <v>18.991847826086957</v>
      </c>
      <c r="R354" s="6">
        <f>SUM(NonNurse[[#This Row],[Qualified Activities Professional Hours]],NonNurse[[#This Row],[Other Activities Professional Hours]])/NonNurse[[#This Row],[MDS Census]]</f>
        <v>0.17467259822053385</v>
      </c>
      <c r="S354" s="6">
        <v>4.66978260869565</v>
      </c>
      <c r="T354" s="6">
        <v>13.329565217391302</v>
      </c>
      <c r="U354" s="6">
        <v>0</v>
      </c>
      <c r="V354" s="6">
        <f>SUM(NonNurse[[#This Row],[Occupational Therapist Hours]],NonNurse[[#This Row],[OT Assistant Hours]],NonNurse[[#This Row],[OT Aide Hours]])/NonNurse[[#This Row],[MDS Census]]</f>
        <v>0.16554433669899027</v>
      </c>
      <c r="W354" s="6">
        <v>8.1673913043478272</v>
      </c>
      <c r="X354" s="6">
        <v>5.1930434782608694</v>
      </c>
      <c r="Y354" s="6">
        <v>0</v>
      </c>
      <c r="Z354" s="6">
        <f>SUM(NonNurse[[#This Row],[Physical Therapist (PT) Hours]],NonNurse[[#This Row],[PT Assistant Hours]],NonNurse[[#This Row],[PT Aide Hours]])/NonNurse[[#This Row],[MDS Census]]</f>
        <v>0.12287913625912227</v>
      </c>
      <c r="AA354" s="6">
        <v>0</v>
      </c>
      <c r="AB354" s="6">
        <v>0</v>
      </c>
      <c r="AC354" s="6">
        <v>0</v>
      </c>
      <c r="AD354" s="6">
        <v>0</v>
      </c>
      <c r="AE354" s="6">
        <v>0</v>
      </c>
      <c r="AF354" s="6">
        <v>0</v>
      </c>
      <c r="AG354" s="6">
        <v>0</v>
      </c>
      <c r="AH354" s="1">
        <v>225695</v>
      </c>
      <c r="AI354">
        <v>1</v>
      </c>
    </row>
    <row r="355" spans="1:35" x14ac:dyDescent="0.25">
      <c r="A355" t="s">
        <v>379</v>
      </c>
      <c r="B355" t="s">
        <v>255</v>
      </c>
      <c r="C355" t="s">
        <v>571</v>
      </c>
      <c r="D355" t="s">
        <v>411</v>
      </c>
      <c r="E355" s="6">
        <v>134.40217391304347</v>
      </c>
      <c r="F355" s="6">
        <v>8.1739130434782616</v>
      </c>
      <c r="G355" s="6">
        <v>4.5217391304347823</v>
      </c>
      <c r="H355" s="6">
        <v>0.56195652173913047</v>
      </c>
      <c r="I355" s="6">
        <v>3.9130434782608696</v>
      </c>
      <c r="J355" s="6">
        <v>0</v>
      </c>
      <c r="K355" s="6">
        <v>0</v>
      </c>
      <c r="L355" s="6">
        <v>4.7422826086956524</v>
      </c>
      <c r="M355" s="6">
        <v>10.652173913043478</v>
      </c>
      <c r="N355" s="6">
        <v>0</v>
      </c>
      <c r="O355" s="6">
        <f>SUM(NonNurse[[#This Row],[Qualified Social Work Staff Hours]],NonNurse[[#This Row],[Other Social Work Staff Hours]])/NonNurse[[#This Row],[MDS Census]]</f>
        <v>7.9255964415689453E-2</v>
      </c>
      <c r="P355" s="6">
        <v>0</v>
      </c>
      <c r="Q355" s="6">
        <v>25.081521739130434</v>
      </c>
      <c r="R355" s="6">
        <f>SUM(NonNurse[[#This Row],[Qualified Activities Professional Hours]],NonNurse[[#This Row],[Other Activities Professional Hours]])/NonNurse[[#This Row],[MDS Census]]</f>
        <v>0.18661544682571776</v>
      </c>
      <c r="S355" s="6">
        <v>14.875108695652177</v>
      </c>
      <c r="T355" s="6">
        <v>4.6955434782608698</v>
      </c>
      <c r="U355" s="6">
        <v>0</v>
      </c>
      <c r="V355" s="6">
        <f>SUM(NonNurse[[#This Row],[Occupational Therapist Hours]],NonNurse[[#This Row],[OT Assistant Hours]],NonNurse[[#This Row],[OT Aide Hours]])/NonNurse[[#This Row],[MDS Census]]</f>
        <v>0.14561261625556007</v>
      </c>
      <c r="W355" s="6">
        <v>5.6881521739130427</v>
      </c>
      <c r="X355" s="6">
        <v>10.27891304347826</v>
      </c>
      <c r="Y355" s="6">
        <v>3.3695652173913042</v>
      </c>
      <c r="Z355" s="6">
        <f>SUM(NonNurse[[#This Row],[Physical Therapist (PT) Hours]],NonNurse[[#This Row],[PT Assistant Hours]],NonNurse[[#This Row],[PT Aide Hours]])/NonNurse[[#This Row],[MDS Census]]</f>
        <v>0.14387141124140718</v>
      </c>
      <c r="AA355" s="6">
        <v>0</v>
      </c>
      <c r="AB355" s="6">
        <v>0</v>
      </c>
      <c r="AC355" s="6">
        <v>0</v>
      </c>
      <c r="AD355" s="6">
        <v>0</v>
      </c>
      <c r="AE355" s="6">
        <v>0</v>
      </c>
      <c r="AF355" s="6">
        <v>0</v>
      </c>
      <c r="AG355" s="6">
        <v>0</v>
      </c>
      <c r="AH355" s="1">
        <v>225544</v>
      </c>
      <c r="AI355">
        <v>1</v>
      </c>
    </row>
    <row r="356" spans="1:35" x14ac:dyDescent="0.25">
      <c r="A356" t="s">
        <v>379</v>
      </c>
      <c r="B356" t="s">
        <v>157</v>
      </c>
      <c r="C356" t="s">
        <v>537</v>
      </c>
      <c r="D356" t="s">
        <v>410</v>
      </c>
      <c r="E356" s="6">
        <v>95.152173913043484</v>
      </c>
      <c r="F356" s="6">
        <v>0</v>
      </c>
      <c r="G356" s="6">
        <v>0.14130434782608695</v>
      </c>
      <c r="H356" s="6">
        <v>0.35869565217391303</v>
      </c>
      <c r="I356" s="6">
        <v>4.5</v>
      </c>
      <c r="J356" s="6">
        <v>0</v>
      </c>
      <c r="K356" s="6">
        <v>0</v>
      </c>
      <c r="L356" s="6">
        <v>5.3373913043478272</v>
      </c>
      <c r="M356" s="6">
        <v>4.5461956521739131</v>
      </c>
      <c r="N356" s="6">
        <v>0</v>
      </c>
      <c r="O356" s="6">
        <f>SUM(NonNurse[[#This Row],[Qualified Social Work Staff Hours]],NonNurse[[#This Row],[Other Social Work Staff Hours]])/NonNurse[[#This Row],[MDS Census]]</f>
        <v>4.7778158556088642E-2</v>
      </c>
      <c r="P356" s="6">
        <v>5.3913043478260869</v>
      </c>
      <c r="Q356" s="6">
        <v>15.157717391304352</v>
      </c>
      <c r="R356" s="6">
        <f>SUM(NonNurse[[#This Row],[Qualified Activities Professional Hours]],NonNurse[[#This Row],[Other Activities Professional Hours]])/NonNurse[[#This Row],[MDS Census]]</f>
        <v>0.2159595613433859</v>
      </c>
      <c r="S356" s="6">
        <v>13.104456521739129</v>
      </c>
      <c r="T356" s="6">
        <v>9.1790217391304338</v>
      </c>
      <c r="U356" s="6">
        <v>0</v>
      </c>
      <c r="V356" s="6">
        <f>SUM(NonNurse[[#This Row],[Occupational Therapist Hours]],NonNurse[[#This Row],[OT Assistant Hours]],NonNurse[[#This Row],[OT Aide Hours]])/NonNurse[[#This Row],[MDS Census]]</f>
        <v>0.23418779986291979</v>
      </c>
      <c r="W356" s="6">
        <v>16.840652173913039</v>
      </c>
      <c r="X356" s="6">
        <v>8.5182608695652178</v>
      </c>
      <c r="Y356" s="6">
        <v>0</v>
      </c>
      <c r="Z356" s="6">
        <f>SUM(NonNurse[[#This Row],[Physical Therapist (PT) Hours]],NonNurse[[#This Row],[PT Assistant Hours]],NonNurse[[#This Row],[PT Aide Hours]])/NonNurse[[#This Row],[MDS Census]]</f>
        <v>0.26650902444596752</v>
      </c>
      <c r="AA356" s="6">
        <v>0</v>
      </c>
      <c r="AB356" s="6">
        <v>0</v>
      </c>
      <c r="AC356" s="6">
        <v>0</v>
      </c>
      <c r="AD356" s="6">
        <v>0</v>
      </c>
      <c r="AE356" s="6">
        <v>0</v>
      </c>
      <c r="AF356" s="6">
        <v>0</v>
      </c>
      <c r="AG356" s="6">
        <v>0</v>
      </c>
      <c r="AH356" s="1">
        <v>225394</v>
      </c>
      <c r="AI356">
        <v>1</v>
      </c>
    </row>
    <row r="357" spans="1:35" x14ac:dyDescent="0.25">
      <c r="A357" t="s">
        <v>379</v>
      </c>
      <c r="B357" t="s">
        <v>36</v>
      </c>
      <c r="C357" t="s">
        <v>468</v>
      </c>
      <c r="D357" t="s">
        <v>412</v>
      </c>
      <c r="E357" s="6">
        <v>122.44565217391305</v>
      </c>
      <c r="F357" s="6">
        <v>12.657608695652174</v>
      </c>
      <c r="G357" s="6">
        <v>0.28260869565217389</v>
      </c>
      <c r="H357" s="6">
        <v>0</v>
      </c>
      <c r="I357" s="6">
        <v>5.5</v>
      </c>
      <c r="J357" s="6">
        <v>0</v>
      </c>
      <c r="K357" s="6">
        <v>0</v>
      </c>
      <c r="L357" s="6">
        <v>4.6086956521739131</v>
      </c>
      <c r="M357" s="6">
        <v>20.483695652173914</v>
      </c>
      <c r="N357" s="6">
        <v>0</v>
      </c>
      <c r="O357" s="6">
        <f>SUM(NonNurse[[#This Row],[Qualified Social Work Staff Hours]],NonNurse[[#This Row],[Other Social Work Staff Hours]])/NonNurse[[#This Row],[MDS Census]]</f>
        <v>0.16728806036395916</v>
      </c>
      <c r="P357" s="6">
        <v>7.8043478260869561</v>
      </c>
      <c r="Q357" s="6">
        <v>9.4592391304347831</v>
      </c>
      <c r="R357" s="6">
        <f>SUM(NonNurse[[#This Row],[Qualified Activities Professional Hours]],NonNurse[[#This Row],[Other Activities Professional Hours]])/NonNurse[[#This Row],[MDS Census]]</f>
        <v>0.14098979138925877</v>
      </c>
      <c r="S357" s="6">
        <v>8.6630434782608692</v>
      </c>
      <c r="T357" s="6">
        <v>4.3179347826086953</v>
      </c>
      <c r="U357" s="6">
        <v>0</v>
      </c>
      <c r="V357" s="6">
        <f>SUM(NonNurse[[#This Row],[Occupational Therapist Hours]],NonNurse[[#This Row],[OT Assistant Hours]],NonNurse[[#This Row],[OT Aide Hours]])/NonNurse[[#This Row],[MDS Census]]</f>
        <v>0.10601420328450953</v>
      </c>
      <c r="W357" s="6">
        <v>6.3641304347826084</v>
      </c>
      <c r="X357" s="6">
        <v>8.9157608695652169</v>
      </c>
      <c r="Y357" s="6">
        <v>0</v>
      </c>
      <c r="Z357" s="6">
        <f>SUM(NonNurse[[#This Row],[Physical Therapist (PT) Hours]],NonNurse[[#This Row],[PT Assistant Hours]],NonNurse[[#This Row],[PT Aide Hours]])/NonNurse[[#This Row],[MDS Census]]</f>
        <v>0.12478916999556146</v>
      </c>
      <c r="AA357" s="6">
        <v>0</v>
      </c>
      <c r="AB357" s="6">
        <v>0</v>
      </c>
      <c r="AC357" s="6">
        <v>0</v>
      </c>
      <c r="AD357" s="6">
        <v>0</v>
      </c>
      <c r="AE357" s="6">
        <v>0</v>
      </c>
      <c r="AF357" s="6">
        <v>0</v>
      </c>
      <c r="AG357" s="6">
        <v>0</v>
      </c>
      <c r="AH357" s="1">
        <v>225199</v>
      </c>
      <c r="AI357">
        <v>1</v>
      </c>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83E4C-2B42-4CBD-BCCC-6E227936B813}">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15" customWidth="1"/>
    <col min="2" max="2" width="27.28515625" style="15" customWidth="1"/>
    <col min="3" max="3" width="16.7109375" style="15" customWidth="1"/>
    <col min="4" max="4" width="11.5703125" style="15" customWidth="1"/>
    <col min="5" max="5" width="4.5703125" style="15" customWidth="1"/>
    <col min="6" max="6" width="10" style="15" customWidth="1"/>
    <col min="7" max="7" width="12.5703125" style="15" customWidth="1"/>
    <col min="8" max="10" width="8.5703125" style="15" customWidth="1"/>
    <col min="11" max="11" width="9.140625" style="15" customWidth="1"/>
    <col min="12" max="12" width="4.5703125" style="15" customWidth="1"/>
    <col min="13" max="13" width="7.5703125" style="15" customWidth="1"/>
    <col min="14" max="14" width="10.7109375" style="22" customWidth="1"/>
    <col min="15" max="18" width="8.5703125" style="15" customWidth="1"/>
    <col min="19" max="19" width="5.42578125" style="15" customWidth="1"/>
    <col min="20" max="20" width="40.5703125" style="15" customWidth="1"/>
    <col min="21" max="22" width="12.5703125" style="15" customWidth="1"/>
    <col min="23" max="25" width="8.85546875" style="15"/>
    <col min="26" max="26" width="37.140625" style="15" customWidth="1"/>
    <col min="27" max="27" width="11.5703125" style="15" customWidth="1"/>
    <col min="28" max="32" width="8.85546875" style="15"/>
    <col min="33" max="33" width="22.85546875" style="15" customWidth="1"/>
    <col min="34" max="34" width="16.42578125" style="15" customWidth="1"/>
    <col min="35" max="35" width="13.5703125" style="15" customWidth="1"/>
    <col min="36" max="16384" width="8.85546875" style="15"/>
  </cols>
  <sheetData>
    <row r="2" spans="2:29" ht="85.5" customHeight="1" x14ac:dyDescent="0.25">
      <c r="B2" s="11" t="s">
        <v>724</v>
      </c>
      <c r="C2" s="11" t="s">
        <v>604</v>
      </c>
      <c r="D2" s="11" t="s">
        <v>723</v>
      </c>
      <c r="E2" s="12"/>
      <c r="F2" s="13" t="s">
        <v>637</v>
      </c>
      <c r="G2" s="13" t="s">
        <v>653</v>
      </c>
      <c r="H2" s="13" t="s">
        <v>610</v>
      </c>
      <c r="I2" s="13" t="s">
        <v>654</v>
      </c>
      <c r="J2" s="14" t="s">
        <v>655</v>
      </c>
      <c r="K2" s="13" t="s">
        <v>656</v>
      </c>
      <c r="L2" s="13"/>
      <c r="M2" s="13" t="s">
        <v>604</v>
      </c>
      <c r="N2" s="13" t="s">
        <v>653</v>
      </c>
      <c r="O2" s="13" t="s">
        <v>610</v>
      </c>
      <c r="P2" s="13" t="s">
        <v>654</v>
      </c>
      <c r="Q2" s="14" t="s">
        <v>655</v>
      </c>
      <c r="R2" s="13" t="s">
        <v>656</v>
      </c>
      <c r="T2" s="15" t="s">
        <v>657</v>
      </c>
      <c r="U2" s="15" t="s">
        <v>756</v>
      </c>
      <c r="V2" s="16" t="s">
        <v>658</v>
      </c>
      <c r="W2" s="16" t="s">
        <v>659</v>
      </c>
    </row>
    <row r="3" spans="2:29" ht="15" customHeight="1" x14ac:dyDescent="0.25">
      <c r="B3" s="17" t="s">
        <v>660</v>
      </c>
      <c r="C3" s="49">
        <f>AVERAGE(Nurse[MDS Census])</f>
        <v>88.79068002298105</v>
      </c>
      <c r="D3" s="18">
        <v>77.233814336253971</v>
      </c>
      <c r="E3" s="18"/>
      <c r="F3" s="15">
        <v>1</v>
      </c>
      <c r="G3" s="19">
        <v>69376.123698714116</v>
      </c>
      <c r="H3" s="20">
        <v>3.585165701050407</v>
      </c>
      <c r="I3" s="19">
        <v>5</v>
      </c>
      <c r="J3" s="21">
        <v>0.67575468162975694</v>
      </c>
      <c r="K3" s="19">
        <v>5</v>
      </c>
      <c r="M3" t="s">
        <v>359</v>
      </c>
      <c r="N3" s="19">
        <v>536.8478260869565</v>
      </c>
      <c r="O3" s="20">
        <v>6.2660022271714926</v>
      </c>
      <c r="P3" s="22">
        <v>1</v>
      </c>
      <c r="Q3" s="21">
        <v>1.8396440575015187</v>
      </c>
      <c r="R3" s="22">
        <v>1</v>
      </c>
      <c r="T3" s="23" t="s">
        <v>661</v>
      </c>
      <c r="U3" s="19">
        <f>SUM(Nurse[Total Nurse Staff Hours])</f>
        <v>113057.09968156756</v>
      </c>
      <c r="V3" s="24" t="s">
        <v>662</v>
      </c>
      <c r="W3" s="20">
        <f>Category[[#This Row],[State Total]]/D9</f>
        <v>0.10007718821717257</v>
      </c>
    </row>
    <row r="4" spans="2:29" ht="15" customHeight="1" x14ac:dyDescent="0.25">
      <c r="B4" s="25" t="s">
        <v>610</v>
      </c>
      <c r="C4" s="26">
        <f>SUM(Nurse[Total Nurse Staff Hours])/SUM(Nurse[MDS Census])</f>
        <v>3.5766830777603746</v>
      </c>
      <c r="D4" s="26">
        <v>3.6146323434825098</v>
      </c>
      <c r="E4" s="18"/>
      <c r="F4" s="15">
        <v>2</v>
      </c>
      <c r="G4" s="19">
        <v>128365.44534598908</v>
      </c>
      <c r="H4" s="20">
        <v>3.4549500632802785</v>
      </c>
      <c r="I4" s="19">
        <v>9</v>
      </c>
      <c r="J4" s="21">
        <v>0.64433762203163525</v>
      </c>
      <c r="K4" s="19">
        <v>6</v>
      </c>
      <c r="M4" t="s">
        <v>358</v>
      </c>
      <c r="N4" s="19">
        <v>19423.242804654012</v>
      </c>
      <c r="O4" s="20">
        <v>3.6919809269804467</v>
      </c>
      <c r="P4" s="22">
        <v>25</v>
      </c>
      <c r="Q4" s="21">
        <v>0.53868769221148449</v>
      </c>
      <c r="R4" s="22">
        <v>40</v>
      </c>
      <c r="T4" s="19" t="s">
        <v>663</v>
      </c>
      <c r="U4" s="19">
        <f>SUM(Nurse[Total Direct Care Staff Hours])</f>
        <v>103206.37548836508</v>
      </c>
      <c r="V4" s="24">
        <f>Category[[#This Row],[State Total]]/U3</f>
        <v>0.91286947727345158</v>
      </c>
      <c r="W4" s="20">
        <f>Category[[#This Row],[State Total]]/D9</f>
        <v>9.135741049480714E-2</v>
      </c>
    </row>
    <row r="5" spans="2:29" ht="15" customHeight="1" x14ac:dyDescent="0.25">
      <c r="B5" s="27" t="s">
        <v>664</v>
      </c>
      <c r="C5" s="28">
        <f>SUM(Nurse[Total Direct Care Staff Hours])/SUM(Nurse[MDS Census])</f>
        <v>3.2650448115679129</v>
      </c>
      <c r="D5" s="28">
        <v>3.347724410414429</v>
      </c>
      <c r="E5" s="29"/>
      <c r="F5" s="15">
        <v>3</v>
      </c>
      <c r="G5" s="19">
        <v>124443.71892222908</v>
      </c>
      <c r="H5" s="20">
        <v>3.5696801497282227</v>
      </c>
      <c r="I5" s="19">
        <v>6</v>
      </c>
      <c r="J5" s="21">
        <v>0.67837118001727315</v>
      </c>
      <c r="K5" s="19">
        <v>4</v>
      </c>
      <c r="M5" t="s">
        <v>361</v>
      </c>
      <c r="N5" s="19">
        <v>14765.612676056329</v>
      </c>
      <c r="O5" s="20">
        <v>3.8700512739470958</v>
      </c>
      <c r="P5" s="22">
        <v>18</v>
      </c>
      <c r="Q5" s="21">
        <v>0.36267289415247567</v>
      </c>
      <c r="R5" s="22">
        <v>48</v>
      </c>
      <c r="T5" s="23" t="s">
        <v>665</v>
      </c>
      <c r="U5" s="19">
        <f>SUM(Nurse[Total RN Hours (w/ Admin, DON)])</f>
        <v>19961.926996325783</v>
      </c>
      <c r="V5" s="24">
        <f>Category[[#This Row],[State Total]]/U3</f>
        <v>0.17656500168985237</v>
      </c>
      <c r="W5" s="20">
        <f>Category[[#This Row],[State Total]]/D9</f>
        <v>1.7670128906680748E-2</v>
      </c>
      <c r="X5" s="30"/>
      <c r="Y5" s="30"/>
      <c r="AB5" s="30"/>
      <c r="AC5" s="30"/>
    </row>
    <row r="6" spans="2:29" ht="15" customHeight="1" x14ac:dyDescent="0.25">
      <c r="B6" s="31" t="s">
        <v>612</v>
      </c>
      <c r="C6" s="28">
        <f>SUM(Nurse[Total RN Hours (w/ Admin, DON)])/SUM(Nurse[MDS Census])</f>
        <v>0.63151705366882682</v>
      </c>
      <c r="D6" s="28">
        <v>0.60780873997534479</v>
      </c>
      <c r="E6"/>
      <c r="F6" s="15">
        <v>4</v>
      </c>
      <c r="G6" s="19">
        <v>216891.50627679119</v>
      </c>
      <c r="H6" s="20">
        <v>3.71816551616583</v>
      </c>
      <c r="I6" s="19">
        <v>4</v>
      </c>
      <c r="J6" s="21">
        <v>0.5592343612490972</v>
      </c>
      <c r="K6" s="19">
        <v>9</v>
      </c>
      <c r="M6" t="s">
        <v>360</v>
      </c>
      <c r="N6" s="19">
        <v>10619.366350275568</v>
      </c>
      <c r="O6" s="20">
        <v>3.9203935832782837</v>
      </c>
      <c r="P6" s="22">
        <v>14</v>
      </c>
      <c r="Q6" s="21">
        <v>0.6428263273804441</v>
      </c>
      <c r="R6" s="22">
        <v>30</v>
      </c>
      <c r="T6" s="32" t="s">
        <v>666</v>
      </c>
      <c r="U6" s="19">
        <f>SUM(Nurse[RN Hours (excl. Admin, DON)])</f>
        <v>13378.83974433557</v>
      </c>
      <c r="V6" s="24">
        <f>Category[[#This Row],[State Total]]/U3</f>
        <v>0.11833701538442003</v>
      </c>
      <c r="W6" s="20">
        <f>Category[[#This Row],[State Total]]/D9</f>
        <v>1.184283576168505E-2</v>
      </c>
      <c r="X6" s="30"/>
      <c r="Y6" s="30"/>
      <c r="AB6" s="30"/>
      <c r="AC6" s="30"/>
    </row>
    <row r="7" spans="2:29" ht="15" customHeight="1" thickBot="1" x14ac:dyDescent="0.3">
      <c r="B7" s="33" t="s">
        <v>667</v>
      </c>
      <c r="C7" s="28">
        <f>SUM(Nurse[RN Hours (excl. Admin, DON)])/SUM(Nurse[MDS Census])</f>
        <v>0.42325400039812422</v>
      </c>
      <c r="D7" s="28">
        <v>0.41441568490090208</v>
      </c>
      <c r="E7"/>
      <c r="F7" s="15">
        <v>5</v>
      </c>
      <c r="G7" s="19">
        <v>218161.62905695051</v>
      </c>
      <c r="H7" s="20">
        <v>3.471756650011959</v>
      </c>
      <c r="I7" s="19">
        <v>8</v>
      </c>
      <c r="J7" s="21">
        <v>0.68815139377795254</v>
      </c>
      <c r="K7" s="19">
        <v>3</v>
      </c>
      <c r="M7" t="s">
        <v>362</v>
      </c>
      <c r="N7" s="19">
        <v>90304.505664421289</v>
      </c>
      <c r="O7" s="20">
        <v>4.0950436576657667</v>
      </c>
      <c r="P7" s="22">
        <v>8</v>
      </c>
      <c r="Q7" s="21">
        <v>0.53846761894166961</v>
      </c>
      <c r="R7" s="22">
        <v>41</v>
      </c>
      <c r="T7" s="32" t="s">
        <v>668</v>
      </c>
      <c r="U7" s="19">
        <f>SUM(Nurse[RN Admin Hours])</f>
        <v>4905.4266120636876</v>
      </c>
      <c r="V7" s="24">
        <f>Category[[#This Row],[State Total]]/U3</f>
        <v>4.3388930247460183E-2</v>
      </c>
      <c r="W7" s="20">
        <f>Category[[#This Row],[State Total]]/D9</f>
        <v>4.3422421389168447E-3</v>
      </c>
      <c r="X7" s="30"/>
      <c r="Y7" s="30"/>
      <c r="Z7" s="30"/>
      <c r="AA7" s="30"/>
      <c r="AB7" s="30"/>
      <c r="AC7" s="30"/>
    </row>
    <row r="8" spans="2:29" ht="15" customHeight="1" thickTop="1" x14ac:dyDescent="0.25">
      <c r="B8" s="34" t="s">
        <v>669</v>
      </c>
      <c r="C8" s="35">
        <f>COUNTA(Nurse[Provider])</f>
        <v>356</v>
      </c>
      <c r="D8" s="35">
        <v>14627</v>
      </c>
      <c r="F8" s="15">
        <v>6</v>
      </c>
      <c r="G8" s="19">
        <v>133738.05679730567</v>
      </c>
      <c r="H8" s="20">
        <v>3.4421626203964988</v>
      </c>
      <c r="I8" s="19">
        <v>10</v>
      </c>
      <c r="J8" s="21">
        <v>0.34690920997212554</v>
      </c>
      <c r="K8" s="19">
        <v>10</v>
      </c>
      <c r="M8" t="s">
        <v>363</v>
      </c>
      <c r="N8" s="19">
        <v>13996.251684017152</v>
      </c>
      <c r="O8" s="20">
        <v>3.5742923169789274</v>
      </c>
      <c r="P8" s="22">
        <v>34</v>
      </c>
      <c r="Q8" s="21">
        <v>0.85380187117283868</v>
      </c>
      <c r="R8" s="22">
        <v>11</v>
      </c>
      <c r="T8" s="32" t="s">
        <v>670</v>
      </c>
      <c r="U8" s="19">
        <f>SUM(Nurse[RN DON Hours])</f>
        <v>1677.6606399265147</v>
      </c>
      <c r="V8" s="24">
        <f>Category[[#This Row],[State Total]]/U3</f>
        <v>1.4839056057972047E-2</v>
      </c>
      <c r="W8" s="20">
        <f>Category[[#This Row],[State Total]]/D9</f>
        <v>1.4850510060788434E-3</v>
      </c>
      <c r="X8" s="30"/>
      <c r="Y8" s="30"/>
      <c r="Z8" s="30"/>
      <c r="AA8" s="30"/>
      <c r="AB8" s="30"/>
      <c r="AC8" s="30"/>
    </row>
    <row r="9" spans="2:29" ht="15" customHeight="1" x14ac:dyDescent="0.25">
      <c r="B9" s="34" t="s">
        <v>671</v>
      </c>
      <c r="C9" s="35">
        <f>SUM(Nurse[MDS Census])</f>
        <v>31609.482088181256</v>
      </c>
      <c r="D9" s="35">
        <v>1129699.0022963868</v>
      </c>
      <c r="F9" s="15">
        <v>7</v>
      </c>
      <c r="G9" s="19">
        <v>73847.771586037998</v>
      </c>
      <c r="H9" s="20">
        <v>3.4771723639610803</v>
      </c>
      <c r="I9" s="19">
        <v>7</v>
      </c>
      <c r="J9" s="21">
        <v>0.57887406787921447</v>
      </c>
      <c r="K9" s="19">
        <v>8</v>
      </c>
      <c r="M9" t="s">
        <v>364</v>
      </c>
      <c r="N9" s="19">
        <v>18800.971524800971</v>
      </c>
      <c r="O9" s="20">
        <v>3.379841237553149</v>
      </c>
      <c r="P9" s="22">
        <v>47</v>
      </c>
      <c r="Q9" s="21">
        <v>0.62562655856161031</v>
      </c>
      <c r="R9" s="22">
        <v>35</v>
      </c>
      <c r="T9" s="23" t="s">
        <v>672</v>
      </c>
      <c r="U9" s="19">
        <f>SUM(Nurse[Total LPN Hours (w/ Admin)])</f>
        <v>29379.204090630737</v>
      </c>
      <c r="V9" s="24">
        <f>Category[[#This Row],[State Total]]/U3</f>
        <v>0.25986164666685341</v>
      </c>
      <c r="W9" s="20">
        <f>Category[[#This Row],[State Total]]/D9</f>
        <v>2.6006222923903085E-2</v>
      </c>
      <c r="X9" s="30"/>
      <c r="Y9" s="30"/>
      <c r="Z9" s="30"/>
      <c r="AA9" s="30"/>
      <c r="AB9" s="30"/>
      <c r="AC9" s="30"/>
    </row>
    <row r="10" spans="2:29" ht="15" customHeight="1" x14ac:dyDescent="0.25">
      <c r="F10" s="15">
        <v>8</v>
      </c>
      <c r="G10" s="19">
        <v>33298.427587262697</v>
      </c>
      <c r="H10" s="20">
        <v>3.7381932825195308</v>
      </c>
      <c r="I10" s="19">
        <v>3</v>
      </c>
      <c r="J10" s="21">
        <v>0.87940662888310206</v>
      </c>
      <c r="K10" s="19">
        <v>1</v>
      </c>
      <c r="M10" t="s">
        <v>366</v>
      </c>
      <c r="N10" s="19">
        <v>2001.0333741579916</v>
      </c>
      <c r="O10" s="20">
        <v>3.9151059449534258</v>
      </c>
      <c r="P10" s="22">
        <v>15</v>
      </c>
      <c r="Q10" s="21">
        <v>1.0911259376852895</v>
      </c>
      <c r="R10" s="22">
        <v>3</v>
      </c>
      <c r="T10" s="32" t="s">
        <v>673</v>
      </c>
      <c r="U10" s="19">
        <f>SUM(Nurse[LPN Hours (excl. Admin)])</f>
        <v>26111.567149418279</v>
      </c>
      <c r="V10" s="24">
        <f>Category[[#This Row],[State Total]]/U3</f>
        <v>0.23095911024573557</v>
      </c>
      <c r="W10" s="20">
        <f>Category[[#This Row],[State Total]]/D9</f>
        <v>2.3113738346533189E-2</v>
      </c>
      <c r="X10" s="30"/>
      <c r="Y10" s="30"/>
      <c r="Z10" s="30"/>
      <c r="AA10" s="30"/>
      <c r="AB10" s="30"/>
      <c r="AC10" s="30"/>
    </row>
    <row r="11" spans="2:29" ht="15" customHeight="1" x14ac:dyDescent="0.25">
      <c r="F11" s="15">
        <v>9</v>
      </c>
      <c r="G11" s="19">
        <v>109332.77602571936</v>
      </c>
      <c r="H11" s="20">
        <v>4.0754949217501784</v>
      </c>
      <c r="I11" s="19">
        <v>2</v>
      </c>
      <c r="J11" s="21">
        <v>0.58405330055976667</v>
      </c>
      <c r="K11" s="19">
        <v>7</v>
      </c>
      <c r="M11" t="s">
        <v>365</v>
      </c>
      <c r="N11" s="19">
        <v>3447.8586956521731</v>
      </c>
      <c r="O11" s="20">
        <v>3.9688255155216066</v>
      </c>
      <c r="P11" s="22">
        <v>11</v>
      </c>
      <c r="Q11" s="21">
        <v>0.94962364794784426</v>
      </c>
      <c r="R11" s="22">
        <v>8</v>
      </c>
      <c r="T11" s="32" t="s">
        <v>674</v>
      </c>
      <c r="U11" s="19">
        <f>SUM(Nurse[LPN Admin Hours])</f>
        <v>3267.6369412124923</v>
      </c>
      <c r="V11" s="24">
        <f>Category[[#This Row],[State Total]]/U3</f>
        <v>2.8902536421118157E-2</v>
      </c>
      <c r="W11" s="20">
        <f>Category[[#This Row],[State Total]]/D9</f>
        <v>2.8924845773699269E-3</v>
      </c>
      <c r="X11" s="30"/>
      <c r="Y11" s="30"/>
      <c r="Z11" s="30"/>
      <c r="AA11" s="30"/>
      <c r="AB11" s="30"/>
      <c r="AC11" s="30"/>
    </row>
    <row r="12" spans="2:29" ht="15" customHeight="1" x14ac:dyDescent="0.25">
      <c r="F12" s="15">
        <v>10</v>
      </c>
      <c r="G12" s="19">
        <v>22243.546999387629</v>
      </c>
      <c r="H12" s="20">
        <v>4.3144138862761752</v>
      </c>
      <c r="I12" s="19">
        <v>1</v>
      </c>
      <c r="J12" s="21">
        <v>0.85085378711532988</v>
      </c>
      <c r="K12" s="19">
        <v>2</v>
      </c>
      <c r="M12" t="s">
        <v>367</v>
      </c>
      <c r="N12" s="19">
        <v>66629.00734843839</v>
      </c>
      <c r="O12" s="20">
        <v>4.0461510158814251</v>
      </c>
      <c r="P12" s="22">
        <v>10</v>
      </c>
      <c r="Q12" s="21">
        <v>0.65170667436305396</v>
      </c>
      <c r="R12" s="22">
        <v>29</v>
      </c>
      <c r="T12" s="23" t="s">
        <v>675</v>
      </c>
      <c r="U12" s="19">
        <f>SUM(Nurse[Total CNA, NA TR, Med Aide/Tech Hours])</f>
        <v>63715.968594611149</v>
      </c>
      <c r="V12" s="24">
        <f>Category[[#This Row],[State Total]]/U3</f>
        <v>0.56357335164329514</v>
      </c>
      <c r="W12" s="20">
        <f>Category[[#This Row],[State Total]]/D9</f>
        <v>5.6400836386588833E-2</v>
      </c>
      <c r="X12" s="30"/>
      <c r="Y12" s="30"/>
      <c r="Z12" s="30"/>
      <c r="AA12" s="30"/>
      <c r="AB12" s="30"/>
      <c r="AC12" s="30"/>
    </row>
    <row r="13" spans="2:29" ht="15" customHeight="1" x14ac:dyDescent="0.25">
      <c r="I13" s="19"/>
      <c r="J13" s="19"/>
      <c r="K13" s="19"/>
      <c r="M13" t="s">
        <v>368</v>
      </c>
      <c r="N13" s="19">
        <v>27047.194427434184</v>
      </c>
      <c r="O13" s="20">
        <v>3.3334159425604026</v>
      </c>
      <c r="P13" s="22">
        <v>48</v>
      </c>
      <c r="Q13" s="21">
        <v>0.4036688437032282</v>
      </c>
      <c r="R13" s="22">
        <v>46</v>
      </c>
      <c r="T13" s="32" t="s">
        <v>676</v>
      </c>
      <c r="U13" s="19">
        <f>SUM(Nurse[CNA Hours])</f>
        <v>62260.270768524169</v>
      </c>
      <c r="V13" s="24">
        <f>Category[[#This Row],[State Total]]/U3</f>
        <v>0.55069757621488735</v>
      </c>
      <c r="W13" s="20">
        <f>Category[[#This Row],[State Total]]/D9</f>
        <v>5.5112264985598014E-2</v>
      </c>
      <c r="X13" s="30"/>
      <c r="Y13" s="30"/>
      <c r="Z13" s="30"/>
      <c r="AA13" s="30"/>
      <c r="AB13" s="30"/>
      <c r="AC13" s="30"/>
    </row>
    <row r="14" spans="2:29" ht="15" customHeight="1" x14ac:dyDescent="0.25">
      <c r="G14" s="20"/>
      <c r="I14" s="19"/>
      <c r="J14" s="19"/>
      <c r="K14" s="19"/>
      <c r="M14" t="s">
        <v>369</v>
      </c>
      <c r="N14" s="19">
        <v>3263.663043478261</v>
      </c>
      <c r="O14" s="20">
        <v>4.4084708100060954</v>
      </c>
      <c r="P14" s="22">
        <v>4</v>
      </c>
      <c r="Q14" s="21">
        <v>1.4454388074216427</v>
      </c>
      <c r="R14" s="22">
        <v>2</v>
      </c>
      <c r="T14" s="32" t="s">
        <v>677</v>
      </c>
      <c r="U14" s="19">
        <f>SUM(Nurse[NA TR Hours])</f>
        <v>1430.0966304347826</v>
      </c>
      <c r="V14" s="24">
        <f>Category[[#This Row],[State Total]]/U3</f>
        <v>1.2649330598987058E-2</v>
      </c>
      <c r="W14" s="20">
        <f>Category[[#This Row],[State Total]]/D9</f>
        <v>1.2659094391760681E-3</v>
      </c>
    </row>
    <row r="15" spans="2:29" ht="15" customHeight="1" x14ac:dyDescent="0.25">
      <c r="I15" s="19"/>
      <c r="J15" s="19"/>
      <c r="K15" s="19"/>
      <c r="M15" t="s">
        <v>373</v>
      </c>
      <c r="N15" s="19">
        <v>19016.558481322707</v>
      </c>
      <c r="O15" s="20">
        <v>3.6135143049020404</v>
      </c>
      <c r="P15" s="22">
        <v>31</v>
      </c>
      <c r="Q15" s="21">
        <v>0.70210559181671839</v>
      </c>
      <c r="R15" s="22">
        <v>21</v>
      </c>
      <c r="T15" s="36" t="s">
        <v>678</v>
      </c>
      <c r="U15" s="37">
        <f>SUM(Nurse[Med Aide/Tech Hours])</f>
        <v>25.60119565217391</v>
      </c>
      <c r="V15" s="24">
        <f>Category[[#This Row],[State Total]]/U3</f>
        <v>2.2644482942054317E-4</v>
      </c>
      <c r="W15" s="20">
        <f>Category[[#This Row],[State Total]]/D9</f>
        <v>2.2661961814725234E-5</v>
      </c>
    </row>
    <row r="16" spans="2:29" ht="15" customHeight="1" x14ac:dyDescent="0.25">
      <c r="I16" s="19"/>
      <c r="J16" s="19"/>
      <c r="K16" s="19"/>
      <c r="M16" t="s">
        <v>370</v>
      </c>
      <c r="N16" s="19">
        <v>3575.7164727495401</v>
      </c>
      <c r="O16" s="20">
        <v>4.1596000463252762</v>
      </c>
      <c r="P16" s="22">
        <v>7</v>
      </c>
      <c r="Q16" s="21">
        <v>0.89615304423849729</v>
      </c>
      <c r="R16" s="22">
        <v>9</v>
      </c>
    </row>
    <row r="17" spans="9:23" ht="15" customHeight="1" x14ac:dyDescent="0.25">
      <c r="I17" s="19"/>
      <c r="J17" s="19"/>
      <c r="K17" s="19"/>
      <c r="M17" t="s">
        <v>371</v>
      </c>
      <c r="N17" s="19">
        <v>55939.917483159865</v>
      </c>
      <c r="O17" s="20">
        <v>2.9656991045590826</v>
      </c>
      <c r="P17" s="22">
        <v>51</v>
      </c>
      <c r="Q17" s="21">
        <v>0.65815085334220447</v>
      </c>
      <c r="R17" s="22">
        <v>28</v>
      </c>
    </row>
    <row r="18" spans="9:23" ht="15" customHeight="1" x14ac:dyDescent="0.25">
      <c r="I18" s="19"/>
      <c r="J18" s="19"/>
      <c r="K18" s="19"/>
      <c r="M18" t="s">
        <v>372</v>
      </c>
      <c r="N18" s="19">
        <v>34295.675137783197</v>
      </c>
      <c r="O18" s="20">
        <v>3.4285543140358197</v>
      </c>
      <c r="P18" s="22">
        <v>43</v>
      </c>
      <c r="Q18" s="21">
        <v>0.57097472562080043</v>
      </c>
      <c r="R18" s="22">
        <v>37</v>
      </c>
      <c r="T18" s="15" t="s">
        <v>679</v>
      </c>
      <c r="U18" s="15" t="s">
        <v>756</v>
      </c>
    </row>
    <row r="19" spans="9:23" ht="15" customHeight="1" x14ac:dyDescent="0.25">
      <c r="M19" t="s">
        <v>374</v>
      </c>
      <c r="N19" s="19">
        <v>14478.901255358249</v>
      </c>
      <c r="O19" s="20">
        <v>3.8209594408139687</v>
      </c>
      <c r="P19" s="22">
        <v>20</v>
      </c>
      <c r="Q19" s="21">
        <v>0.68653707149505028</v>
      </c>
      <c r="R19" s="22">
        <v>26</v>
      </c>
      <c r="T19" s="15" t="s">
        <v>680</v>
      </c>
      <c r="U19" s="19">
        <f>SUM(Nurse[RN Hours Contract (excl. Admin, DON)])</f>
        <v>1436.3708879363139</v>
      </c>
    </row>
    <row r="20" spans="9:23" ht="15" customHeight="1" x14ac:dyDescent="0.25">
      <c r="M20" t="s">
        <v>375</v>
      </c>
      <c r="N20" s="19">
        <v>20179.736834047766</v>
      </c>
      <c r="O20" s="20">
        <v>3.6234626550899827</v>
      </c>
      <c r="P20" s="22">
        <v>30</v>
      </c>
      <c r="Q20" s="21">
        <v>0.63141179459022878</v>
      </c>
      <c r="R20" s="22">
        <v>33</v>
      </c>
      <c r="T20" s="15" t="s">
        <v>681</v>
      </c>
      <c r="U20" s="19">
        <f>SUM(Nurse[RN Admin Hours Contract])</f>
        <v>116.25847826086955</v>
      </c>
      <c r="W20" s="19"/>
    </row>
    <row r="21" spans="9:23" ht="15" customHeight="1" x14ac:dyDescent="0.25">
      <c r="M21" t="s">
        <v>376</v>
      </c>
      <c r="N21" s="19">
        <v>21713.855174525426</v>
      </c>
      <c r="O21" s="20">
        <v>3.4276349481314496</v>
      </c>
      <c r="P21" s="22">
        <v>44</v>
      </c>
      <c r="Q21" s="21">
        <v>0.22995066355388311</v>
      </c>
      <c r="R21" s="22">
        <v>51</v>
      </c>
      <c r="T21" s="15" t="s">
        <v>682</v>
      </c>
      <c r="U21" s="19">
        <f>SUM(Nurse[RN DON Hours Contract])</f>
        <v>34.55130434782609</v>
      </c>
    </row>
    <row r="22" spans="9:23" ht="15" customHeight="1" x14ac:dyDescent="0.25">
      <c r="M22" t="s">
        <v>379</v>
      </c>
      <c r="N22" s="19">
        <v>31609.482088181256</v>
      </c>
      <c r="O22" s="20">
        <v>3.5766830777603746</v>
      </c>
      <c r="P22" s="22">
        <v>33</v>
      </c>
      <c r="Q22" s="21">
        <v>0.63151705366882682</v>
      </c>
      <c r="R22" s="22">
        <v>32</v>
      </c>
      <c r="T22" s="15" t="s">
        <v>683</v>
      </c>
      <c r="U22" s="19">
        <f>SUM(Nurse[LPN Hours Contract (excl. Admin)])</f>
        <v>2843.3933848744678</v>
      </c>
    </row>
    <row r="23" spans="9:23" ht="15" customHeight="1" x14ac:dyDescent="0.25">
      <c r="M23" t="s">
        <v>378</v>
      </c>
      <c r="N23" s="19">
        <v>21067.939375382732</v>
      </c>
      <c r="O23" s="20">
        <v>3.702235346411582</v>
      </c>
      <c r="P23" s="22">
        <v>24</v>
      </c>
      <c r="Q23" s="21">
        <v>0.76651287635763865</v>
      </c>
      <c r="R23" s="22">
        <v>16</v>
      </c>
      <c r="T23" s="15" t="s">
        <v>684</v>
      </c>
      <c r="U23" s="19">
        <f>SUM(Nurse[LPN Admin Hours Contract])</f>
        <v>44.065760869565203</v>
      </c>
    </row>
    <row r="24" spans="9:23" ht="15" customHeight="1" x14ac:dyDescent="0.25">
      <c r="M24" t="s">
        <v>377</v>
      </c>
      <c r="N24" s="19">
        <v>4706.4853031230869</v>
      </c>
      <c r="O24" s="20">
        <v>4.2908077351670615</v>
      </c>
      <c r="P24" s="22">
        <v>5</v>
      </c>
      <c r="Q24" s="21">
        <v>1.0535412211824036</v>
      </c>
      <c r="R24" s="22">
        <v>6</v>
      </c>
      <c r="T24" s="15" t="s">
        <v>685</v>
      </c>
      <c r="U24" s="19">
        <f>SUM(Nurse[CNA Hours Contract])</f>
        <v>4462.7191090018387</v>
      </c>
    </row>
    <row r="25" spans="9:23" ht="15" customHeight="1" x14ac:dyDescent="0.25">
      <c r="M25" t="s">
        <v>380</v>
      </c>
      <c r="N25" s="19">
        <v>29784.779087568884</v>
      </c>
      <c r="O25" s="20">
        <v>3.8152594065353851</v>
      </c>
      <c r="P25" s="22">
        <v>21</v>
      </c>
      <c r="Q25" s="21">
        <v>0.72680523692894061</v>
      </c>
      <c r="R25" s="22">
        <v>19</v>
      </c>
      <c r="T25" s="15" t="s">
        <v>686</v>
      </c>
      <c r="U25" s="19">
        <f>SUM(Nurse[NA TR Hours Contract])</f>
        <v>46.630434782608695</v>
      </c>
    </row>
    <row r="26" spans="9:23" ht="15" customHeight="1" x14ac:dyDescent="0.25">
      <c r="M26" t="s">
        <v>381</v>
      </c>
      <c r="N26" s="19">
        <v>18654.419320269433</v>
      </c>
      <c r="O26" s="20">
        <v>4.1827830651924156</v>
      </c>
      <c r="P26" s="22">
        <v>6</v>
      </c>
      <c r="Q26" s="21">
        <v>1.0685266044542867</v>
      </c>
      <c r="R26" s="22">
        <v>5</v>
      </c>
      <c r="T26" s="15" t="s">
        <v>687</v>
      </c>
      <c r="U26" s="19">
        <f>SUM(Nurse[Med Aide/Tech Hours Contract])</f>
        <v>0</v>
      </c>
    </row>
    <row r="27" spans="9:23" ht="15" customHeight="1" x14ac:dyDescent="0.25">
      <c r="M27" t="s">
        <v>383</v>
      </c>
      <c r="N27" s="19">
        <v>30915.301745254106</v>
      </c>
      <c r="O27" s="20">
        <v>3.0868578483482887</v>
      </c>
      <c r="P27" s="22">
        <v>50</v>
      </c>
      <c r="Q27" s="21">
        <v>0.40359827435993229</v>
      </c>
      <c r="R27" s="22">
        <v>47</v>
      </c>
      <c r="T27" s="15" t="s">
        <v>605</v>
      </c>
      <c r="U27" s="19">
        <f>SUM(Nurse[Total Contract Hours])</f>
        <v>8983.9893600734758</v>
      </c>
    </row>
    <row r="28" spans="9:23" ht="15" customHeight="1" x14ac:dyDescent="0.25">
      <c r="M28" t="s">
        <v>382</v>
      </c>
      <c r="N28" s="19">
        <v>13613.024341702383</v>
      </c>
      <c r="O28" s="20">
        <v>3.8706506835477068</v>
      </c>
      <c r="P28" s="22">
        <v>17</v>
      </c>
      <c r="Q28" s="21">
        <v>0.54461092917222786</v>
      </c>
      <c r="R28" s="22">
        <v>39</v>
      </c>
      <c r="T28" s="15" t="s">
        <v>688</v>
      </c>
      <c r="U28" s="19">
        <f>SUM(Nurse[Total Nurse Staff Hours])</f>
        <v>113057.09968156756</v>
      </c>
    </row>
    <row r="29" spans="9:23" ht="15" customHeight="1" x14ac:dyDescent="0.25">
      <c r="M29" t="s">
        <v>384</v>
      </c>
      <c r="N29" s="19">
        <v>3142.4673913043484</v>
      </c>
      <c r="O29" s="20">
        <v>3.5161153137073806</v>
      </c>
      <c r="P29" s="22">
        <v>39</v>
      </c>
      <c r="Q29" s="21">
        <v>0.79674798603977071</v>
      </c>
      <c r="R29" s="22">
        <v>15</v>
      </c>
      <c r="T29" s="15" t="s">
        <v>689</v>
      </c>
      <c r="U29" s="38">
        <f>U27/U28</f>
        <v>7.9464176821954988E-2</v>
      </c>
    </row>
    <row r="30" spans="9:23" ht="15" customHeight="1" x14ac:dyDescent="0.25">
      <c r="M30" t="s">
        <v>391</v>
      </c>
      <c r="N30" s="19">
        <v>31397.817207593369</v>
      </c>
      <c r="O30" s="20">
        <v>3.4417155121175713</v>
      </c>
      <c r="P30" s="22">
        <v>42</v>
      </c>
      <c r="Q30" s="21">
        <v>0.50629516352831194</v>
      </c>
      <c r="R30" s="22">
        <v>45</v>
      </c>
    </row>
    <row r="31" spans="9:23" ht="15" customHeight="1" x14ac:dyDescent="0.25">
      <c r="M31" t="s">
        <v>392</v>
      </c>
      <c r="N31" s="19">
        <v>4392.4673913043471</v>
      </c>
      <c r="O31" s="20">
        <v>4.4756414019059303</v>
      </c>
      <c r="P31" s="22">
        <v>3</v>
      </c>
      <c r="Q31" s="21">
        <v>0.83480991420589112</v>
      </c>
      <c r="R31" s="22">
        <v>13</v>
      </c>
      <c r="U31" s="19"/>
    </row>
    <row r="32" spans="9:23" ht="15" customHeight="1" x14ac:dyDescent="0.25">
      <c r="M32" t="s">
        <v>385</v>
      </c>
      <c r="N32" s="19">
        <v>9437.0101041028774</v>
      </c>
      <c r="O32" s="20">
        <v>3.9536238400260872</v>
      </c>
      <c r="P32" s="22">
        <v>12</v>
      </c>
      <c r="Q32" s="21">
        <v>0.73956294588721605</v>
      </c>
      <c r="R32" s="22">
        <v>18</v>
      </c>
    </row>
    <row r="33" spans="13:23" ht="15" customHeight="1" x14ac:dyDescent="0.25">
      <c r="M33" t="s">
        <v>387</v>
      </c>
      <c r="N33" s="19">
        <v>5478.8913043478278</v>
      </c>
      <c r="O33" s="20">
        <v>3.6689014954628241</v>
      </c>
      <c r="P33" s="22">
        <v>26</v>
      </c>
      <c r="Q33" s="21">
        <v>0.69069482083411027</v>
      </c>
      <c r="R33" s="22">
        <v>25</v>
      </c>
      <c r="T33" s="15" t="s">
        <v>657</v>
      </c>
      <c r="U33" s="16" t="s">
        <v>659</v>
      </c>
    </row>
    <row r="34" spans="13:23" ht="15" customHeight="1" x14ac:dyDescent="0.25">
      <c r="M34" t="s">
        <v>388</v>
      </c>
      <c r="N34" s="19">
        <v>37141.731475811372</v>
      </c>
      <c r="O34" s="20">
        <v>3.6107114278034693</v>
      </c>
      <c r="P34" s="22">
        <v>32</v>
      </c>
      <c r="Q34" s="21">
        <v>0.6783616567987637</v>
      </c>
      <c r="R34" s="22">
        <v>27</v>
      </c>
      <c r="T34" s="23" t="s">
        <v>690</v>
      </c>
      <c r="U34" s="20">
        <v>3.7466213862576487</v>
      </c>
    </row>
    <row r="35" spans="13:23" ht="15" customHeight="1" x14ac:dyDescent="0.25">
      <c r="M35" t="s">
        <v>389</v>
      </c>
      <c r="N35" s="19">
        <v>4791.5774647887329</v>
      </c>
      <c r="O35" s="20">
        <v>3.478749758455526</v>
      </c>
      <c r="P35" s="22">
        <v>41</v>
      </c>
      <c r="Q35" s="21">
        <v>0.63604079500848976</v>
      </c>
      <c r="R35" s="22">
        <v>31</v>
      </c>
      <c r="T35" s="19" t="s">
        <v>691</v>
      </c>
      <c r="U35" s="28">
        <f>SUM(Nurse[Total RN Hours (w/ Admin, DON)])/SUM(Nurse[MDS Census])</f>
        <v>0.63151705366882682</v>
      </c>
    </row>
    <row r="36" spans="13:23" ht="15" customHeight="1" x14ac:dyDescent="0.25">
      <c r="M36" t="s">
        <v>386</v>
      </c>
      <c r="N36" s="19">
        <v>5145.2409675443978</v>
      </c>
      <c r="O36" s="20">
        <v>3.8413014005831938</v>
      </c>
      <c r="P36" s="22">
        <v>19</v>
      </c>
      <c r="Q36" s="21">
        <v>0.71644517490315163</v>
      </c>
      <c r="R36" s="22">
        <v>20</v>
      </c>
      <c r="T36" s="19" t="s">
        <v>692</v>
      </c>
      <c r="U36" s="28">
        <f>SUM(Nurse[RN Hours (excl. Admin, DON)])/SUM(Nurse[MDS Census])</f>
        <v>0.42325400039812422</v>
      </c>
    </row>
    <row r="37" spans="13:23" ht="15" customHeight="1" x14ac:dyDescent="0.25">
      <c r="M37" t="s">
        <v>390</v>
      </c>
      <c r="N37" s="19">
        <v>91093.670391916734</v>
      </c>
      <c r="O37" s="20">
        <v>3.3920817889897901</v>
      </c>
      <c r="P37" s="22">
        <v>46</v>
      </c>
      <c r="Q37" s="21">
        <v>0.62838777517583722</v>
      </c>
      <c r="R37" s="22">
        <v>34</v>
      </c>
      <c r="T37" s="19" t="s">
        <v>693</v>
      </c>
      <c r="U37" s="28">
        <f>SUM(Nurse[Total CNA, NA TR, Med Aide/Tech Hours])/SUM(Nurse[MDS Census])</f>
        <v>2.0157232698992709</v>
      </c>
      <c r="W37" s="20"/>
    </row>
    <row r="38" spans="13:23" ht="15" customHeight="1" x14ac:dyDescent="0.25">
      <c r="M38" t="s">
        <v>393</v>
      </c>
      <c r="N38" s="19">
        <v>62098.361298224219</v>
      </c>
      <c r="O38" s="20">
        <v>3.4827578464943199</v>
      </c>
      <c r="P38" s="22">
        <v>40</v>
      </c>
      <c r="Q38" s="21">
        <v>0.57093758118305848</v>
      </c>
      <c r="R38" s="22">
        <v>38</v>
      </c>
    </row>
    <row r="39" spans="13:23" ht="15" customHeight="1" x14ac:dyDescent="0.25">
      <c r="M39" t="s">
        <v>394</v>
      </c>
      <c r="N39" s="19">
        <v>15314.761022657687</v>
      </c>
      <c r="O39" s="20">
        <v>3.7048972593561507</v>
      </c>
      <c r="P39" s="22">
        <v>23</v>
      </c>
      <c r="Q39" s="21">
        <v>0.34739869296478082</v>
      </c>
      <c r="R39" s="22">
        <v>50</v>
      </c>
    </row>
    <row r="40" spans="13:23" ht="15" customHeight="1" x14ac:dyDescent="0.25">
      <c r="M40" t="s">
        <v>395</v>
      </c>
      <c r="N40" s="19">
        <v>6050.0549601959565</v>
      </c>
      <c r="O40" s="20">
        <v>4.6872022066674388</v>
      </c>
      <c r="P40" s="22">
        <v>2</v>
      </c>
      <c r="Q40" s="21">
        <v>0.69411304457690826</v>
      </c>
      <c r="R40" s="22">
        <v>24</v>
      </c>
    </row>
    <row r="41" spans="13:23" ht="15" customHeight="1" x14ac:dyDescent="0.25">
      <c r="M41" t="s">
        <v>396</v>
      </c>
      <c r="N41" s="19">
        <v>63705.130128597702</v>
      </c>
      <c r="O41" s="20">
        <v>3.5464409930734</v>
      </c>
      <c r="P41" s="22">
        <v>36</v>
      </c>
      <c r="Q41" s="21">
        <v>0.69528611620089797</v>
      </c>
      <c r="R41" s="22">
        <v>23</v>
      </c>
    </row>
    <row r="42" spans="13:23" ht="15" customHeight="1" x14ac:dyDescent="0.25">
      <c r="M42" t="s">
        <v>397</v>
      </c>
      <c r="N42" s="19">
        <v>6548.130434782609</v>
      </c>
      <c r="O42" s="20">
        <v>3.5264193563380197</v>
      </c>
      <c r="P42" s="22">
        <v>38</v>
      </c>
      <c r="Q42" s="21">
        <v>0.74178549137822269</v>
      </c>
      <c r="R42" s="22">
        <v>17</v>
      </c>
    </row>
    <row r="43" spans="13:23" ht="15" customHeight="1" x14ac:dyDescent="0.25">
      <c r="M43" t="s">
        <v>398</v>
      </c>
      <c r="N43" s="19">
        <v>15013.476117575008</v>
      </c>
      <c r="O43" s="20">
        <v>3.6477515116904691</v>
      </c>
      <c r="P43" s="22">
        <v>28</v>
      </c>
      <c r="Q43" s="21">
        <v>0.53383004079229701</v>
      </c>
      <c r="R43" s="22">
        <v>42</v>
      </c>
    </row>
    <row r="44" spans="13:23" ht="15" customHeight="1" x14ac:dyDescent="0.25">
      <c r="M44" t="s">
        <v>399</v>
      </c>
      <c r="N44" s="19">
        <v>4556.4399877526012</v>
      </c>
      <c r="O44" s="20">
        <v>3.5445452329438498</v>
      </c>
      <c r="P44" s="22">
        <v>37</v>
      </c>
      <c r="Q44" s="21">
        <v>0.83146373211324598</v>
      </c>
      <c r="R44" s="22">
        <v>14</v>
      </c>
    </row>
    <row r="45" spans="13:23" ht="15" customHeight="1" x14ac:dyDescent="0.25">
      <c r="M45" t="s">
        <v>400</v>
      </c>
      <c r="N45" s="19">
        <v>23588.007195346021</v>
      </c>
      <c r="O45" s="20">
        <v>3.6602554979328654</v>
      </c>
      <c r="P45" s="22">
        <v>27</v>
      </c>
      <c r="Q45" s="21">
        <v>0.52665362034272378</v>
      </c>
      <c r="R45" s="22">
        <v>43</v>
      </c>
    </row>
    <row r="46" spans="13:23" ht="15" customHeight="1" x14ac:dyDescent="0.25">
      <c r="M46" t="s">
        <v>401</v>
      </c>
      <c r="N46" s="19">
        <v>77152.250459277362</v>
      </c>
      <c r="O46" s="20">
        <v>3.3099355679287084</v>
      </c>
      <c r="P46" s="22">
        <v>49</v>
      </c>
      <c r="Q46" s="21">
        <v>0.35875549800231565</v>
      </c>
      <c r="R46" s="22">
        <v>49</v>
      </c>
    </row>
    <row r="47" spans="13:23" ht="15" customHeight="1" x14ac:dyDescent="0.25">
      <c r="M47" t="s">
        <v>402</v>
      </c>
      <c r="N47" s="19">
        <v>5291.7033067973089</v>
      </c>
      <c r="O47" s="20">
        <v>3.9247848395010867</v>
      </c>
      <c r="P47" s="22">
        <v>13</v>
      </c>
      <c r="Q47" s="21">
        <v>1.0879953653661694</v>
      </c>
      <c r="R47" s="22">
        <v>4</v>
      </c>
    </row>
    <row r="48" spans="13:23" ht="15" customHeight="1" x14ac:dyDescent="0.25">
      <c r="M48" t="s">
        <v>404</v>
      </c>
      <c r="N48" s="19">
        <v>25489.041028781343</v>
      </c>
      <c r="O48" s="20">
        <v>3.4141958363336409</v>
      </c>
      <c r="P48" s="22">
        <v>45</v>
      </c>
      <c r="Q48" s="21">
        <v>0.51625486340635118</v>
      </c>
      <c r="R48" s="22">
        <v>44</v>
      </c>
    </row>
    <row r="49" spans="13:18" ht="15" customHeight="1" x14ac:dyDescent="0.25">
      <c r="M49" t="s">
        <v>403</v>
      </c>
      <c r="N49" s="19">
        <v>2232.1630434782601</v>
      </c>
      <c r="O49" s="20">
        <v>3.9136525791418939</v>
      </c>
      <c r="P49" s="22">
        <v>16</v>
      </c>
      <c r="Q49" s="21">
        <v>0.69748489231053945</v>
      </c>
      <c r="R49" s="22">
        <v>22</v>
      </c>
    </row>
    <row r="50" spans="13:18" ht="15" customHeight="1" x14ac:dyDescent="0.25">
      <c r="M50" t="s">
        <v>405</v>
      </c>
      <c r="N50" s="19">
        <v>12080.927740355173</v>
      </c>
      <c r="O50" s="20">
        <v>4.0868216477922026</v>
      </c>
      <c r="P50" s="22">
        <v>9</v>
      </c>
      <c r="Q50" s="21">
        <v>0.87200140966045714</v>
      </c>
      <c r="R50" s="22">
        <v>10</v>
      </c>
    </row>
    <row r="51" spans="13:18" ht="15" customHeight="1" x14ac:dyDescent="0.25">
      <c r="M51" t="s">
        <v>407</v>
      </c>
      <c r="N51" s="19">
        <v>17388.476729944887</v>
      </c>
      <c r="O51" s="20">
        <v>3.7945207317598215</v>
      </c>
      <c r="P51" s="22">
        <v>22</v>
      </c>
      <c r="Q51" s="21">
        <v>0.96009537140413648</v>
      </c>
      <c r="R51" s="22">
        <v>7</v>
      </c>
    </row>
    <row r="52" spans="13:18" ht="15" customHeight="1" x14ac:dyDescent="0.25">
      <c r="M52" t="s">
        <v>406</v>
      </c>
      <c r="N52" s="19">
        <v>8732.7163196570727</v>
      </c>
      <c r="O52" s="20">
        <v>3.6365012061354052</v>
      </c>
      <c r="P52" s="22">
        <v>29</v>
      </c>
      <c r="Q52" s="21">
        <v>0.61384155542091412</v>
      </c>
      <c r="R52" s="22">
        <v>36</v>
      </c>
    </row>
    <row r="53" spans="13:18" ht="15" customHeight="1" x14ac:dyDescent="0.25">
      <c r="M53" t="s">
        <v>408</v>
      </c>
      <c r="N53" s="19">
        <v>1919.0978260869563</v>
      </c>
      <c r="O53" s="20">
        <v>3.554572461018255</v>
      </c>
      <c r="P53" s="22">
        <v>35</v>
      </c>
      <c r="Q53" s="21">
        <v>0.84223893700051566</v>
      </c>
      <c r="R53" s="22">
        <v>12</v>
      </c>
    </row>
    <row r="54" spans="13:18" ht="15" customHeight="1" x14ac:dyDescent="0.25"/>
  </sheetData>
  <phoneticPr fontId="10" type="noConversion"/>
  <pageMargins left="0.7" right="0.7" top="0.75" bottom="0.75" header="0.3" footer="0.3"/>
  <pageSetup orientation="portrait" horizontalDpi="300" verticalDpi="300" r:id="rId1"/>
  <ignoredErrors>
    <ignoredError sqref="V3:W15 U19:U29"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D2367-F88A-42A2-B1BD-DD58CA84D9C2}">
  <dimension ref="B2:D28"/>
  <sheetViews>
    <sheetView zoomScale="70" zoomScaleNormal="70" workbookViewId="0"/>
  </sheetViews>
  <sheetFormatPr defaultColWidth="8.85546875" defaultRowHeight="15.75" x14ac:dyDescent="0.25"/>
  <cols>
    <col min="1" max="1" width="100.140625" style="15" customWidth="1"/>
    <col min="2" max="2" width="4.140625" style="15" customWidth="1"/>
    <col min="3" max="3" width="21.5703125" style="15" customWidth="1"/>
    <col min="4" max="4" width="66.85546875" style="15" customWidth="1"/>
    <col min="5" max="16384" width="8.85546875" style="15"/>
  </cols>
  <sheetData>
    <row r="2" spans="2:4" ht="23.25" x14ac:dyDescent="0.35">
      <c r="C2" s="39" t="s">
        <v>725</v>
      </c>
      <c r="D2" s="40"/>
    </row>
    <row r="3" spans="2:4" x14ac:dyDescent="0.25">
      <c r="C3" s="41" t="s">
        <v>676</v>
      </c>
      <c r="D3" s="42" t="s">
        <v>726</v>
      </c>
    </row>
    <row r="4" spans="2:4" x14ac:dyDescent="0.25">
      <c r="C4" s="43" t="s">
        <v>659</v>
      </c>
      <c r="D4" s="44" t="s">
        <v>727</v>
      </c>
    </row>
    <row r="5" spans="2:4" x14ac:dyDescent="0.25">
      <c r="C5" s="43" t="s">
        <v>728</v>
      </c>
      <c r="D5" s="44" t="s">
        <v>729</v>
      </c>
    </row>
    <row r="6" spans="2:4" ht="15.6" customHeight="1" x14ac:dyDescent="0.25">
      <c r="C6" s="43" t="s">
        <v>678</v>
      </c>
      <c r="D6" s="44" t="s">
        <v>730</v>
      </c>
    </row>
    <row r="7" spans="2:4" ht="15.6" customHeight="1" x14ac:dyDescent="0.25">
      <c r="C7" s="43" t="s">
        <v>677</v>
      </c>
      <c r="D7" s="44" t="s">
        <v>731</v>
      </c>
    </row>
    <row r="8" spans="2:4" x14ac:dyDescent="0.25">
      <c r="C8" s="43" t="s">
        <v>732</v>
      </c>
      <c r="D8" s="44" t="s">
        <v>733</v>
      </c>
    </row>
    <row r="9" spans="2:4" x14ac:dyDescent="0.25">
      <c r="C9" s="45" t="s">
        <v>734</v>
      </c>
      <c r="D9" s="43" t="s">
        <v>735</v>
      </c>
    </row>
    <row r="10" spans="2:4" x14ac:dyDescent="0.25">
      <c r="B10" s="46"/>
      <c r="C10" s="43" t="s">
        <v>736</v>
      </c>
      <c r="D10" s="44" t="s">
        <v>737</v>
      </c>
    </row>
    <row r="11" spans="2:4" x14ac:dyDescent="0.25">
      <c r="C11" s="43" t="s">
        <v>396</v>
      </c>
      <c r="D11" s="44" t="s">
        <v>738</v>
      </c>
    </row>
    <row r="12" spans="2:4" x14ac:dyDescent="0.25">
      <c r="C12" s="43" t="s">
        <v>739</v>
      </c>
      <c r="D12" s="44" t="s">
        <v>740</v>
      </c>
    </row>
    <row r="13" spans="2:4" x14ac:dyDescent="0.25">
      <c r="C13" s="43" t="s">
        <v>736</v>
      </c>
      <c r="D13" s="44" t="s">
        <v>737</v>
      </c>
    </row>
    <row r="14" spans="2:4" x14ac:dyDescent="0.25">
      <c r="C14" s="43" t="s">
        <v>396</v>
      </c>
      <c r="D14" s="44" t="s">
        <v>741</v>
      </c>
    </row>
    <row r="15" spans="2:4" x14ac:dyDescent="0.25">
      <c r="C15" s="47" t="s">
        <v>739</v>
      </c>
      <c r="D15" s="48" t="s">
        <v>740</v>
      </c>
    </row>
    <row r="17" spans="3:4" ht="23.25" x14ac:dyDescent="0.35">
      <c r="C17" s="39" t="s">
        <v>742</v>
      </c>
      <c r="D17" s="40"/>
    </row>
    <row r="18" spans="3:4" x14ac:dyDescent="0.25">
      <c r="C18" s="43" t="s">
        <v>659</v>
      </c>
      <c r="D18" s="44" t="s">
        <v>743</v>
      </c>
    </row>
    <row r="19" spans="3:4" x14ac:dyDescent="0.25">
      <c r="C19" s="43" t="s">
        <v>690</v>
      </c>
      <c r="D19" s="44" t="s">
        <v>744</v>
      </c>
    </row>
    <row r="20" spans="3:4" x14ac:dyDescent="0.25">
      <c r="C20" s="45" t="s">
        <v>745</v>
      </c>
      <c r="D20" s="43" t="s">
        <v>746</v>
      </c>
    </row>
    <row r="21" spans="3:4" x14ac:dyDescent="0.25">
      <c r="C21" s="43" t="s">
        <v>747</v>
      </c>
      <c r="D21" s="44" t="s">
        <v>748</v>
      </c>
    </row>
    <row r="22" spans="3:4" x14ac:dyDescent="0.25">
      <c r="C22" s="43" t="s">
        <v>749</v>
      </c>
      <c r="D22" s="44" t="s">
        <v>750</v>
      </c>
    </row>
    <row r="23" spans="3:4" x14ac:dyDescent="0.25">
      <c r="C23" s="43" t="s">
        <v>751</v>
      </c>
      <c r="D23" s="44" t="s">
        <v>752</v>
      </c>
    </row>
    <row r="24" spans="3:4" x14ac:dyDescent="0.25">
      <c r="C24" s="43" t="s">
        <v>753</v>
      </c>
      <c r="D24" s="44" t="s">
        <v>754</v>
      </c>
    </row>
    <row r="25" spans="3:4" x14ac:dyDescent="0.25">
      <c r="C25" s="43" t="s">
        <v>665</v>
      </c>
      <c r="D25" s="44" t="s">
        <v>755</v>
      </c>
    </row>
    <row r="26" spans="3:4" x14ac:dyDescent="0.25">
      <c r="C26" s="43" t="s">
        <v>749</v>
      </c>
      <c r="D26" s="44" t="s">
        <v>750</v>
      </c>
    </row>
    <row r="27" spans="3:4" x14ac:dyDescent="0.25">
      <c r="C27" s="43" t="s">
        <v>751</v>
      </c>
      <c r="D27" s="44" t="s">
        <v>752</v>
      </c>
    </row>
    <row r="28" spans="3:4" x14ac:dyDescent="0.25">
      <c r="C28" s="47" t="s">
        <v>753</v>
      </c>
      <c r="D28" s="48" t="s">
        <v>754</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m o D G V A N 4 j Q + k A A A A 9 g A A A B I A H A B D b 2 5 m a W c v U G F j a 2 F n Z S 5 4 b W w g o h g A K K A U A A A A A A A A A A A A A A A A A A A A A A A A A A A A h Y 8 x D o I w G I W v Q r r T l q K J I a U M r p K Y E I 1 r U y o 0 w o + h x X I 3 B 4 / k F c Q o 6 u b 4 v v c N 7 9 2 v N 5 6 N b R N c d G 9 N B y m K M E W B B t W V B q o U D e 4 Y r l A m + F a q k 6 x 0 M M l g k 9 G W K a q d O y e E e O + x j 3 H X V 4 R R G p F D v i l U r V u J P r L 5 L 4 c G r J O g N B J 8 / x o j G I 7 o E s c L h i k n M + S 5 g a / A p r 3 P 9 g f y 9 d C 4 o d d C Q 7 g r O J k j J + 8 P 4 g F Q S w M E F A A C A A g A m o D G 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q A x l Q o i k e 4 D g A A A B E A A A A T A B w A R m 9 y b X V s Y X M v U 2 V j d G l v b j E u b S C i G A A o o B Q A A A A A A A A A A A A A A A A A A A A A A A A A A A A r T k 0 u y c z P U w i G 0 I b W A F B L A Q I t A B Q A A g A I A J q A x l Q D e I 0 P p A A A A P Y A A A A S A A A A A A A A A A A A A A A A A A A A A A B D b 2 5 m a W c v U G F j a 2 F n Z S 5 4 b W x Q S w E C L Q A U A A I A C A C a g M Z U D 8 r p q 6 Q A A A D p A A A A E w A A A A A A A A A A A A A A A A D w A A A A W 0 N v b n R l b n R f V H l w Z X N d L n h t b F B L A Q I t A B Q A A g A I A J q A x l 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L y H m + 1 k p M R 5 j S z x F W 9 6 b x A A A A A A I A A A A A A B B m A A A A A Q A A I A A A A G + b 7 f 7 r e q A u a X 4 z U 5 1 N 4 X a 0 C d f o J x N 4 e Y B v x 7 a u / E N E A A A A A A 6 A A A A A A g A A I A A A A G Y q B g 3 D e t h v h 4 / X h M A / L Z K q 3 f o J J A g l k + 7 8 F l R h e F n 0 U A A A A G d M K j M f f F g O E E i n h g P h k M E 3 i 1 y r u 4 p 1 x r 0 p 1 O y 1 2 O j 5 x h g 6 j U 2 6 7 o O x 8 c d x C P M g D W 3 7 O L z 6 m n N W A T 3 T z D z I i m r n W x G 7 I / v m r t e z p B b 2 k M n s Q A A A A L r y H I U U G z Y u e 6 a 7 N v 6 Y M r h l + N W R a p e 4 Y m x V a e 3 2 v u N 5 W G g Q Z T d C h n 1 7 Y A 8 n / T E S F E n Z 5 F f w W g q / / X D E V t t H H Q U = < / D a t a M a s h u p > 
</file>

<file path=customXml/itemProps1.xml><?xml version="1.0" encoding="utf-8"?>
<ds:datastoreItem xmlns:ds="http://schemas.openxmlformats.org/officeDocument/2006/customXml" ds:itemID="{813E278D-4020-4CEB-AD01-1DFC1942BC4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2022-06-08T20:21:06Z</dcterms:modified>
</cp:coreProperties>
</file>