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DE539B93-3FE3-439E-8537-90365642ECA7}"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 i="4" l="1"/>
  <c r="J2" i="4"/>
  <c r="F2" i="4" s="1"/>
  <c r="K2" i="4"/>
  <c r="G2" i="4" s="1"/>
  <c r="L2" i="4"/>
  <c r="H2" i="4" s="1"/>
  <c r="P2" i="4"/>
  <c r="S2" i="4"/>
  <c r="W2" i="4"/>
  <c r="I3" i="4"/>
  <c r="J3" i="4"/>
  <c r="F3" i="4" s="1"/>
  <c r="K3" i="4"/>
  <c r="G3" i="4" s="1"/>
  <c r="L3" i="4"/>
  <c r="H3" i="4" s="1"/>
  <c r="P3" i="4"/>
  <c r="S3" i="4"/>
  <c r="W3" i="4"/>
  <c r="I4" i="4"/>
  <c r="J4" i="4"/>
  <c r="F4" i="4" s="1"/>
  <c r="K4" i="4"/>
  <c r="G4" i="4" s="1"/>
  <c r="L4" i="4"/>
  <c r="H4" i="4" s="1"/>
  <c r="P4" i="4"/>
  <c r="S4" i="4"/>
  <c r="W4" i="4"/>
  <c r="I5" i="4"/>
  <c r="J5" i="4"/>
  <c r="F5" i="4" s="1"/>
  <c r="K5" i="4"/>
  <c r="G5" i="4" s="1"/>
  <c r="L5" i="4"/>
  <c r="H5" i="4" s="1"/>
  <c r="P5" i="4"/>
  <c r="S5" i="4"/>
  <c r="W5" i="4"/>
  <c r="I6" i="4"/>
  <c r="J6" i="4"/>
  <c r="F6" i="4" s="1"/>
  <c r="K6" i="4"/>
  <c r="G6" i="4" s="1"/>
  <c r="L6" i="4"/>
  <c r="H6" i="4" s="1"/>
  <c r="P6" i="4"/>
  <c r="S6" i="4"/>
  <c r="W6" i="4"/>
  <c r="I7" i="4"/>
  <c r="J7" i="4"/>
  <c r="F7" i="4" s="1"/>
  <c r="K7" i="4"/>
  <c r="G7" i="4" s="1"/>
  <c r="L7" i="4"/>
  <c r="H7" i="4" s="1"/>
  <c r="P7" i="4"/>
  <c r="S7" i="4"/>
  <c r="W7" i="4"/>
  <c r="I8" i="4"/>
  <c r="J8" i="4"/>
  <c r="F8" i="4" s="1"/>
  <c r="K8" i="4"/>
  <c r="G8" i="4" s="1"/>
  <c r="L8" i="4"/>
  <c r="H8" i="4" s="1"/>
  <c r="P8" i="4"/>
  <c r="S8" i="4"/>
  <c r="W8" i="4"/>
  <c r="I9" i="4"/>
  <c r="J9" i="4"/>
  <c r="F9" i="4" s="1"/>
  <c r="K9" i="4"/>
  <c r="G9" i="4" s="1"/>
  <c r="L9" i="4"/>
  <c r="H9" i="4" s="1"/>
  <c r="P9" i="4"/>
  <c r="S9" i="4"/>
  <c r="W9" i="4"/>
  <c r="I10" i="4"/>
  <c r="J10" i="4"/>
  <c r="F10" i="4" s="1"/>
  <c r="K10" i="4"/>
  <c r="G10" i="4" s="1"/>
  <c r="L10" i="4"/>
  <c r="H10" i="4" s="1"/>
  <c r="P10" i="4"/>
  <c r="S10" i="4"/>
  <c r="W10" i="4"/>
  <c r="I11" i="4"/>
  <c r="J11" i="4"/>
  <c r="F11" i="4" s="1"/>
  <c r="K11" i="4"/>
  <c r="G11" i="4" s="1"/>
  <c r="L11" i="4"/>
  <c r="H11" i="4" s="1"/>
  <c r="P11" i="4"/>
  <c r="S11" i="4"/>
  <c r="W11" i="4"/>
  <c r="I12" i="4"/>
  <c r="J12" i="4"/>
  <c r="F12" i="4" s="1"/>
  <c r="K12" i="4"/>
  <c r="G12" i="4" s="1"/>
  <c r="L12" i="4"/>
  <c r="H12" i="4" s="1"/>
  <c r="P12" i="4"/>
  <c r="S12" i="4"/>
  <c r="W12" i="4"/>
  <c r="I13" i="4"/>
  <c r="J13" i="4"/>
  <c r="F13" i="4" s="1"/>
  <c r="K13" i="4"/>
  <c r="G13" i="4" s="1"/>
  <c r="L13" i="4"/>
  <c r="H13" i="4" s="1"/>
  <c r="P13" i="4"/>
  <c r="S13" i="4"/>
  <c r="W13" i="4"/>
  <c r="I14" i="4"/>
  <c r="J14" i="4"/>
  <c r="F14" i="4" s="1"/>
  <c r="K14" i="4"/>
  <c r="G14" i="4" s="1"/>
  <c r="L14" i="4"/>
  <c r="H14" i="4" s="1"/>
  <c r="P14" i="4"/>
  <c r="S14" i="4"/>
  <c r="W14" i="4"/>
  <c r="I15" i="4"/>
  <c r="J15" i="4"/>
  <c r="F15" i="4" s="1"/>
  <c r="K15" i="4"/>
  <c r="G15" i="4" s="1"/>
  <c r="L15" i="4"/>
  <c r="H15" i="4" s="1"/>
  <c r="P15" i="4"/>
  <c r="S15" i="4"/>
  <c r="W15" i="4"/>
  <c r="I16" i="4"/>
  <c r="J16" i="4"/>
  <c r="F16" i="4" s="1"/>
  <c r="K16" i="4"/>
  <c r="G16" i="4" s="1"/>
  <c r="L16" i="4"/>
  <c r="H16" i="4" s="1"/>
  <c r="P16" i="4"/>
  <c r="S16" i="4"/>
  <c r="W16" i="4"/>
  <c r="I17" i="4"/>
  <c r="J17" i="4"/>
  <c r="F17" i="4" s="1"/>
  <c r="K17" i="4"/>
  <c r="G17" i="4" s="1"/>
  <c r="L17" i="4"/>
  <c r="H17" i="4" s="1"/>
  <c r="P17" i="4"/>
  <c r="S17" i="4"/>
  <c r="W17" i="4"/>
  <c r="I18" i="4"/>
  <c r="J18" i="4"/>
  <c r="F18" i="4" s="1"/>
  <c r="K18" i="4"/>
  <c r="G18" i="4" s="1"/>
  <c r="L18" i="4"/>
  <c r="H18" i="4" s="1"/>
  <c r="P18" i="4"/>
  <c r="S18" i="4"/>
  <c r="W18" i="4"/>
  <c r="I19" i="4"/>
  <c r="J19" i="4"/>
  <c r="F19" i="4" s="1"/>
  <c r="K19" i="4"/>
  <c r="G19" i="4" s="1"/>
  <c r="L19" i="4"/>
  <c r="H19" i="4" s="1"/>
  <c r="P19" i="4"/>
  <c r="S19" i="4"/>
  <c r="W19" i="4"/>
  <c r="I20" i="4"/>
  <c r="J20" i="4"/>
  <c r="F20" i="4" s="1"/>
  <c r="K20" i="4"/>
  <c r="G20" i="4" s="1"/>
  <c r="L20" i="4"/>
  <c r="H20" i="4" s="1"/>
  <c r="P20" i="4"/>
  <c r="S20" i="4"/>
  <c r="W20" i="4"/>
  <c r="I21" i="4"/>
  <c r="J21" i="4"/>
  <c r="F21" i="4" s="1"/>
  <c r="K21" i="4"/>
  <c r="G21" i="4" s="1"/>
  <c r="L21" i="4"/>
  <c r="H21" i="4" s="1"/>
  <c r="P21" i="4"/>
  <c r="S21" i="4"/>
  <c r="W21" i="4"/>
  <c r="I22" i="4"/>
  <c r="J22" i="4"/>
  <c r="F22" i="4" s="1"/>
  <c r="K22" i="4"/>
  <c r="G22" i="4" s="1"/>
  <c r="L22" i="4"/>
  <c r="H22" i="4" s="1"/>
  <c r="P22" i="4"/>
  <c r="S22" i="4"/>
  <c r="W22" i="4"/>
  <c r="I23" i="4"/>
  <c r="J23" i="4"/>
  <c r="F23" i="4" s="1"/>
  <c r="K23" i="4"/>
  <c r="G23" i="4" s="1"/>
  <c r="L23" i="4"/>
  <c r="H23" i="4" s="1"/>
  <c r="P23" i="4"/>
  <c r="S23" i="4"/>
  <c r="W23" i="4"/>
  <c r="I24" i="4"/>
  <c r="J24" i="4"/>
  <c r="F24" i="4" s="1"/>
  <c r="K24" i="4"/>
  <c r="G24" i="4" s="1"/>
  <c r="L24" i="4"/>
  <c r="H24" i="4" s="1"/>
  <c r="P24" i="4"/>
  <c r="S24" i="4"/>
  <c r="W24" i="4"/>
  <c r="I25" i="4"/>
  <c r="J25" i="4"/>
  <c r="F25" i="4" s="1"/>
  <c r="K25" i="4"/>
  <c r="G25" i="4" s="1"/>
  <c r="L25" i="4"/>
  <c r="H25" i="4" s="1"/>
  <c r="P25" i="4"/>
  <c r="S25" i="4"/>
  <c r="W25" i="4"/>
  <c r="I26" i="4"/>
  <c r="J26" i="4"/>
  <c r="F26" i="4" s="1"/>
  <c r="K26" i="4"/>
  <c r="G26" i="4" s="1"/>
  <c r="L26" i="4"/>
  <c r="H26" i="4" s="1"/>
  <c r="P26" i="4"/>
  <c r="S26" i="4"/>
  <c r="W26" i="4"/>
  <c r="I27" i="4"/>
  <c r="J27" i="4"/>
  <c r="F27" i="4" s="1"/>
  <c r="K27" i="4"/>
  <c r="G27" i="4" s="1"/>
  <c r="L27" i="4"/>
  <c r="H27" i="4" s="1"/>
  <c r="P27" i="4"/>
  <c r="S27" i="4"/>
  <c r="W27" i="4"/>
  <c r="I28" i="4"/>
  <c r="J28" i="4"/>
  <c r="F28" i="4" s="1"/>
  <c r="K28" i="4"/>
  <c r="G28" i="4" s="1"/>
  <c r="L28" i="4"/>
  <c r="H28" i="4" s="1"/>
  <c r="P28" i="4"/>
  <c r="S28" i="4"/>
  <c r="W28" i="4"/>
  <c r="I29" i="4"/>
  <c r="J29" i="4"/>
  <c r="F29" i="4" s="1"/>
  <c r="K29" i="4"/>
  <c r="G29" i="4" s="1"/>
  <c r="L29" i="4"/>
  <c r="H29" i="4" s="1"/>
  <c r="P29" i="4"/>
  <c r="S29" i="4"/>
  <c r="W29" i="4"/>
  <c r="I30" i="4"/>
  <c r="J30" i="4"/>
  <c r="F30" i="4" s="1"/>
  <c r="K30" i="4"/>
  <c r="G30" i="4" s="1"/>
  <c r="L30" i="4"/>
  <c r="H30" i="4" s="1"/>
  <c r="P30" i="4"/>
  <c r="S30" i="4"/>
  <c r="W30" i="4"/>
  <c r="I31" i="4"/>
  <c r="J31" i="4"/>
  <c r="F31" i="4" s="1"/>
  <c r="K31" i="4"/>
  <c r="G31" i="4" s="1"/>
  <c r="L31" i="4"/>
  <c r="H31" i="4" s="1"/>
  <c r="P31" i="4"/>
  <c r="S31" i="4"/>
  <c r="W31" i="4"/>
  <c r="I32" i="4"/>
  <c r="J32" i="4"/>
  <c r="F32" i="4" s="1"/>
  <c r="K32" i="4"/>
  <c r="G32" i="4" s="1"/>
  <c r="L32" i="4"/>
  <c r="H32" i="4" s="1"/>
  <c r="P32" i="4"/>
  <c r="S32" i="4"/>
  <c r="W32" i="4"/>
  <c r="I33" i="4"/>
  <c r="J33" i="4"/>
  <c r="F33" i="4" s="1"/>
  <c r="K33" i="4"/>
  <c r="G33" i="4" s="1"/>
  <c r="L33" i="4"/>
  <c r="H33" i="4" s="1"/>
  <c r="P33" i="4"/>
  <c r="S33" i="4"/>
  <c r="W33" i="4"/>
  <c r="I34" i="4"/>
  <c r="J34" i="4"/>
  <c r="F34" i="4" s="1"/>
  <c r="K34" i="4"/>
  <c r="G34" i="4" s="1"/>
  <c r="L34" i="4"/>
  <c r="H34" i="4" s="1"/>
  <c r="P34" i="4"/>
  <c r="S34" i="4"/>
  <c r="W34" i="4"/>
  <c r="I35" i="4"/>
  <c r="J35" i="4"/>
  <c r="F35" i="4" s="1"/>
  <c r="K35" i="4"/>
  <c r="G35" i="4" s="1"/>
  <c r="L35" i="4"/>
  <c r="H35" i="4" s="1"/>
  <c r="P35" i="4"/>
  <c r="S35" i="4"/>
  <c r="W35" i="4"/>
  <c r="I36" i="4"/>
  <c r="J36" i="4"/>
  <c r="F36" i="4" s="1"/>
  <c r="K36" i="4"/>
  <c r="G36" i="4" s="1"/>
  <c r="L36" i="4"/>
  <c r="H36" i="4" s="1"/>
  <c r="P36" i="4"/>
  <c r="S36" i="4"/>
  <c r="W36" i="4"/>
  <c r="I37" i="4"/>
  <c r="J37" i="4"/>
  <c r="F37" i="4" s="1"/>
  <c r="K37" i="4"/>
  <c r="G37" i="4" s="1"/>
  <c r="L37" i="4"/>
  <c r="H37" i="4" s="1"/>
  <c r="P37" i="4"/>
  <c r="S37" i="4"/>
  <c r="W37" i="4"/>
  <c r="I38" i="4"/>
  <c r="J38" i="4"/>
  <c r="F38" i="4" s="1"/>
  <c r="K38" i="4"/>
  <c r="G38" i="4" s="1"/>
  <c r="L38" i="4"/>
  <c r="H38" i="4" s="1"/>
  <c r="P38" i="4"/>
  <c r="S38" i="4"/>
  <c r="W38" i="4"/>
  <c r="I39" i="4"/>
  <c r="J39" i="4"/>
  <c r="F39" i="4" s="1"/>
  <c r="K39" i="4"/>
  <c r="G39" i="4" s="1"/>
  <c r="L39" i="4"/>
  <c r="H39" i="4" s="1"/>
  <c r="P39" i="4"/>
  <c r="S39" i="4"/>
  <c r="W39" i="4"/>
  <c r="I40" i="4"/>
  <c r="J40" i="4"/>
  <c r="F40" i="4" s="1"/>
  <c r="K40" i="4"/>
  <c r="G40" i="4" s="1"/>
  <c r="L40" i="4"/>
  <c r="H40" i="4" s="1"/>
  <c r="P40" i="4"/>
  <c r="S40" i="4"/>
  <c r="W40" i="4"/>
  <c r="I41" i="4"/>
  <c r="J41" i="4"/>
  <c r="F41" i="4" s="1"/>
  <c r="K41" i="4"/>
  <c r="G41" i="4" s="1"/>
  <c r="L41" i="4"/>
  <c r="H41" i="4" s="1"/>
  <c r="P41" i="4"/>
  <c r="S41" i="4"/>
  <c r="W41" i="4"/>
  <c r="I42" i="4"/>
  <c r="J42" i="4"/>
  <c r="F42" i="4" s="1"/>
  <c r="K42" i="4"/>
  <c r="G42" i="4" s="1"/>
  <c r="L42" i="4"/>
  <c r="H42" i="4" s="1"/>
  <c r="P42" i="4"/>
  <c r="S42" i="4"/>
  <c r="W42" i="4"/>
  <c r="I43" i="4"/>
  <c r="J43" i="4"/>
  <c r="F43" i="4" s="1"/>
  <c r="K43" i="4"/>
  <c r="G43" i="4" s="1"/>
  <c r="L43" i="4"/>
  <c r="H43" i="4" s="1"/>
  <c r="P43" i="4"/>
  <c r="S43" i="4"/>
  <c r="W43" i="4"/>
  <c r="I44" i="4"/>
  <c r="J44" i="4"/>
  <c r="F44" i="4" s="1"/>
  <c r="K44" i="4"/>
  <c r="G44" i="4" s="1"/>
  <c r="L44" i="4"/>
  <c r="H44" i="4" s="1"/>
  <c r="P44" i="4"/>
  <c r="S44" i="4"/>
  <c r="W44" i="4"/>
  <c r="I45" i="4"/>
  <c r="J45" i="4"/>
  <c r="F45" i="4" s="1"/>
  <c r="K45" i="4"/>
  <c r="G45" i="4" s="1"/>
  <c r="L45" i="4"/>
  <c r="H45" i="4" s="1"/>
  <c r="P45" i="4"/>
  <c r="S45" i="4"/>
  <c r="W45" i="4"/>
  <c r="I46" i="4"/>
  <c r="J46" i="4"/>
  <c r="F46" i="4" s="1"/>
  <c r="K46" i="4"/>
  <c r="G46" i="4" s="1"/>
  <c r="L46" i="4"/>
  <c r="H46" i="4" s="1"/>
  <c r="P46" i="4"/>
  <c r="S46" i="4"/>
  <c r="W46" i="4"/>
  <c r="I47" i="4"/>
  <c r="J47" i="4"/>
  <c r="F47" i="4" s="1"/>
  <c r="K47" i="4"/>
  <c r="G47" i="4" s="1"/>
  <c r="L47" i="4"/>
  <c r="H47" i="4" s="1"/>
  <c r="P47" i="4"/>
  <c r="S47" i="4"/>
  <c r="W47" i="4"/>
  <c r="I48" i="4"/>
  <c r="J48" i="4"/>
  <c r="F48" i="4" s="1"/>
  <c r="K48" i="4"/>
  <c r="G48" i="4" s="1"/>
  <c r="L48" i="4"/>
  <c r="H48" i="4" s="1"/>
  <c r="P48" i="4"/>
  <c r="S48" i="4"/>
  <c r="W48" i="4"/>
  <c r="I49" i="4"/>
  <c r="J49" i="4"/>
  <c r="F49" i="4" s="1"/>
  <c r="K49" i="4"/>
  <c r="G49" i="4" s="1"/>
  <c r="L49" i="4"/>
  <c r="H49" i="4" s="1"/>
  <c r="P49" i="4"/>
  <c r="S49" i="4"/>
  <c r="W49" i="4"/>
  <c r="I50" i="4"/>
  <c r="J50" i="4"/>
  <c r="F50" i="4" s="1"/>
  <c r="K50" i="4"/>
  <c r="G50" i="4" s="1"/>
  <c r="L50" i="4"/>
  <c r="H50" i="4" s="1"/>
  <c r="P50" i="4"/>
  <c r="S50" i="4"/>
  <c r="W50" i="4"/>
  <c r="I51" i="4"/>
  <c r="J51" i="4"/>
  <c r="F51" i="4" s="1"/>
  <c r="K51" i="4"/>
  <c r="G51" i="4" s="1"/>
  <c r="L51" i="4"/>
  <c r="H51" i="4" s="1"/>
  <c r="P51" i="4"/>
  <c r="S51" i="4"/>
  <c r="W51" i="4"/>
  <c r="I52" i="4"/>
  <c r="J52" i="4"/>
  <c r="F52" i="4" s="1"/>
  <c r="K52" i="4"/>
  <c r="G52" i="4" s="1"/>
  <c r="L52" i="4"/>
  <c r="H52" i="4" s="1"/>
  <c r="P52" i="4"/>
  <c r="S52" i="4"/>
  <c r="W52" i="4"/>
  <c r="I53" i="4"/>
  <c r="J53" i="4"/>
  <c r="F53" i="4" s="1"/>
  <c r="K53" i="4"/>
  <c r="G53" i="4" s="1"/>
  <c r="L53" i="4"/>
  <c r="H53" i="4" s="1"/>
  <c r="P53" i="4"/>
  <c r="S53" i="4"/>
  <c r="W53" i="4"/>
  <c r="I54" i="4"/>
  <c r="J54" i="4"/>
  <c r="F54" i="4" s="1"/>
  <c r="K54" i="4"/>
  <c r="G54" i="4" s="1"/>
  <c r="L54" i="4"/>
  <c r="H54" i="4" s="1"/>
  <c r="P54" i="4"/>
  <c r="S54" i="4"/>
  <c r="W54" i="4"/>
  <c r="I55" i="4"/>
  <c r="J55" i="4"/>
  <c r="F55" i="4" s="1"/>
  <c r="K55" i="4"/>
  <c r="G55" i="4" s="1"/>
  <c r="L55" i="4"/>
  <c r="H55" i="4" s="1"/>
  <c r="P55" i="4"/>
  <c r="S55" i="4"/>
  <c r="W55" i="4"/>
  <c r="I56" i="4"/>
  <c r="J56" i="4"/>
  <c r="F56" i="4" s="1"/>
  <c r="K56" i="4"/>
  <c r="G56" i="4" s="1"/>
  <c r="L56" i="4"/>
  <c r="H56" i="4" s="1"/>
  <c r="P56" i="4"/>
  <c r="S56" i="4"/>
  <c r="W56" i="4"/>
  <c r="I57" i="4"/>
  <c r="J57" i="4"/>
  <c r="F57" i="4" s="1"/>
  <c r="K57" i="4"/>
  <c r="G57" i="4" s="1"/>
  <c r="L57" i="4"/>
  <c r="H57" i="4" s="1"/>
  <c r="P57" i="4"/>
  <c r="S57" i="4"/>
  <c r="W57" i="4"/>
  <c r="I58" i="4"/>
  <c r="J58" i="4"/>
  <c r="F58" i="4" s="1"/>
  <c r="K58" i="4"/>
  <c r="G58" i="4" s="1"/>
  <c r="L58" i="4"/>
  <c r="H58" i="4" s="1"/>
  <c r="P58" i="4"/>
  <c r="S58" i="4"/>
  <c r="W58" i="4"/>
  <c r="I59" i="4"/>
  <c r="J59" i="4"/>
  <c r="F59" i="4" s="1"/>
  <c r="K59" i="4"/>
  <c r="G59" i="4" s="1"/>
  <c r="L59" i="4"/>
  <c r="H59" i="4" s="1"/>
  <c r="P59" i="4"/>
  <c r="S59" i="4"/>
  <c r="W59" i="4"/>
  <c r="I60" i="4"/>
  <c r="J60" i="4"/>
  <c r="F60" i="4" s="1"/>
  <c r="K60" i="4"/>
  <c r="G60" i="4" s="1"/>
  <c r="L60" i="4"/>
  <c r="H60" i="4" s="1"/>
  <c r="P60" i="4"/>
  <c r="S60" i="4"/>
  <c r="W60" i="4"/>
  <c r="I61" i="4"/>
  <c r="J61" i="4"/>
  <c r="F61" i="4" s="1"/>
  <c r="K61" i="4"/>
  <c r="G61" i="4" s="1"/>
  <c r="L61" i="4"/>
  <c r="H61" i="4" s="1"/>
  <c r="P61" i="4"/>
  <c r="S61" i="4"/>
  <c r="W61" i="4"/>
  <c r="I62" i="4"/>
  <c r="J62" i="4"/>
  <c r="F62" i="4" s="1"/>
  <c r="K62" i="4"/>
  <c r="G62" i="4" s="1"/>
  <c r="L62" i="4"/>
  <c r="H62" i="4" s="1"/>
  <c r="P62" i="4"/>
  <c r="S62" i="4"/>
  <c r="W62" i="4"/>
  <c r="I63" i="4"/>
  <c r="J63" i="4"/>
  <c r="F63" i="4" s="1"/>
  <c r="K63" i="4"/>
  <c r="G63" i="4" s="1"/>
  <c r="L63" i="4"/>
  <c r="H63" i="4" s="1"/>
  <c r="P63" i="4"/>
  <c r="S63" i="4"/>
  <c r="W63" i="4"/>
  <c r="I64" i="4"/>
  <c r="J64" i="4"/>
  <c r="F64" i="4" s="1"/>
  <c r="K64" i="4"/>
  <c r="G64" i="4" s="1"/>
  <c r="L64" i="4"/>
  <c r="H64" i="4" s="1"/>
  <c r="P64" i="4"/>
  <c r="S64" i="4"/>
  <c r="W64" i="4"/>
  <c r="I65" i="4"/>
  <c r="J65" i="4"/>
  <c r="F65" i="4" s="1"/>
  <c r="K65" i="4"/>
  <c r="G65" i="4" s="1"/>
  <c r="L65" i="4"/>
  <c r="H65" i="4" s="1"/>
  <c r="P65" i="4"/>
  <c r="S65" i="4"/>
  <c r="W65" i="4"/>
  <c r="I66" i="4"/>
  <c r="J66" i="4"/>
  <c r="F66" i="4" s="1"/>
  <c r="K66" i="4"/>
  <c r="G66" i="4" s="1"/>
  <c r="L66" i="4"/>
  <c r="H66" i="4" s="1"/>
  <c r="P66" i="4"/>
  <c r="S66" i="4"/>
  <c r="W66" i="4"/>
  <c r="I67" i="4"/>
  <c r="J67" i="4"/>
  <c r="F67" i="4" s="1"/>
  <c r="K67" i="4"/>
  <c r="G67" i="4" s="1"/>
  <c r="L67" i="4"/>
  <c r="H67" i="4" s="1"/>
  <c r="P67" i="4"/>
  <c r="S67" i="4"/>
  <c r="W67" i="4"/>
  <c r="I68" i="4"/>
  <c r="J68" i="4"/>
  <c r="F68" i="4" s="1"/>
  <c r="K68" i="4"/>
  <c r="G68" i="4" s="1"/>
  <c r="L68" i="4"/>
  <c r="H68" i="4" s="1"/>
  <c r="P68" i="4"/>
  <c r="S68" i="4"/>
  <c r="W68" i="4"/>
  <c r="I69" i="4"/>
  <c r="J69" i="4"/>
  <c r="F69" i="4" s="1"/>
  <c r="K69" i="4"/>
  <c r="G69" i="4" s="1"/>
  <c r="L69" i="4"/>
  <c r="H69" i="4" s="1"/>
  <c r="P69" i="4"/>
  <c r="S69" i="4"/>
  <c r="W69" i="4"/>
  <c r="I70" i="4"/>
  <c r="J70" i="4"/>
  <c r="F70" i="4" s="1"/>
  <c r="K70" i="4"/>
  <c r="G70" i="4" s="1"/>
  <c r="L70" i="4"/>
  <c r="H70" i="4" s="1"/>
  <c r="P70" i="4"/>
  <c r="S70" i="4"/>
  <c r="W70" i="4"/>
  <c r="I71" i="4"/>
  <c r="J71" i="4"/>
  <c r="F71" i="4" s="1"/>
  <c r="K71" i="4"/>
  <c r="G71" i="4" s="1"/>
  <c r="L71" i="4"/>
  <c r="H71" i="4" s="1"/>
  <c r="P71" i="4"/>
  <c r="S71" i="4"/>
  <c r="W71" i="4"/>
  <c r="G72" i="4"/>
  <c r="I72" i="4"/>
  <c r="J72" i="4"/>
  <c r="F72" i="4" s="1"/>
  <c r="K72" i="4"/>
  <c r="L72" i="4"/>
  <c r="H72" i="4" s="1"/>
  <c r="P72" i="4"/>
  <c r="S72" i="4"/>
  <c r="W72" i="4"/>
  <c r="G73" i="4"/>
  <c r="I73" i="4"/>
  <c r="J73" i="4"/>
  <c r="F73" i="4" s="1"/>
  <c r="K73" i="4"/>
  <c r="L73" i="4"/>
  <c r="H73" i="4" s="1"/>
  <c r="P73" i="4"/>
  <c r="S73" i="4"/>
  <c r="W73" i="4"/>
  <c r="I74" i="4"/>
  <c r="J74" i="4"/>
  <c r="F74" i="4" s="1"/>
  <c r="K74" i="4"/>
  <c r="G74" i="4" s="1"/>
  <c r="L74" i="4"/>
  <c r="H74" i="4" s="1"/>
  <c r="P74" i="4"/>
  <c r="S74" i="4"/>
  <c r="W74" i="4"/>
  <c r="I75" i="4"/>
  <c r="J75" i="4"/>
  <c r="F75" i="4" s="1"/>
  <c r="K75" i="4"/>
  <c r="G75" i="4" s="1"/>
  <c r="L75" i="4"/>
  <c r="H75" i="4" s="1"/>
  <c r="P75" i="4"/>
  <c r="S75" i="4"/>
  <c r="W75" i="4"/>
  <c r="I76" i="4"/>
  <c r="J76" i="4"/>
  <c r="F76" i="4" s="1"/>
  <c r="K76" i="4"/>
  <c r="G76" i="4" s="1"/>
  <c r="L76" i="4"/>
  <c r="H76" i="4" s="1"/>
  <c r="P76" i="4"/>
  <c r="S76" i="4"/>
  <c r="W76" i="4"/>
  <c r="I77" i="4"/>
  <c r="J77" i="4"/>
  <c r="F77" i="4" s="1"/>
  <c r="K77" i="4"/>
  <c r="G77" i="4" s="1"/>
  <c r="L77" i="4"/>
  <c r="H77" i="4" s="1"/>
  <c r="P77" i="4"/>
  <c r="S77" i="4"/>
  <c r="W77" i="4"/>
  <c r="I78" i="4"/>
  <c r="J78" i="4"/>
  <c r="F78" i="4" s="1"/>
  <c r="K78" i="4"/>
  <c r="G78" i="4" s="1"/>
  <c r="L78" i="4"/>
  <c r="H78" i="4" s="1"/>
  <c r="P78" i="4"/>
  <c r="S78" i="4"/>
  <c r="W78" i="4"/>
  <c r="I79" i="4"/>
  <c r="J79" i="4"/>
  <c r="F79" i="4" s="1"/>
  <c r="K79" i="4"/>
  <c r="G79" i="4" s="1"/>
  <c r="L79" i="4"/>
  <c r="H79" i="4" s="1"/>
  <c r="P79" i="4"/>
  <c r="S79" i="4"/>
  <c r="W79" i="4"/>
  <c r="I80" i="4"/>
  <c r="J80" i="4"/>
  <c r="F80" i="4" s="1"/>
  <c r="K80" i="4"/>
  <c r="G80" i="4" s="1"/>
  <c r="L80" i="4"/>
  <c r="H80" i="4" s="1"/>
  <c r="P80" i="4"/>
  <c r="S80" i="4"/>
  <c r="W80" i="4"/>
  <c r="I81" i="4"/>
  <c r="J81" i="4"/>
  <c r="F81" i="4" s="1"/>
  <c r="K81" i="4"/>
  <c r="G81" i="4" s="1"/>
  <c r="L81" i="4"/>
  <c r="H81" i="4" s="1"/>
  <c r="P81" i="4"/>
  <c r="S81" i="4"/>
  <c r="W81" i="4"/>
  <c r="I82" i="4"/>
  <c r="J82" i="4"/>
  <c r="F82" i="4" s="1"/>
  <c r="K82" i="4"/>
  <c r="G82" i="4" s="1"/>
  <c r="L82" i="4"/>
  <c r="H82" i="4" s="1"/>
  <c r="P82" i="4"/>
  <c r="S82" i="4"/>
  <c r="W82" i="4"/>
  <c r="I83" i="4"/>
  <c r="J83" i="4"/>
  <c r="F83" i="4" s="1"/>
  <c r="K83" i="4"/>
  <c r="G83" i="4" s="1"/>
  <c r="L83" i="4"/>
  <c r="H83" i="4" s="1"/>
  <c r="P83" i="4"/>
  <c r="S83" i="4"/>
  <c r="W83" i="4"/>
  <c r="I84" i="4"/>
  <c r="J84" i="4"/>
  <c r="F84" i="4" s="1"/>
  <c r="K84" i="4"/>
  <c r="G84" i="4" s="1"/>
  <c r="L84" i="4"/>
  <c r="H84" i="4" s="1"/>
  <c r="P84" i="4"/>
  <c r="S84" i="4"/>
  <c r="W84" i="4"/>
  <c r="I85" i="4"/>
  <c r="J85" i="4"/>
  <c r="F85" i="4" s="1"/>
  <c r="K85" i="4"/>
  <c r="G85" i="4" s="1"/>
  <c r="L85" i="4"/>
  <c r="H85" i="4" s="1"/>
  <c r="P85" i="4"/>
  <c r="S85" i="4"/>
  <c r="W85" i="4"/>
  <c r="I86" i="4"/>
  <c r="J86" i="4"/>
  <c r="F86" i="4" s="1"/>
  <c r="K86" i="4"/>
  <c r="G86" i="4" s="1"/>
  <c r="L86" i="4"/>
  <c r="H86" i="4" s="1"/>
  <c r="P86" i="4"/>
  <c r="S86" i="4"/>
  <c r="W86" i="4"/>
  <c r="I87" i="4"/>
  <c r="J87" i="4"/>
  <c r="F87" i="4" s="1"/>
  <c r="K87" i="4"/>
  <c r="G87" i="4" s="1"/>
  <c r="L87" i="4"/>
  <c r="H87" i="4" s="1"/>
  <c r="P87" i="4"/>
  <c r="S87" i="4"/>
  <c r="W87" i="4"/>
  <c r="I88" i="4"/>
  <c r="J88" i="4"/>
  <c r="F88" i="4" s="1"/>
  <c r="K88" i="4"/>
  <c r="G88" i="4" s="1"/>
  <c r="L88" i="4"/>
  <c r="H88" i="4" s="1"/>
  <c r="P88" i="4"/>
  <c r="S88" i="4"/>
  <c r="W88" i="4"/>
  <c r="I89" i="4"/>
  <c r="J89" i="4"/>
  <c r="F89" i="4" s="1"/>
  <c r="K89" i="4"/>
  <c r="G89" i="4" s="1"/>
  <c r="L89" i="4"/>
  <c r="H89" i="4" s="1"/>
  <c r="P89" i="4"/>
  <c r="S89" i="4"/>
  <c r="W89" i="4"/>
  <c r="I90" i="4"/>
  <c r="J90" i="4"/>
  <c r="F90" i="4" s="1"/>
  <c r="K90" i="4"/>
  <c r="G90" i="4" s="1"/>
  <c r="L90" i="4"/>
  <c r="H90" i="4" s="1"/>
  <c r="P90" i="4"/>
  <c r="S90" i="4"/>
  <c r="W90" i="4"/>
  <c r="I91" i="4"/>
  <c r="J91" i="4"/>
  <c r="F91" i="4" s="1"/>
  <c r="K91" i="4"/>
  <c r="G91" i="4" s="1"/>
  <c r="L91" i="4"/>
  <c r="H91" i="4" s="1"/>
  <c r="P91" i="4"/>
  <c r="S91" i="4"/>
  <c r="W91" i="4"/>
  <c r="I92" i="4"/>
  <c r="J92" i="4"/>
  <c r="F92" i="4" s="1"/>
  <c r="K92" i="4"/>
  <c r="G92" i="4" s="1"/>
  <c r="L92" i="4"/>
  <c r="H92" i="4" s="1"/>
  <c r="P92" i="4"/>
  <c r="S92" i="4"/>
  <c r="W92" i="4"/>
  <c r="I93" i="4"/>
  <c r="J93" i="4"/>
  <c r="F93" i="4" s="1"/>
  <c r="K93" i="4"/>
  <c r="G93" i="4" s="1"/>
  <c r="L93" i="4"/>
  <c r="H93" i="4" s="1"/>
  <c r="P93" i="4"/>
  <c r="S93" i="4"/>
  <c r="W93" i="4"/>
  <c r="I94" i="4"/>
  <c r="J94" i="4"/>
  <c r="F94" i="4" s="1"/>
  <c r="K94" i="4"/>
  <c r="G94" i="4" s="1"/>
  <c r="L94" i="4"/>
  <c r="H94" i="4" s="1"/>
  <c r="P94" i="4"/>
  <c r="S94" i="4"/>
  <c r="W94" i="4"/>
  <c r="I95" i="4"/>
  <c r="J95" i="4"/>
  <c r="F95" i="4" s="1"/>
  <c r="K95" i="4"/>
  <c r="G95" i="4" s="1"/>
  <c r="L95" i="4"/>
  <c r="H95" i="4" s="1"/>
  <c r="P95" i="4"/>
  <c r="S95" i="4"/>
  <c r="W95" i="4"/>
  <c r="I96" i="4"/>
  <c r="J96" i="4"/>
  <c r="F96" i="4" s="1"/>
  <c r="K96" i="4"/>
  <c r="G96" i="4" s="1"/>
  <c r="L96" i="4"/>
  <c r="H96" i="4" s="1"/>
  <c r="P96" i="4"/>
  <c r="S96" i="4"/>
  <c r="W96" i="4"/>
  <c r="I97" i="4"/>
  <c r="J97" i="4"/>
  <c r="F97" i="4" s="1"/>
  <c r="K97" i="4"/>
  <c r="G97" i="4" s="1"/>
  <c r="L97" i="4"/>
  <c r="H97" i="4" s="1"/>
  <c r="P97" i="4"/>
  <c r="S97" i="4"/>
  <c r="W97" i="4"/>
  <c r="I98" i="4"/>
  <c r="J98" i="4"/>
  <c r="F98" i="4" s="1"/>
  <c r="K98" i="4"/>
  <c r="G98" i="4" s="1"/>
  <c r="L98" i="4"/>
  <c r="H98" i="4" s="1"/>
  <c r="P98" i="4"/>
  <c r="S98" i="4"/>
  <c r="W98" i="4"/>
  <c r="I99" i="4"/>
  <c r="J99" i="4"/>
  <c r="F99" i="4" s="1"/>
  <c r="K99" i="4"/>
  <c r="G99" i="4" s="1"/>
  <c r="L99" i="4"/>
  <c r="H99" i="4" s="1"/>
  <c r="P99" i="4"/>
  <c r="S99" i="4"/>
  <c r="W99" i="4"/>
  <c r="I100" i="4"/>
  <c r="J100" i="4"/>
  <c r="F100" i="4" s="1"/>
  <c r="K100" i="4"/>
  <c r="G100" i="4" s="1"/>
  <c r="L100" i="4"/>
  <c r="H100" i="4" s="1"/>
  <c r="P100" i="4"/>
  <c r="S100" i="4"/>
  <c r="W100" i="4"/>
  <c r="I101" i="4"/>
  <c r="J101" i="4"/>
  <c r="F101" i="4" s="1"/>
  <c r="K101" i="4"/>
  <c r="G101" i="4" s="1"/>
  <c r="L101" i="4"/>
  <c r="H101" i="4" s="1"/>
  <c r="P101" i="4"/>
  <c r="S101" i="4"/>
  <c r="W101" i="4"/>
  <c r="I102" i="4"/>
  <c r="J102" i="4"/>
  <c r="F102" i="4" s="1"/>
  <c r="K102" i="4"/>
  <c r="G102" i="4" s="1"/>
  <c r="L102" i="4"/>
  <c r="H102" i="4" s="1"/>
  <c r="P102" i="4"/>
  <c r="S102" i="4"/>
  <c r="W102" i="4"/>
  <c r="I103" i="4"/>
  <c r="J103" i="4"/>
  <c r="F103" i="4" s="1"/>
  <c r="K103" i="4"/>
  <c r="G103" i="4" s="1"/>
  <c r="L103" i="4"/>
  <c r="H103" i="4" s="1"/>
  <c r="P103" i="4"/>
  <c r="S103" i="4"/>
  <c r="W103" i="4"/>
  <c r="I104" i="4"/>
  <c r="J104" i="4"/>
  <c r="F104" i="4" s="1"/>
  <c r="K104" i="4"/>
  <c r="G104" i="4" s="1"/>
  <c r="L104" i="4"/>
  <c r="H104" i="4" s="1"/>
  <c r="P104" i="4"/>
  <c r="S104" i="4"/>
  <c r="W104" i="4"/>
  <c r="I105" i="4"/>
  <c r="J105" i="4"/>
  <c r="F105" i="4" s="1"/>
  <c r="K105" i="4"/>
  <c r="G105" i="4" s="1"/>
  <c r="L105" i="4"/>
  <c r="H105" i="4" s="1"/>
  <c r="P105" i="4"/>
  <c r="S105" i="4"/>
  <c r="W105" i="4"/>
  <c r="I106" i="4"/>
  <c r="J106" i="4"/>
  <c r="F106" i="4" s="1"/>
  <c r="K106" i="4"/>
  <c r="G106" i="4" s="1"/>
  <c r="L106" i="4"/>
  <c r="H106" i="4" s="1"/>
  <c r="P106" i="4"/>
  <c r="S106" i="4"/>
  <c r="W106" i="4"/>
  <c r="I107" i="4"/>
  <c r="J107" i="4"/>
  <c r="F107" i="4" s="1"/>
  <c r="K107" i="4"/>
  <c r="G107" i="4" s="1"/>
  <c r="L107" i="4"/>
  <c r="H107" i="4" s="1"/>
  <c r="P107" i="4"/>
  <c r="S107" i="4"/>
  <c r="W107" i="4"/>
  <c r="I108" i="4"/>
  <c r="J108" i="4"/>
  <c r="F108" i="4" s="1"/>
  <c r="K108" i="4"/>
  <c r="G108" i="4" s="1"/>
  <c r="L108" i="4"/>
  <c r="H108" i="4" s="1"/>
  <c r="P108" i="4"/>
  <c r="S108" i="4"/>
  <c r="W108" i="4"/>
  <c r="I109" i="4"/>
  <c r="J109" i="4"/>
  <c r="F109" i="4" s="1"/>
  <c r="K109" i="4"/>
  <c r="G109" i="4" s="1"/>
  <c r="L109" i="4"/>
  <c r="H109" i="4" s="1"/>
  <c r="P109" i="4"/>
  <c r="S109" i="4"/>
  <c r="W109" i="4"/>
  <c r="I110" i="4"/>
  <c r="J110" i="4"/>
  <c r="F110" i="4" s="1"/>
  <c r="K110" i="4"/>
  <c r="G110" i="4" s="1"/>
  <c r="L110" i="4"/>
  <c r="H110" i="4" s="1"/>
  <c r="P110" i="4"/>
  <c r="S110" i="4"/>
  <c r="W110" i="4"/>
  <c r="I111" i="4"/>
  <c r="J111" i="4"/>
  <c r="F111" i="4" s="1"/>
  <c r="K111" i="4"/>
  <c r="G111" i="4" s="1"/>
  <c r="L111" i="4"/>
  <c r="H111" i="4" s="1"/>
  <c r="P111" i="4"/>
  <c r="S111" i="4"/>
  <c r="W111" i="4"/>
  <c r="I112" i="4"/>
  <c r="J112" i="4"/>
  <c r="F112" i="4" s="1"/>
  <c r="K112" i="4"/>
  <c r="G112" i="4" s="1"/>
  <c r="L112" i="4"/>
  <c r="H112" i="4" s="1"/>
  <c r="P112" i="4"/>
  <c r="S112" i="4"/>
  <c r="W112" i="4"/>
  <c r="I113" i="4"/>
  <c r="J113" i="4"/>
  <c r="F113" i="4" s="1"/>
  <c r="K113" i="4"/>
  <c r="G113" i="4" s="1"/>
  <c r="L113" i="4"/>
  <c r="H113" i="4" s="1"/>
  <c r="P113" i="4"/>
  <c r="S113" i="4"/>
  <c r="W113" i="4"/>
  <c r="I114" i="4"/>
  <c r="J114" i="4"/>
  <c r="F114" i="4" s="1"/>
  <c r="K114" i="4"/>
  <c r="G114" i="4" s="1"/>
  <c r="L114" i="4"/>
  <c r="H114" i="4" s="1"/>
  <c r="P114" i="4"/>
  <c r="S114" i="4"/>
  <c r="W114" i="4"/>
  <c r="I115" i="4"/>
  <c r="J115" i="4"/>
  <c r="F115" i="4" s="1"/>
  <c r="K115" i="4"/>
  <c r="G115" i="4" s="1"/>
  <c r="L115" i="4"/>
  <c r="H115" i="4" s="1"/>
  <c r="P115" i="4"/>
  <c r="S115" i="4"/>
  <c r="W115" i="4"/>
  <c r="I116" i="4"/>
  <c r="J116" i="4"/>
  <c r="F116" i="4" s="1"/>
  <c r="K116" i="4"/>
  <c r="G116" i="4" s="1"/>
  <c r="L116" i="4"/>
  <c r="H116" i="4" s="1"/>
  <c r="P116" i="4"/>
  <c r="S116" i="4"/>
  <c r="W116" i="4"/>
  <c r="I117" i="4"/>
  <c r="J117" i="4"/>
  <c r="F117" i="4" s="1"/>
  <c r="K117" i="4"/>
  <c r="G117" i="4" s="1"/>
  <c r="L117" i="4"/>
  <c r="H117" i="4" s="1"/>
  <c r="P117" i="4"/>
  <c r="S117" i="4"/>
  <c r="W117" i="4"/>
  <c r="I118" i="4"/>
  <c r="J118" i="4"/>
  <c r="F118" i="4" s="1"/>
  <c r="K118" i="4"/>
  <c r="G118" i="4" s="1"/>
  <c r="L118" i="4"/>
  <c r="H118" i="4" s="1"/>
  <c r="P118" i="4"/>
  <c r="S118" i="4"/>
  <c r="W118" i="4"/>
  <c r="I119" i="4"/>
  <c r="J119" i="4"/>
  <c r="F119" i="4" s="1"/>
  <c r="K119" i="4"/>
  <c r="G119" i="4" s="1"/>
  <c r="L119" i="4"/>
  <c r="H119" i="4" s="1"/>
  <c r="P119" i="4"/>
  <c r="S119" i="4"/>
  <c r="W119" i="4"/>
  <c r="I120" i="4"/>
  <c r="J120" i="4"/>
  <c r="F120" i="4" s="1"/>
  <c r="K120" i="4"/>
  <c r="G120" i="4" s="1"/>
  <c r="L120" i="4"/>
  <c r="H120" i="4" s="1"/>
  <c r="P120" i="4"/>
  <c r="S120" i="4"/>
  <c r="W120" i="4"/>
  <c r="I121" i="4"/>
  <c r="J121" i="4"/>
  <c r="F121" i="4" s="1"/>
  <c r="K121" i="4"/>
  <c r="G121" i="4" s="1"/>
  <c r="L121" i="4"/>
  <c r="H121" i="4" s="1"/>
  <c r="P121" i="4"/>
  <c r="S121" i="4"/>
  <c r="W121" i="4"/>
  <c r="I122" i="4"/>
  <c r="J122" i="4"/>
  <c r="F122" i="4" s="1"/>
  <c r="K122" i="4"/>
  <c r="G122" i="4" s="1"/>
  <c r="L122" i="4"/>
  <c r="H122" i="4" s="1"/>
  <c r="P122" i="4"/>
  <c r="S122" i="4"/>
  <c r="W122" i="4"/>
  <c r="I123" i="4"/>
  <c r="J123" i="4"/>
  <c r="F123" i="4" s="1"/>
  <c r="K123" i="4"/>
  <c r="G123" i="4" s="1"/>
  <c r="L123" i="4"/>
  <c r="H123" i="4" s="1"/>
  <c r="P123" i="4"/>
  <c r="S123" i="4"/>
  <c r="W123" i="4"/>
  <c r="I124" i="4"/>
  <c r="J124" i="4"/>
  <c r="F124" i="4" s="1"/>
  <c r="K124" i="4"/>
  <c r="G124" i="4" s="1"/>
  <c r="L124" i="4"/>
  <c r="H124" i="4" s="1"/>
  <c r="P124" i="4"/>
  <c r="S124" i="4"/>
  <c r="W124" i="4"/>
  <c r="I125" i="4"/>
  <c r="J125" i="4"/>
  <c r="F125" i="4" s="1"/>
  <c r="K125" i="4"/>
  <c r="G125" i="4" s="1"/>
  <c r="L125" i="4"/>
  <c r="H125" i="4" s="1"/>
  <c r="P125" i="4"/>
  <c r="S125" i="4"/>
  <c r="W125" i="4"/>
  <c r="I126" i="4"/>
  <c r="J126" i="4"/>
  <c r="F126" i="4" s="1"/>
  <c r="K126" i="4"/>
  <c r="G126" i="4" s="1"/>
  <c r="L126" i="4"/>
  <c r="H126" i="4" s="1"/>
  <c r="P126" i="4"/>
  <c r="S126" i="4"/>
  <c r="W126" i="4"/>
  <c r="I127" i="4"/>
  <c r="J127" i="4"/>
  <c r="F127" i="4" s="1"/>
  <c r="K127" i="4"/>
  <c r="G127" i="4" s="1"/>
  <c r="L127" i="4"/>
  <c r="H127" i="4" s="1"/>
  <c r="P127" i="4"/>
  <c r="S127" i="4"/>
  <c r="W127" i="4"/>
  <c r="I128" i="4"/>
  <c r="J128" i="4"/>
  <c r="F128" i="4" s="1"/>
  <c r="K128" i="4"/>
  <c r="G128" i="4" s="1"/>
  <c r="L128" i="4"/>
  <c r="H128" i="4" s="1"/>
  <c r="P128" i="4"/>
  <c r="S128" i="4"/>
  <c r="W128" i="4"/>
  <c r="I129" i="4"/>
  <c r="J129" i="4"/>
  <c r="F129" i="4" s="1"/>
  <c r="K129" i="4"/>
  <c r="G129" i="4" s="1"/>
  <c r="L129" i="4"/>
  <c r="H129" i="4" s="1"/>
  <c r="P129" i="4"/>
  <c r="S129" i="4"/>
  <c r="W129" i="4"/>
  <c r="I130" i="4"/>
  <c r="J130" i="4"/>
  <c r="F130" i="4" s="1"/>
  <c r="K130" i="4"/>
  <c r="G130" i="4" s="1"/>
  <c r="L130" i="4"/>
  <c r="H130" i="4" s="1"/>
  <c r="P130" i="4"/>
  <c r="S130" i="4"/>
  <c r="W130" i="4"/>
  <c r="I131" i="4"/>
  <c r="J131" i="4"/>
  <c r="F131" i="4" s="1"/>
  <c r="K131" i="4"/>
  <c r="G131" i="4" s="1"/>
  <c r="L131" i="4"/>
  <c r="H131" i="4" s="1"/>
  <c r="P131" i="4"/>
  <c r="S131" i="4"/>
  <c r="W131" i="4"/>
  <c r="I132" i="4"/>
  <c r="J132" i="4"/>
  <c r="F132" i="4" s="1"/>
  <c r="K132" i="4"/>
  <c r="G132" i="4" s="1"/>
  <c r="L132" i="4"/>
  <c r="H132" i="4" s="1"/>
  <c r="P132" i="4"/>
  <c r="S132" i="4"/>
  <c r="W132" i="4"/>
  <c r="I133" i="4"/>
  <c r="J133" i="4"/>
  <c r="F133" i="4" s="1"/>
  <c r="K133" i="4"/>
  <c r="G133" i="4" s="1"/>
  <c r="L133" i="4"/>
  <c r="H133" i="4" s="1"/>
  <c r="P133" i="4"/>
  <c r="S133" i="4"/>
  <c r="W133" i="4"/>
  <c r="I134" i="4"/>
  <c r="J134" i="4"/>
  <c r="F134" i="4" s="1"/>
  <c r="K134" i="4"/>
  <c r="G134" i="4" s="1"/>
  <c r="L134" i="4"/>
  <c r="H134" i="4" s="1"/>
  <c r="P134" i="4"/>
  <c r="S134" i="4"/>
  <c r="W134" i="4"/>
  <c r="I135" i="4"/>
  <c r="J135" i="4"/>
  <c r="F135" i="4" s="1"/>
  <c r="K135" i="4"/>
  <c r="G135" i="4" s="1"/>
  <c r="L135" i="4"/>
  <c r="H135" i="4" s="1"/>
  <c r="P135" i="4"/>
  <c r="S135" i="4"/>
  <c r="W135" i="4"/>
  <c r="I136" i="4"/>
  <c r="J136" i="4"/>
  <c r="F136" i="4" s="1"/>
  <c r="K136" i="4"/>
  <c r="G136" i="4" s="1"/>
  <c r="L136" i="4"/>
  <c r="H136" i="4" s="1"/>
  <c r="P136" i="4"/>
  <c r="S136" i="4"/>
  <c r="W136" i="4"/>
  <c r="I137" i="4"/>
  <c r="J137" i="4"/>
  <c r="F137" i="4" s="1"/>
  <c r="K137" i="4"/>
  <c r="G137" i="4" s="1"/>
  <c r="L137" i="4"/>
  <c r="H137" i="4" s="1"/>
  <c r="P137" i="4"/>
  <c r="S137" i="4"/>
  <c r="W137" i="4"/>
  <c r="I138" i="4"/>
  <c r="J138" i="4"/>
  <c r="F138" i="4" s="1"/>
  <c r="K138" i="4"/>
  <c r="G138" i="4" s="1"/>
  <c r="L138" i="4"/>
  <c r="H138" i="4" s="1"/>
  <c r="P138" i="4"/>
  <c r="S138" i="4"/>
  <c r="W138" i="4"/>
  <c r="I139" i="4"/>
  <c r="J139" i="4"/>
  <c r="F139" i="4" s="1"/>
  <c r="K139" i="4"/>
  <c r="G139" i="4" s="1"/>
  <c r="L139" i="4"/>
  <c r="H139" i="4" s="1"/>
  <c r="P139" i="4"/>
  <c r="S139" i="4"/>
  <c r="W139" i="4"/>
  <c r="I140" i="4"/>
  <c r="J140" i="4"/>
  <c r="F140" i="4" s="1"/>
  <c r="K140" i="4"/>
  <c r="G140" i="4" s="1"/>
  <c r="L140" i="4"/>
  <c r="H140" i="4" s="1"/>
  <c r="P140" i="4"/>
  <c r="S140" i="4"/>
  <c r="W140" i="4"/>
  <c r="I141" i="4"/>
  <c r="J141" i="4"/>
  <c r="F141" i="4" s="1"/>
  <c r="K141" i="4"/>
  <c r="G141" i="4" s="1"/>
  <c r="L141" i="4"/>
  <c r="H141" i="4" s="1"/>
  <c r="P141" i="4"/>
  <c r="S141" i="4"/>
  <c r="W141" i="4"/>
  <c r="I142" i="4"/>
  <c r="J142" i="4"/>
  <c r="F142" i="4" s="1"/>
  <c r="K142" i="4"/>
  <c r="G142" i="4" s="1"/>
  <c r="L142" i="4"/>
  <c r="H142" i="4" s="1"/>
  <c r="P142" i="4"/>
  <c r="S142" i="4"/>
  <c r="W142" i="4"/>
  <c r="I143" i="4"/>
  <c r="J143" i="4"/>
  <c r="F143" i="4" s="1"/>
  <c r="K143" i="4"/>
  <c r="G143" i="4" s="1"/>
  <c r="L143" i="4"/>
  <c r="H143" i="4" s="1"/>
  <c r="P143" i="4"/>
  <c r="S143" i="4"/>
  <c r="W143" i="4"/>
  <c r="I144" i="4"/>
  <c r="J144" i="4"/>
  <c r="F144" i="4" s="1"/>
  <c r="K144" i="4"/>
  <c r="G144" i="4" s="1"/>
  <c r="L144" i="4"/>
  <c r="H144" i="4" s="1"/>
  <c r="P144" i="4"/>
  <c r="S144" i="4"/>
  <c r="W144" i="4"/>
  <c r="I145" i="4"/>
  <c r="J145" i="4"/>
  <c r="F145" i="4" s="1"/>
  <c r="K145" i="4"/>
  <c r="G145" i="4" s="1"/>
  <c r="L145" i="4"/>
  <c r="H145" i="4" s="1"/>
  <c r="P145" i="4"/>
  <c r="S145" i="4"/>
  <c r="W145" i="4"/>
  <c r="I146" i="4"/>
  <c r="J146" i="4"/>
  <c r="F146" i="4" s="1"/>
  <c r="K146" i="4"/>
  <c r="G146" i="4" s="1"/>
  <c r="L146" i="4"/>
  <c r="H146" i="4" s="1"/>
  <c r="P146" i="4"/>
  <c r="S146" i="4"/>
  <c r="W146" i="4"/>
  <c r="I147" i="4"/>
  <c r="J147" i="4"/>
  <c r="F147" i="4" s="1"/>
  <c r="K147" i="4"/>
  <c r="G147" i="4" s="1"/>
  <c r="L147" i="4"/>
  <c r="H147" i="4" s="1"/>
  <c r="P147" i="4"/>
  <c r="S147" i="4"/>
  <c r="W147" i="4"/>
  <c r="I148" i="4"/>
  <c r="J148" i="4"/>
  <c r="F148" i="4" s="1"/>
  <c r="K148" i="4"/>
  <c r="G148" i="4" s="1"/>
  <c r="L148" i="4"/>
  <c r="H148" i="4" s="1"/>
  <c r="P148" i="4"/>
  <c r="S148" i="4"/>
  <c r="W148" i="4"/>
  <c r="I149" i="4"/>
  <c r="J149" i="4"/>
  <c r="F149" i="4" s="1"/>
  <c r="K149" i="4"/>
  <c r="G149" i="4" s="1"/>
  <c r="L149" i="4"/>
  <c r="H149" i="4" s="1"/>
  <c r="P149" i="4"/>
  <c r="S149" i="4"/>
  <c r="W149" i="4"/>
  <c r="I150" i="4"/>
  <c r="J150" i="4"/>
  <c r="F150" i="4" s="1"/>
  <c r="K150" i="4"/>
  <c r="G150" i="4" s="1"/>
  <c r="L150" i="4"/>
  <c r="H150" i="4" s="1"/>
  <c r="P150" i="4"/>
  <c r="S150" i="4"/>
  <c r="W150" i="4"/>
  <c r="I151" i="4"/>
  <c r="J151" i="4"/>
  <c r="F151" i="4" s="1"/>
  <c r="K151" i="4"/>
  <c r="G151" i="4" s="1"/>
  <c r="L151" i="4"/>
  <c r="H151" i="4" s="1"/>
  <c r="P151" i="4"/>
  <c r="S151" i="4"/>
  <c r="W151" i="4"/>
  <c r="I152" i="4"/>
  <c r="J152" i="4"/>
  <c r="F152" i="4" s="1"/>
  <c r="K152" i="4"/>
  <c r="G152" i="4" s="1"/>
  <c r="L152" i="4"/>
  <c r="H152" i="4" s="1"/>
  <c r="P152" i="4"/>
  <c r="S152" i="4"/>
  <c r="W152" i="4"/>
  <c r="I153" i="4"/>
  <c r="J153" i="4"/>
  <c r="F153" i="4" s="1"/>
  <c r="K153" i="4"/>
  <c r="G153" i="4" s="1"/>
  <c r="L153" i="4"/>
  <c r="H153" i="4" s="1"/>
  <c r="P153" i="4"/>
  <c r="S153" i="4"/>
  <c r="W153" i="4"/>
  <c r="I154" i="4"/>
  <c r="J154" i="4"/>
  <c r="F154" i="4" s="1"/>
  <c r="K154" i="4"/>
  <c r="G154" i="4" s="1"/>
  <c r="L154" i="4"/>
  <c r="H154" i="4" s="1"/>
  <c r="P154" i="4"/>
  <c r="S154" i="4"/>
  <c r="W154" i="4"/>
  <c r="I155" i="4"/>
  <c r="J155" i="4"/>
  <c r="F155" i="4" s="1"/>
  <c r="K155" i="4"/>
  <c r="G155" i="4" s="1"/>
  <c r="L155" i="4"/>
  <c r="H155" i="4" s="1"/>
  <c r="P155" i="4"/>
  <c r="S155" i="4"/>
  <c r="W155" i="4"/>
  <c r="I156" i="4"/>
  <c r="J156" i="4"/>
  <c r="F156" i="4" s="1"/>
  <c r="K156" i="4"/>
  <c r="G156" i="4" s="1"/>
  <c r="L156" i="4"/>
  <c r="H156" i="4" s="1"/>
  <c r="P156" i="4"/>
  <c r="S156" i="4"/>
  <c r="W156" i="4"/>
  <c r="I157" i="4"/>
  <c r="J157" i="4"/>
  <c r="F157" i="4" s="1"/>
  <c r="K157" i="4"/>
  <c r="G157" i="4" s="1"/>
  <c r="L157" i="4"/>
  <c r="H157" i="4" s="1"/>
  <c r="P157" i="4"/>
  <c r="S157" i="4"/>
  <c r="W157" i="4"/>
  <c r="I158" i="4"/>
  <c r="J158" i="4"/>
  <c r="F158" i="4" s="1"/>
  <c r="K158" i="4"/>
  <c r="G158" i="4" s="1"/>
  <c r="L158" i="4"/>
  <c r="H158" i="4" s="1"/>
  <c r="P158" i="4"/>
  <c r="S158" i="4"/>
  <c r="W158" i="4"/>
  <c r="I159" i="4"/>
  <c r="J159" i="4"/>
  <c r="F159" i="4" s="1"/>
  <c r="K159" i="4"/>
  <c r="G159" i="4" s="1"/>
  <c r="L159" i="4"/>
  <c r="H159" i="4" s="1"/>
  <c r="P159" i="4"/>
  <c r="S159" i="4"/>
  <c r="W159" i="4"/>
  <c r="I160" i="4"/>
  <c r="J160" i="4"/>
  <c r="F160" i="4" s="1"/>
  <c r="K160" i="4"/>
  <c r="G160" i="4" s="1"/>
  <c r="L160" i="4"/>
  <c r="H160" i="4" s="1"/>
  <c r="P160" i="4"/>
  <c r="S160" i="4"/>
  <c r="W160" i="4"/>
  <c r="I161" i="4"/>
  <c r="J161" i="4"/>
  <c r="F161" i="4" s="1"/>
  <c r="K161" i="4"/>
  <c r="G161" i="4" s="1"/>
  <c r="L161" i="4"/>
  <c r="H161" i="4" s="1"/>
  <c r="P161" i="4"/>
  <c r="S161" i="4"/>
  <c r="W161" i="4"/>
  <c r="I162" i="4"/>
  <c r="J162" i="4"/>
  <c r="F162" i="4" s="1"/>
  <c r="K162" i="4"/>
  <c r="G162" i="4" s="1"/>
  <c r="L162" i="4"/>
  <c r="H162" i="4" s="1"/>
  <c r="P162" i="4"/>
  <c r="S162" i="4"/>
  <c r="W162" i="4"/>
  <c r="I163" i="4"/>
  <c r="J163" i="4"/>
  <c r="F163" i="4" s="1"/>
  <c r="K163" i="4"/>
  <c r="G163" i="4" s="1"/>
  <c r="L163" i="4"/>
  <c r="H163" i="4" s="1"/>
  <c r="P163" i="4"/>
  <c r="S163" i="4"/>
  <c r="W163" i="4"/>
  <c r="I164" i="4"/>
  <c r="J164" i="4"/>
  <c r="F164" i="4" s="1"/>
  <c r="K164" i="4"/>
  <c r="G164" i="4" s="1"/>
  <c r="L164" i="4"/>
  <c r="H164" i="4" s="1"/>
  <c r="P164" i="4"/>
  <c r="S164" i="4"/>
  <c r="W164" i="4"/>
  <c r="I165" i="4"/>
  <c r="J165" i="4"/>
  <c r="F165" i="4" s="1"/>
  <c r="K165" i="4"/>
  <c r="G165" i="4" s="1"/>
  <c r="L165" i="4"/>
  <c r="H165" i="4" s="1"/>
  <c r="P165" i="4"/>
  <c r="S165" i="4"/>
  <c r="W165" i="4"/>
  <c r="I166" i="4"/>
  <c r="J166" i="4"/>
  <c r="F166" i="4" s="1"/>
  <c r="K166" i="4"/>
  <c r="G166" i="4" s="1"/>
  <c r="L166" i="4"/>
  <c r="H166" i="4" s="1"/>
  <c r="P166" i="4"/>
  <c r="S166" i="4"/>
  <c r="W166" i="4"/>
  <c r="I167" i="4"/>
  <c r="J167" i="4"/>
  <c r="F167" i="4" s="1"/>
  <c r="K167" i="4"/>
  <c r="G167" i="4" s="1"/>
  <c r="L167" i="4"/>
  <c r="H167" i="4" s="1"/>
  <c r="P167" i="4"/>
  <c r="S167" i="4"/>
  <c r="W167" i="4"/>
  <c r="I168" i="4"/>
  <c r="J168" i="4"/>
  <c r="F168" i="4" s="1"/>
  <c r="K168" i="4"/>
  <c r="G168" i="4" s="1"/>
  <c r="L168" i="4"/>
  <c r="H168" i="4" s="1"/>
  <c r="P168" i="4"/>
  <c r="S168" i="4"/>
  <c r="W168" i="4"/>
  <c r="I169" i="4"/>
  <c r="J169" i="4"/>
  <c r="F169" i="4" s="1"/>
  <c r="K169" i="4"/>
  <c r="G169" i="4" s="1"/>
  <c r="L169" i="4"/>
  <c r="H169" i="4" s="1"/>
  <c r="P169" i="4"/>
  <c r="S169" i="4"/>
  <c r="W169" i="4"/>
  <c r="I170" i="4"/>
  <c r="J170" i="4"/>
  <c r="F170" i="4" s="1"/>
  <c r="K170" i="4"/>
  <c r="G170" i="4" s="1"/>
  <c r="L170" i="4"/>
  <c r="H170" i="4" s="1"/>
  <c r="P170" i="4"/>
  <c r="S170" i="4"/>
  <c r="W170" i="4"/>
  <c r="I171" i="4"/>
  <c r="J171" i="4"/>
  <c r="F171" i="4" s="1"/>
  <c r="K171" i="4"/>
  <c r="G171" i="4" s="1"/>
  <c r="L171" i="4"/>
  <c r="H171" i="4" s="1"/>
  <c r="P171" i="4"/>
  <c r="S171" i="4"/>
  <c r="W171" i="4"/>
  <c r="I172" i="4"/>
  <c r="J172" i="4"/>
  <c r="F172" i="4" s="1"/>
  <c r="K172" i="4"/>
  <c r="G172" i="4" s="1"/>
  <c r="L172" i="4"/>
  <c r="H172" i="4" s="1"/>
  <c r="P172" i="4"/>
  <c r="S172" i="4"/>
  <c r="W172" i="4"/>
  <c r="I173" i="4"/>
  <c r="J173" i="4"/>
  <c r="F173" i="4" s="1"/>
  <c r="K173" i="4"/>
  <c r="G173" i="4" s="1"/>
  <c r="L173" i="4"/>
  <c r="H173" i="4" s="1"/>
  <c r="P173" i="4"/>
  <c r="S173" i="4"/>
  <c r="W173" i="4"/>
  <c r="I174" i="4"/>
  <c r="J174" i="4"/>
  <c r="F174" i="4" s="1"/>
  <c r="K174" i="4"/>
  <c r="G174" i="4" s="1"/>
  <c r="L174" i="4"/>
  <c r="H174" i="4" s="1"/>
  <c r="P174" i="4"/>
  <c r="S174" i="4"/>
  <c r="W174" i="4"/>
  <c r="I175" i="4"/>
  <c r="J175" i="4"/>
  <c r="F175" i="4" s="1"/>
  <c r="K175" i="4"/>
  <c r="G175" i="4" s="1"/>
  <c r="L175" i="4"/>
  <c r="H175" i="4" s="1"/>
  <c r="P175" i="4"/>
  <c r="S175" i="4"/>
  <c r="W175" i="4"/>
  <c r="I176" i="4"/>
  <c r="J176" i="4"/>
  <c r="F176" i="4" s="1"/>
  <c r="K176" i="4"/>
  <c r="G176" i="4" s="1"/>
  <c r="L176" i="4"/>
  <c r="H176" i="4" s="1"/>
  <c r="P176" i="4"/>
  <c r="S176" i="4"/>
  <c r="W176" i="4"/>
  <c r="I177" i="4"/>
  <c r="J177" i="4"/>
  <c r="F177" i="4" s="1"/>
  <c r="K177" i="4"/>
  <c r="G177" i="4" s="1"/>
  <c r="L177" i="4"/>
  <c r="H177" i="4" s="1"/>
  <c r="P177" i="4"/>
  <c r="S177" i="4"/>
  <c r="W177" i="4"/>
  <c r="I178" i="4"/>
  <c r="J178" i="4"/>
  <c r="F178" i="4" s="1"/>
  <c r="K178" i="4"/>
  <c r="G178" i="4" s="1"/>
  <c r="L178" i="4"/>
  <c r="H178" i="4" s="1"/>
  <c r="P178" i="4"/>
  <c r="S178" i="4"/>
  <c r="W178" i="4"/>
  <c r="I179" i="4"/>
  <c r="J179" i="4"/>
  <c r="F179" i="4" s="1"/>
  <c r="K179" i="4"/>
  <c r="G179" i="4" s="1"/>
  <c r="L179" i="4"/>
  <c r="H179" i="4" s="1"/>
  <c r="P179" i="4"/>
  <c r="S179" i="4"/>
  <c r="W179" i="4"/>
  <c r="I180" i="4"/>
  <c r="J180" i="4"/>
  <c r="F180" i="4" s="1"/>
  <c r="K180" i="4"/>
  <c r="G180" i="4" s="1"/>
  <c r="L180" i="4"/>
  <c r="H180" i="4" s="1"/>
  <c r="P180" i="4"/>
  <c r="S180" i="4"/>
  <c r="W180" i="4"/>
  <c r="I181" i="4"/>
  <c r="J181" i="4"/>
  <c r="F181" i="4" s="1"/>
  <c r="K181" i="4"/>
  <c r="G181" i="4" s="1"/>
  <c r="L181" i="4"/>
  <c r="H181" i="4" s="1"/>
  <c r="P181" i="4"/>
  <c r="S181" i="4"/>
  <c r="W181" i="4"/>
  <c r="I182" i="4"/>
  <c r="J182" i="4"/>
  <c r="F182" i="4" s="1"/>
  <c r="K182" i="4"/>
  <c r="G182" i="4" s="1"/>
  <c r="L182" i="4"/>
  <c r="H182" i="4" s="1"/>
  <c r="P182" i="4"/>
  <c r="S182" i="4"/>
  <c r="W182" i="4"/>
  <c r="I183" i="4"/>
  <c r="J183" i="4"/>
  <c r="F183" i="4" s="1"/>
  <c r="K183" i="4"/>
  <c r="G183" i="4" s="1"/>
  <c r="L183" i="4"/>
  <c r="H183" i="4" s="1"/>
  <c r="P183" i="4"/>
  <c r="S183" i="4"/>
  <c r="W183" i="4"/>
  <c r="I184" i="4"/>
  <c r="J184" i="4"/>
  <c r="F184" i="4" s="1"/>
  <c r="K184" i="4"/>
  <c r="G184" i="4" s="1"/>
  <c r="L184" i="4"/>
  <c r="H184" i="4" s="1"/>
  <c r="P184" i="4"/>
  <c r="S184" i="4"/>
  <c r="W184" i="4"/>
  <c r="I185" i="4"/>
  <c r="J185" i="4"/>
  <c r="F185" i="4" s="1"/>
  <c r="K185" i="4"/>
  <c r="G185" i="4" s="1"/>
  <c r="L185" i="4"/>
  <c r="H185" i="4" s="1"/>
  <c r="P185" i="4"/>
  <c r="S185" i="4"/>
  <c r="W185" i="4"/>
  <c r="I186" i="4"/>
  <c r="J186" i="4"/>
  <c r="F186" i="4" s="1"/>
  <c r="K186" i="4"/>
  <c r="G186" i="4" s="1"/>
  <c r="L186" i="4"/>
  <c r="H186" i="4" s="1"/>
  <c r="P186" i="4"/>
  <c r="S186" i="4"/>
  <c r="W186" i="4"/>
  <c r="I187" i="4"/>
  <c r="J187" i="4"/>
  <c r="F187" i="4" s="1"/>
  <c r="K187" i="4"/>
  <c r="G187" i="4" s="1"/>
  <c r="L187" i="4"/>
  <c r="H187" i="4" s="1"/>
  <c r="P187" i="4"/>
  <c r="S187" i="4"/>
  <c r="W187" i="4"/>
  <c r="I188" i="4"/>
  <c r="J188" i="4"/>
  <c r="F188" i="4" s="1"/>
  <c r="K188" i="4"/>
  <c r="G188" i="4" s="1"/>
  <c r="L188" i="4"/>
  <c r="H188" i="4" s="1"/>
  <c r="P188" i="4"/>
  <c r="S188" i="4"/>
  <c r="W188" i="4"/>
  <c r="I189" i="4"/>
  <c r="J189" i="4"/>
  <c r="F189" i="4" s="1"/>
  <c r="K189" i="4"/>
  <c r="G189" i="4" s="1"/>
  <c r="L189" i="4"/>
  <c r="H189" i="4" s="1"/>
  <c r="P189" i="4"/>
  <c r="S189" i="4"/>
  <c r="W189" i="4"/>
  <c r="I190" i="4"/>
  <c r="J190" i="4"/>
  <c r="F190" i="4" s="1"/>
  <c r="K190" i="4"/>
  <c r="G190" i="4" s="1"/>
  <c r="L190" i="4"/>
  <c r="H190" i="4" s="1"/>
  <c r="P190" i="4"/>
  <c r="S190" i="4"/>
  <c r="W190" i="4"/>
  <c r="I191" i="4"/>
  <c r="J191" i="4"/>
  <c r="F191" i="4" s="1"/>
  <c r="K191" i="4"/>
  <c r="G191" i="4" s="1"/>
  <c r="L191" i="4"/>
  <c r="H191" i="4" s="1"/>
  <c r="P191" i="4"/>
  <c r="S191" i="4"/>
  <c r="W191" i="4"/>
  <c r="I192" i="4"/>
  <c r="J192" i="4"/>
  <c r="F192" i="4" s="1"/>
  <c r="K192" i="4"/>
  <c r="G192" i="4" s="1"/>
  <c r="L192" i="4"/>
  <c r="H192" i="4" s="1"/>
  <c r="P192" i="4"/>
  <c r="S192" i="4"/>
  <c r="W192" i="4"/>
  <c r="I193" i="4"/>
  <c r="J193" i="4"/>
  <c r="F193" i="4" s="1"/>
  <c r="K193" i="4"/>
  <c r="G193" i="4" s="1"/>
  <c r="L193" i="4"/>
  <c r="H193" i="4" s="1"/>
  <c r="P193" i="4"/>
  <c r="S193" i="4"/>
  <c r="W193" i="4"/>
  <c r="I194" i="4"/>
  <c r="J194" i="4"/>
  <c r="F194" i="4" s="1"/>
  <c r="K194" i="4"/>
  <c r="G194" i="4" s="1"/>
  <c r="L194" i="4"/>
  <c r="H194" i="4" s="1"/>
  <c r="P194" i="4"/>
  <c r="S194" i="4"/>
  <c r="W194" i="4"/>
  <c r="I195" i="4"/>
  <c r="J195" i="4"/>
  <c r="F195" i="4" s="1"/>
  <c r="K195" i="4"/>
  <c r="G195" i="4" s="1"/>
  <c r="L195" i="4"/>
  <c r="H195" i="4" s="1"/>
  <c r="P195" i="4"/>
  <c r="S195" i="4"/>
  <c r="W195" i="4"/>
  <c r="I196" i="4"/>
  <c r="J196" i="4"/>
  <c r="F196" i="4" s="1"/>
  <c r="K196" i="4"/>
  <c r="G196" i="4" s="1"/>
  <c r="L196" i="4"/>
  <c r="H196" i="4" s="1"/>
  <c r="P196" i="4"/>
  <c r="S196" i="4"/>
  <c r="W196" i="4"/>
  <c r="I197" i="4"/>
  <c r="J197" i="4"/>
  <c r="F197" i="4" s="1"/>
  <c r="K197" i="4"/>
  <c r="G197" i="4" s="1"/>
  <c r="L197" i="4"/>
  <c r="H197" i="4" s="1"/>
  <c r="P197" i="4"/>
  <c r="S197" i="4"/>
  <c r="W197" i="4"/>
  <c r="I198" i="4"/>
  <c r="J198" i="4"/>
  <c r="F198" i="4" s="1"/>
  <c r="K198" i="4"/>
  <c r="G198" i="4" s="1"/>
  <c r="L198" i="4"/>
  <c r="H198" i="4" s="1"/>
  <c r="P198" i="4"/>
  <c r="S198" i="4"/>
  <c r="W198" i="4"/>
  <c r="I199" i="4"/>
  <c r="J199" i="4"/>
  <c r="F199" i="4" s="1"/>
  <c r="K199" i="4"/>
  <c r="G199" i="4" s="1"/>
  <c r="L199" i="4"/>
  <c r="H199" i="4" s="1"/>
  <c r="P199" i="4"/>
  <c r="S199" i="4"/>
  <c r="W199" i="4"/>
  <c r="I200" i="4"/>
  <c r="J200" i="4"/>
  <c r="F200" i="4" s="1"/>
  <c r="K200" i="4"/>
  <c r="G200" i="4" s="1"/>
  <c r="L200" i="4"/>
  <c r="H200" i="4" s="1"/>
  <c r="P200" i="4"/>
  <c r="S200" i="4"/>
  <c r="W200" i="4"/>
  <c r="I201" i="4"/>
  <c r="J201" i="4"/>
  <c r="F201" i="4" s="1"/>
  <c r="K201" i="4"/>
  <c r="G201" i="4" s="1"/>
  <c r="L201" i="4"/>
  <c r="H201" i="4" s="1"/>
  <c r="P201" i="4"/>
  <c r="S201" i="4"/>
  <c r="W201" i="4"/>
  <c r="I202" i="4"/>
  <c r="J202" i="4"/>
  <c r="F202" i="4" s="1"/>
  <c r="K202" i="4"/>
  <c r="G202" i="4" s="1"/>
  <c r="L202" i="4"/>
  <c r="H202" i="4" s="1"/>
  <c r="P202" i="4"/>
  <c r="S202" i="4"/>
  <c r="W202" i="4"/>
  <c r="I203" i="4"/>
  <c r="J203" i="4"/>
  <c r="F203" i="4" s="1"/>
  <c r="K203" i="4"/>
  <c r="G203" i="4" s="1"/>
  <c r="L203" i="4"/>
  <c r="H203" i="4" s="1"/>
  <c r="P203" i="4"/>
  <c r="S203" i="4"/>
  <c r="W203" i="4"/>
  <c r="I204" i="4"/>
  <c r="J204" i="4"/>
  <c r="F204" i="4" s="1"/>
  <c r="K204" i="4"/>
  <c r="G204" i="4" s="1"/>
  <c r="L204" i="4"/>
  <c r="H204" i="4" s="1"/>
  <c r="P204" i="4"/>
  <c r="S204" i="4"/>
  <c r="W204" i="4"/>
  <c r="I205" i="4"/>
  <c r="J205" i="4"/>
  <c r="F205" i="4" s="1"/>
  <c r="K205" i="4"/>
  <c r="G205" i="4" s="1"/>
  <c r="L205" i="4"/>
  <c r="H205" i="4" s="1"/>
  <c r="P205" i="4"/>
  <c r="S205" i="4"/>
  <c r="W205" i="4"/>
  <c r="I206" i="4"/>
  <c r="J206" i="4"/>
  <c r="F206" i="4" s="1"/>
  <c r="K206" i="4"/>
  <c r="G206" i="4" s="1"/>
  <c r="L206" i="4"/>
  <c r="H206" i="4" s="1"/>
  <c r="P206" i="4"/>
  <c r="S206" i="4"/>
  <c r="W206" i="4"/>
  <c r="I207" i="4"/>
  <c r="J207" i="4"/>
  <c r="F207" i="4" s="1"/>
  <c r="K207" i="4"/>
  <c r="G207" i="4" s="1"/>
  <c r="L207" i="4"/>
  <c r="H207" i="4" s="1"/>
  <c r="P207" i="4"/>
  <c r="S207" i="4"/>
  <c r="W207" i="4"/>
  <c r="I208" i="4"/>
  <c r="J208" i="4"/>
  <c r="F208" i="4" s="1"/>
  <c r="K208" i="4"/>
  <c r="G208" i="4" s="1"/>
  <c r="L208" i="4"/>
  <c r="H208" i="4" s="1"/>
  <c r="P208" i="4"/>
  <c r="S208" i="4"/>
  <c r="W208" i="4"/>
  <c r="I209" i="4"/>
  <c r="J209" i="4"/>
  <c r="F209" i="4" s="1"/>
  <c r="K209" i="4"/>
  <c r="G209" i="4" s="1"/>
  <c r="L209" i="4"/>
  <c r="H209" i="4" s="1"/>
  <c r="P209" i="4"/>
  <c r="S209" i="4"/>
  <c r="W209" i="4"/>
  <c r="I210" i="4"/>
  <c r="J210" i="4"/>
  <c r="F210" i="4" s="1"/>
  <c r="K210" i="4"/>
  <c r="G210" i="4" s="1"/>
  <c r="L210" i="4"/>
  <c r="H210" i="4" s="1"/>
  <c r="P210" i="4"/>
  <c r="S210" i="4"/>
  <c r="W210" i="4"/>
  <c r="I211" i="4"/>
  <c r="J211" i="4"/>
  <c r="F211" i="4" s="1"/>
  <c r="K211" i="4"/>
  <c r="G211" i="4" s="1"/>
  <c r="L211" i="4"/>
  <c r="H211" i="4" s="1"/>
  <c r="P211" i="4"/>
  <c r="S211" i="4"/>
  <c r="W211" i="4"/>
  <c r="I212" i="4"/>
  <c r="J212" i="4"/>
  <c r="F212" i="4" s="1"/>
  <c r="K212" i="4"/>
  <c r="G212" i="4" s="1"/>
  <c r="L212" i="4"/>
  <c r="H212" i="4" s="1"/>
  <c r="P212" i="4"/>
  <c r="S212" i="4"/>
  <c r="W212" i="4"/>
  <c r="I213" i="4"/>
  <c r="J213" i="4"/>
  <c r="F213" i="4" s="1"/>
  <c r="K213" i="4"/>
  <c r="G213" i="4" s="1"/>
  <c r="L213" i="4"/>
  <c r="H213" i="4" s="1"/>
  <c r="P213" i="4"/>
  <c r="S213" i="4"/>
  <c r="W213" i="4"/>
  <c r="I214" i="4"/>
  <c r="J214" i="4"/>
  <c r="F214" i="4" s="1"/>
  <c r="K214" i="4"/>
  <c r="G214" i="4" s="1"/>
  <c r="L214" i="4"/>
  <c r="H214" i="4" s="1"/>
  <c r="P214" i="4"/>
  <c r="S214" i="4"/>
  <c r="W214" i="4"/>
  <c r="I215" i="4"/>
  <c r="J215" i="4"/>
  <c r="F215" i="4" s="1"/>
  <c r="K215" i="4"/>
  <c r="G215" i="4" s="1"/>
  <c r="L215" i="4"/>
  <c r="H215" i="4" s="1"/>
  <c r="P215" i="4"/>
  <c r="S215" i="4"/>
  <c r="W215" i="4"/>
  <c r="I216" i="4"/>
  <c r="J216" i="4"/>
  <c r="F216" i="4" s="1"/>
  <c r="K216" i="4"/>
  <c r="G216" i="4" s="1"/>
  <c r="L216" i="4"/>
  <c r="H216" i="4" s="1"/>
  <c r="P216" i="4"/>
  <c r="S216" i="4"/>
  <c r="W216" i="4"/>
  <c r="I217" i="4"/>
  <c r="J217" i="4"/>
  <c r="F217" i="4" s="1"/>
  <c r="K217" i="4"/>
  <c r="G217" i="4" s="1"/>
  <c r="L217" i="4"/>
  <c r="H217" i="4" s="1"/>
  <c r="P217" i="4"/>
  <c r="S217" i="4"/>
  <c r="W217" i="4"/>
  <c r="I218" i="4"/>
  <c r="J218" i="4"/>
  <c r="F218" i="4" s="1"/>
  <c r="K218" i="4"/>
  <c r="G218" i="4" s="1"/>
  <c r="L218" i="4"/>
  <c r="H218" i="4" s="1"/>
  <c r="P218" i="4"/>
  <c r="S218" i="4"/>
  <c r="W218" i="4"/>
  <c r="I219" i="4"/>
  <c r="J219" i="4"/>
  <c r="F219" i="4" s="1"/>
  <c r="K219" i="4"/>
  <c r="G219" i="4" s="1"/>
  <c r="L219" i="4"/>
  <c r="H219" i="4" s="1"/>
  <c r="P219" i="4"/>
  <c r="S219" i="4"/>
  <c r="W219" i="4"/>
  <c r="I220" i="4"/>
  <c r="J220" i="4"/>
  <c r="F220" i="4" s="1"/>
  <c r="K220" i="4"/>
  <c r="G220" i="4" s="1"/>
  <c r="L220" i="4"/>
  <c r="H220" i="4" s="1"/>
  <c r="P220" i="4"/>
  <c r="S220" i="4"/>
  <c r="W220" i="4"/>
  <c r="I221" i="4"/>
  <c r="J221" i="4"/>
  <c r="F221" i="4" s="1"/>
  <c r="K221" i="4"/>
  <c r="G221" i="4" s="1"/>
  <c r="L221" i="4"/>
  <c r="H221" i="4" s="1"/>
  <c r="P221" i="4"/>
  <c r="S221" i="4"/>
  <c r="W221" i="4"/>
  <c r="I222" i="4"/>
  <c r="J222" i="4"/>
  <c r="F222" i="4" s="1"/>
  <c r="K222" i="4"/>
  <c r="G222" i="4" s="1"/>
  <c r="L222" i="4"/>
  <c r="H222" i="4" s="1"/>
  <c r="P222" i="4"/>
  <c r="S222" i="4"/>
  <c r="W222" i="4"/>
  <c r="I223" i="4"/>
  <c r="J223" i="4"/>
  <c r="F223" i="4" s="1"/>
  <c r="K223" i="4"/>
  <c r="G223" i="4" s="1"/>
  <c r="L223" i="4"/>
  <c r="H223" i="4" s="1"/>
  <c r="P223" i="4"/>
  <c r="S223" i="4"/>
  <c r="W223" i="4"/>
  <c r="I224" i="4"/>
  <c r="J224" i="4"/>
  <c r="F224" i="4" s="1"/>
  <c r="K224" i="4"/>
  <c r="G224" i="4" s="1"/>
  <c r="L224" i="4"/>
  <c r="H224" i="4" s="1"/>
  <c r="P224" i="4"/>
  <c r="S224" i="4"/>
  <c r="W224" i="4"/>
  <c r="I225" i="4"/>
  <c r="J225" i="4"/>
  <c r="F225" i="4" s="1"/>
  <c r="K225" i="4"/>
  <c r="G225" i="4" s="1"/>
  <c r="L225" i="4"/>
  <c r="H225" i="4" s="1"/>
  <c r="P225" i="4"/>
  <c r="S225" i="4"/>
  <c r="W225" i="4"/>
  <c r="I226" i="4"/>
  <c r="J226" i="4"/>
  <c r="F226" i="4" s="1"/>
  <c r="K226" i="4"/>
  <c r="G226" i="4" s="1"/>
  <c r="L226" i="4"/>
  <c r="H226" i="4" s="1"/>
  <c r="P226" i="4"/>
  <c r="S226" i="4"/>
  <c r="W226" i="4"/>
  <c r="I227" i="4"/>
  <c r="J227" i="4"/>
  <c r="F227" i="4" s="1"/>
  <c r="K227" i="4"/>
  <c r="G227" i="4" s="1"/>
  <c r="L227" i="4"/>
  <c r="H227" i="4" s="1"/>
  <c r="P227" i="4"/>
  <c r="S227" i="4"/>
  <c r="W227" i="4"/>
  <c r="I228" i="4"/>
  <c r="J228" i="4"/>
  <c r="F228" i="4" s="1"/>
  <c r="K228" i="4"/>
  <c r="G228" i="4" s="1"/>
  <c r="L228" i="4"/>
  <c r="H228" i="4" s="1"/>
  <c r="P228" i="4"/>
  <c r="S228" i="4"/>
  <c r="W228" i="4"/>
  <c r="I229" i="4"/>
  <c r="J229" i="4"/>
  <c r="F229" i="4" s="1"/>
  <c r="K229" i="4"/>
  <c r="G229" i="4" s="1"/>
  <c r="L229" i="4"/>
  <c r="H229" i="4" s="1"/>
  <c r="P229" i="4"/>
  <c r="S229" i="4"/>
  <c r="W229" i="4"/>
  <c r="I230" i="4"/>
  <c r="J230" i="4"/>
  <c r="F230" i="4" s="1"/>
  <c r="K230" i="4"/>
  <c r="G230" i="4" s="1"/>
  <c r="L230" i="4"/>
  <c r="H230" i="4" s="1"/>
  <c r="P230" i="4"/>
  <c r="S230" i="4"/>
  <c r="W230" i="4"/>
  <c r="I231" i="4"/>
  <c r="J231" i="4"/>
  <c r="F231" i="4" s="1"/>
  <c r="K231" i="4"/>
  <c r="G231" i="4" s="1"/>
  <c r="L231" i="4"/>
  <c r="H231" i="4" s="1"/>
  <c r="P231" i="4"/>
  <c r="S231" i="4"/>
  <c r="W231" i="4"/>
  <c r="I232" i="4"/>
  <c r="J232" i="4"/>
  <c r="F232" i="4" s="1"/>
  <c r="K232" i="4"/>
  <c r="G232" i="4" s="1"/>
  <c r="L232" i="4"/>
  <c r="H232" i="4" s="1"/>
  <c r="P232" i="4"/>
  <c r="S232" i="4"/>
  <c r="W232" i="4"/>
  <c r="I233" i="4"/>
  <c r="J233" i="4"/>
  <c r="F233" i="4" s="1"/>
  <c r="K233" i="4"/>
  <c r="G233" i="4" s="1"/>
  <c r="L233" i="4"/>
  <c r="H233" i="4" s="1"/>
  <c r="P233" i="4"/>
  <c r="S233" i="4"/>
  <c r="W233" i="4"/>
  <c r="I234" i="4"/>
  <c r="J234" i="4"/>
  <c r="F234" i="4" s="1"/>
  <c r="K234" i="4"/>
  <c r="G234" i="4" s="1"/>
  <c r="L234" i="4"/>
  <c r="H234" i="4" s="1"/>
  <c r="P234" i="4"/>
  <c r="S234" i="4"/>
  <c r="W234" i="4"/>
  <c r="I235" i="4"/>
  <c r="J235" i="4"/>
  <c r="F235" i="4" s="1"/>
  <c r="K235" i="4"/>
  <c r="G235" i="4" s="1"/>
  <c r="L235" i="4"/>
  <c r="H235" i="4" s="1"/>
  <c r="P235" i="4"/>
  <c r="S235" i="4"/>
  <c r="W235" i="4"/>
  <c r="I236" i="4"/>
  <c r="J236" i="4"/>
  <c r="F236" i="4" s="1"/>
  <c r="K236" i="4"/>
  <c r="G236" i="4" s="1"/>
  <c r="L236" i="4"/>
  <c r="H236" i="4" s="1"/>
  <c r="P236" i="4"/>
  <c r="S236" i="4"/>
  <c r="W236" i="4"/>
  <c r="I237" i="4"/>
  <c r="J237" i="4"/>
  <c r="F237" i="4" s="1"/>
  <c r="K237" i="4"/>
  <c r="G237" i="4" s="1"/>
  <c r="L237" i="4"/>
  <c r="H237" i="4" s="1"/>
  <c r="P237" i="4"/>
  <c r="S237" i="4"/>
  <c r="W237" i="4"/>
  <c r="I238" i="4"/>
  <c r="J238" i="4"/>
  <c r="F238" i="4" s="1"/>
  <c r="K238" i="4"/>
  <c r="G238" i="4" s="1"/>
  <c r="L238" i="4"/>
  <c r="H238" i="4" s="1"/>
  <c r="P238" i="4"/>
  <c r="S238" i="4"/>
  <c r="W238" i="4"/>
  <c r="I239" i="4"/>
  <c r="J239" i="4"/>
  <c r="F239" i="4" s="1"/>
  <c r="K239" i="4"/>
  <c r="G239" i="4" s="1"/>
  <c r="L239" i="4"/>
  <c r="H239" i="4" s="1"/>
  <c r="P239" i="4"/>
  <c r="S239" i="4"/>
  <c r="W239" i="4"/>
  <c r="I240" i="4"/>
  <c r="J240" i="4"/>
  <c r="F240" i="4" s="1"/>
  <c r="K240" i="4"/>
  <c r="G240" i="4" s="1"/>
  <c r="L240" i="4"/>
  <c r="H240" i="4" s="1"/>
  <c r="P240" i="4"/>
  <c r="S240" i="4"/>
  <c r="W240" i="4"/>
  <c r="I241" i="4"/>
  <c r="J241" i="4"/>
  <c r="F241" i="4" s="1"/>
  <c r="K241" i="4"/>
  <c r="G241" i="4" s="1"/>
  <c r="L241" i="4"/>
  <c r="H241" i="4" s="1"/>
  <c r="P241" i="4"/>
  <c r="S241" i="4"/>
  <c r="W241" i="4"/>
  <c r="I242" i="4"/>
  <c r="J242" i="4"/>
  <c r="F242" i="4" s="1"/>
  <c r="K242" i="4"/>
  <c r="G242" i="4" s="1"/>
  <c r="L242" i="4"/>
  <c r="H242" i="4" s="1"/>
  <c r="P242" i="4"/>
  <c r="S242" i="4"/>
  <c r="W242" i="4"/>
  <c r="I243" i="4"/>
  <c r="J243" i="4"/>
  <c r="F243" i="4" s="1"/>
  <c r="K243" i="4"/>
  <c r="G243" i="4" s="1"/>
  <c r="L243" i="4"/>
  <c r="H243" i="4" s="1"/>
  <c r="P243" i="4"/>
  <c r="S243" i="4"/>
  <c r="W243" i="4"/>
  <c r="I244" i="4"/>
  <c r="J244" i="4"/>
  <c r="F244" i="4" s="1"/>
  <c r="K244" i="4"/>
  <c r="G244" i="4" s="1"/>
  <c r="L244" i="4"/>
  <c r="H244" i="4" s="1"/>
  <c r="P244" i="4"/>
  <c r="S244" i="4"/>
  <c r="W244" i="4"/>
  <c r="I245" i="4"/>
  <c r="J245" i="4"/>
  <c r="F245" i="4" s="1"/>
  <c r="K245" i="4"/>
  <c r="G245" i="4" s="1"/>
  <c r="L245" i="4"/>
  <c r="H245" i="4" s="1"/>
  <c r="P245" i="4"/>
  <c r="S245" i="4"/>
  <c r="W245" i="4"/>
  <c r="I246" i="4"/>
  <c r="J246" i="4"/>
  <c r="F246" i="4" s="1"/>
  <c r="K246" i="4"/>
  <c r="G246" i="4" s="1"/>
  <c r="L246" i="4"/>
  <c r="H246" i="4" s="1"/>
  <c r="P246" i="4"/>
  <c r="S246" i="4"/>
  <c r="W246" i="4"/>
  <c r="I247" i="4"/>
  <c r="J247" i="4"/>
  <c r="F247" i="4" s="1"/>
  <c r="K247" i="4"/>
  <c r="G247" i="4" s="1"/>
  <c r="L247" i="4"/>
  <c r="H247" i="4" s="1"/>
  <c r="P247" i="4"/>
  <c r="S247" i="4"/>
  <c r="W247" i="4"/>
  <c r="I248" i="4"/>
  <c r="J248" i="4"/>
  <c r="F248" i="4" s="1"/>
  <c r="K248" i="4"/>
  <c r="G248" i="4" s="1"/>
  <c r="L248" i="4"/>
  <c r="H248" i="4" s="1"/>
  <c r="P248" i="4"/>
  <c r="S248" i="4"/>
  <c r="W248" i="4"/>
  <c r="I249" i="4"/>
  <c r="J249" i="4"/>
  <c r="F249" i="4" s="1"/>
  <c r="K249" i="4"/>
  <c r="G249" i="4" s="1"/>
  <c r="L249" i="4"/>
  <c r="H249" i="4" s="1"/>
  <c r="P249" i="4"/>
  <c r="S249" i="4"/>
  <c r="W249" i="4"/>
  <c r="I250" i="4"/>
  <c r="J250" i="4"/>
  <c r="F250" i="4" s="1"/>
  <c r="K250" i="4"/>
  <c r="G250" i="4" s="1"/>
  <c r="L250" i="4"/>
  <c r="H250" i="4" s="1"/>
  <c r="P250" i="4"/>
  <c r="S250" i="4"/>
  <c r="W250" i="4"/>
  <c r="I251" i="4"/>
  <c r="J251" i="4"/>
  <c r="F251" i="4" s="1"/>
  <c r="K251" i="4"/>
  <c r="G251" i="4" s="1"/>
  <c r="L251" i="4"/>
  <c r="H251" i="4" s="1"/>
  <c r="P251" i="4"/>
  <c r="S251" i="4"/>
  <c r="W251" i="4"/>
  <c r="I252" i="4"/>
  <c r="J252" i="4"/>
  <c r="F252" i="4" s="1"/>
  <c r="K252" i="4"/>
  <c r="G252" i="4" s="1"/>
  <c r="L252" i="4"/>
  <c r="H252" i="4" s="1"/>
  <c r="P252" i="4"/>
  <c r="S252" i="4"/>
  <c r="W252" i="4"/>
  <c r="I253" i="4"/>
  <c r="J253" i="4"/>
  <c r="F253" i="4" s="1"/>
  <c r="K253" i="4"/>
  <c r="G253" i="4" s="1"/>
  <c r="L253" i="4"/>
  <c r="H253" i="4" s="1"/>
  <c r="P253" i="4"/>
  <c r="S253" i="4"/>
  <c r="W253" i="4"/>
  <c r="I254" i="4"/>
  <c r="J254" i="4"/>
  <c r="F254" i="4" s="1"/>
  <c r="K254" i="4"/>
  <c r="G254" i="4" s="1"/>
  <c r="L254" i="4"/>
  <c r="H254" i="4" s="1"/>
  <c r="P254" i="4"/>
  <c r="S254" i="4"/>
  <c r="W254" i="4"/>
  <c r="I255" i="4"/>
  <c r="J255" i="4"/>
  <c r="F255" i="4" s="1"/>
  <c r="K255" i="4"/>
  <c r="G255" i="4" s="1"/>
  <c r="L255" i="4"/>
  <c r="H255" i="4" s="1"/>
  <c r="P255" i="4"/>
  <c r="S255" i="4"/>
  <c r="W255" i="4"/>
  <c r="I256" i="4"/>
  <c r="J256" i="4"/>
  <c r="F256" i="4" s="1"/>
  <c r="K256" i="4"/>
  <c r="G256" i="4" s="1"/>
  <c r="L256" i="4"/>
  <c r="H256" i="4" s="1"/>
  <c r="P256" i="4"/>
  <c r="S256" i="4"/>
  <c r="W256" i="4"/>
  <c r="I257" i="4"/>
  <c r="J257" i="4"/>
  <c r="F257" i="4" s="1"/>
  <c r="K257" i="4"/>
  <c r="G257" i="4" s="1"/>
  <c r="L257" i="4"/>
  <c r="H257" i="4" s="1"/>
  <c r="P257" i="4"/>
  <c r="S257" i="4"/>
  <c r="W257" i="4"/>
  <c r="I258" i="4"/>
  <c r="J258" i="4"/>
  <c r="F258" i="4" s="1"/>
  <c r="K258" i="4"/>
  <c r="G258" i="4" s="1"/>
  <c r="L258" i="4"/>
  <c r="H258" i="4" s="1"/>
  <c r="P258" i="4"/>
  <c r="S258" i="4"/>
  <c r="W258" i="4"/>
  <c r="I259" i="4"/>
  <c r="J259" i="4"/>
  <c r="F259" i="4" s="1"/>
  <c r="K259" i="4"/>
  <c r="G259" i="4" s="1"/>
  <c r="L259" i="4"/>
  <c r="H259" i="4" s="1"/>
  <c r="P259" i="4"/>
  <c r="S259" i="4"/>
  <c r="W259" i="4"/>
  <c r="I260" i="4"/>
  <c r="J260" i="4"/>
  <c r="F260" i="4" s="1"/>
  <c r="K260" i="4"/>
  <c r="G260" i="4" s="1"/>
  <c r="L260" i="4"/>
  <c r="H260" i="4" s="1"/>
  <c r="P260" i="4"/>
  <c r="S260" i="4"/>
  <c r="W260" i="4"/>
  <c r="I261" i="4"/>
  <c r="J261" i="4"/>
  <c r="F261" i="4" s="1"/>
  <c r="K261" i="4"/>
  <c r="G261" i="4" s="1"/>
  <c r="L261" i="4"/>
  <c r="H261" i="4" s="1"/>
  <c r="P261" i="4"/>
  <c r="S261" i="4"/>
  <c r="W261" i="4"/>
  <c r="I262" i="4"/>
  <c r="J262" i="4"/>
  <c r="F262" i="4" s="1"/>
  <c r="K262" i="4"/>
  <c r="G262" i="4" s="1"/>
  <c r="L262" i="4"/>
  <c r="H262" i="4" s="1"/>
  <c r="P262" i="4"/>
  <c r="S262" i="4"/>
  <c r="W262" i="4"/>
  <c r="I263" i="4"/>
  <c r="J263" i="4"/>
  <c r="F263" i="4" s="1"/>
  <c r="K263" i="4"/>
  <c r="G263" i="4" s="1"/>
  <c r="L263" i="4"/>
  <c r="H263" i="4" s="1"/>
  <c r="P263" i="4"/>
  <c r="S263" i="4"/>
  <c r="W263" i="4"/>
  <c r="I264" i="4"/>
  <c r="J264" i="4"/>
  <c r="F264" i="4" s="1"/>
  <c r="K264" i="4"/>
  <c r="G264" i="4" s="1"/>
  <c r="L264" i="4"/>
  <c r="H264" i="4" s="1"/>
  <c r="P264" i="4"/>
  <c r="S264" i="4"/>
  <c r="W264" i="4"/>
  <c r="G265" i="4"/>
  <c r="I265" i="4"/>
  <c r="J265" i="4"/>
  <c r="F265" i="4" s="1"/>
  <c r="K265" i="4"/>
  <c r="L265" i="4"/>
  <c r="H265" i="4" s="1"/>
  <c r="P265" i="4"/>
  <c r="S265" i="4"/>
  <c r="W265" i="4"/>
  <c r="I266" i="4"/>
  <c r="J266" i="4"/>
  <c r="F266" i="4" s="1"/>
  <c r="K266" i="4"/>
  <c r="G266" i="4" s="1"/>
  <c r="L266" i="4"/>
  <c r="H266" i="4" s="1"/>
  <c r="P266" i="4"/>
  <c r="S266" i="4"/>
  <c r="W266" i="4"/>
  <c r="I267" i="4"/>
  <c r="J267" i="4"/>
  <c r="F267" i="4" s="1"/>
  <c r="K267" i="4"/>
  <c r="G267" i="4" s="1"/>
  <c r="L267" i="4"/>
  <c r="H267" i="4" s="1"/>
  <c r="P267" i="4"/>
  <c r="S267" i="4"/>
  <c r="W267" i="4"/>
  <c r="I268" i="4"/>
  <c r="J268" i="4"/>
  <c r="F268" i="4" s="1"/>
  <c r="K268" i="4"/>
  <c r="G268" i="4" s="1"/>
  <c r="L268" i="4"/>
  <c r="H268" i="4" s="1"/>
  <c r="P268" i="4"/>
  <c r="S268" i="4"/>
  <c r="W268" i="4"/>
  <c r="G269" i="4"/>
  <c r="I269" i="4"/>
  <c r="J269" i="4"/>
  <c r="F269" i="4" s="1"/>
  <c r="K269" i="4"/>
  <c r="L269" i="4"/>
  <c r="H269" i="4" s="1"/>
  <c r="P269" i="4"/>
  <c r="S269" i="4"/>
  <c r="W269" i="4"/>
  <c r="I270" i="4"/>
  <c r="J270" i="4"/>
  <c r="F270" i="4" s="1"/>
  <c r="K270" i="4"/>
  <c r="G270" i="4" s="1"/>
  <c r="L270" i="4"/>
  <c r="H270" i="4" s="1"/>
  <c r="P270" i="4"/>
  <c r="S270" i="4"/>
  <c r="W270" i="4"/>
  <c r="I271" i="4"/>
  <c r="J271" i="4"/>
  <c r="F271" i="4" s="1"/>
  <c r="K271" i="4"/>
  <c r="G271" i="4" s="1"/>
  <c r="L271" i="4"/>
  <c r="H271" i="4" s="1"/>
  <c r="P271" i="4"/>
  <c r="S271" i="4"/>
  <c r="W271" i="4"/>
  <c r="I272" i="4"/>
  <c r="J272" i="4"/>
  <c r="F272" i="4" s="1"/>
  <c r="K272" i="4"/>
  <c r="G272" i="4" s="1"/>
  <c r="L272" i="4"/>
  <c r="H272" i="4" s="1"/>
  <c r="P272" i="4"/>
  <c r="S272" i="4"/>
  <c r="W272" i="4"/>
  <c r="I273" i="4"/>
  <c r="J273" i="4"/>
  <c r="F273" i="4" s="1"/>
  <c r="K273" i="4"/>
  <c r="G273" i="4" s="1"/>
  <c r="L273" i="4"/>
  <c r="H273" i="4" s="1"/>
  <c r="P273" i="4"/>
  <c r="S273" i="4"/>
  <c r="W273" i="4"/>
  <c r="I274" i="4"/>
  <c r="J274" i="4"/>
  <c r="F274" i="4" s="1"/>
  <c r="K274" i="4"/>
  <c r="G274" i="4" s="1"/>
  <c r="L274" i="4"/>
  <c r="H274" i="4" s="1"/>
  <c r="P274" i="4"/>
  <c r="S274" i="4"/>
  <c r="W274" i="4"/>
  <c r="I275" i="4"/>
  <c r="J275" i="4"/>
  <c r="F275" i="4" s="1"/>
  <c r="K275" i="4"/>
  <c r="G275" i="4" s="1"/>
  <c r="L275" i="4"/>
  <c r="H275" i="4" s="1"/>
  <c r="P275" i="4"/>
  <c r="S275" i="4"/>
  <c r="W275" i="4"/>
  <c r="I276" i="4"/>
  <c r="J276" i="4"/>
  <c r="F276" i="4" s="1"/>
  <c r="K276" i="4"/>
  <c r="G276" i="4" s="1"/>
  <c r="L276" i="4"/>
  <c r="H276" i="4" s="1"/>
  <c r="P276" i="4"/>
  <c r="S276" i="4"/>
  <c r="W276" i="4"/>
  <c r="I277" i="4"/>
  <c r="J277" i="4"/>
  <c r="F277" i="4" s="1"/>
  <c r="K277" i="4"/>
  <c r="G277" i="4" s="1"/>
  <c r="L277" i="4"/>
  <c r="H277" i="4" s="1"/>
  <c r="P277" i="4"/>
  <c r="S277" i="4"/>
  <c r="W277" i="4"/>
  <c r="I278" i="4"/>
  <c r="J278" i="4"/>
  <c r="F278" i="4" s="1"/>
  <c r="K278" i="4"/>
  <c r="G278" i="4" s="1"/>
  <c r="L278" i="4"/>
  <c r="H278" i="4" s="1"/>
  <c r="P278" i="4"/>
  <c r="S278" i="4"/>
  <c r="W278" i="4"/>
  <c r="I279" i="4"/>
  <c r="J279" i="4"/>
  <c r="F279" i="4" s="1"/>
  <c r="K279" i="4"/>
  <c r="G279" i="4" s="1"/>
  <c r="L279" i="4"/>
  <c r="H279" i="4" s="1"/>
  <c r="P279" i="4"/>
  <c r="S279" i="4"/>
  <c r="W279" i="4"/>
  <c r="I280" i="4"/>
  <c r="J280" i="4"/>
  <c r="F280" i="4" s="1"/>
  <c r="K280" i="4"/>
  <c r="G280" i="4" s="1"/>
  <c r="L280" i="4"/>
  <c r="H280" i="4" s="1"/>
  <c r="P280" i="4"/>
  <c r="S280" i="4"/>
  <c r="W280" i="4"/>
  <c r="I281" i="4"/>
  <c r="J281" i="4"/>
  <c r="F281" i="4" s="1"/>
  <c r="K281" i="4"/>
  <c r="G281" i="4" s="1"/>
  <c r="L281" i="4"/>
  <c r="H281" i="4" s="1"/>
  <c r="P281" i="4"/>
  <c r="S281" i="4"/>
  <c r="W281" i="4"/>
  <c r="I282" i="4"/>
  <c r="J282" i="4"/>
  <c r="F282" i="4" s="1"/>
  <c r="K282" i="4"/>
  <c r="G282" i="4" s="1"/>
  <c r="L282" i="4"/>
  <c r="H282" i="4" s="1"/>
  <c r="P282" i="4"/>
  <c r="S282" i="4"/>
  <c r="W282" i="4"/>
  <c r="I283" i="4"/>
  <c r="J283" i="4"/>
  <c r="F283" i="4" s="1"/>
  <c r="K283" i="4"/>
  <c r="G283" i="4" s="1"/>
  <c r="L283" i="4"/>
  <c r="H283" i="4" s="1"/>
  <c r="P283" i="4"/>
  <c r="S283" i="4"/>
  <c r="W283" i="4"/>
  <c r="I284" i="4"/>
  <c r="J284" i="4"/>
  <c r="F284" i="4" s="1"/>
  <c r="K284" i="4"/>
  <c r="G284" i="4" s="1"/>
  <c r="L284" i="4"/>
  <c r="H284" i="4" s="1"/>
  <c r="P284" i="4"/>
  <c r="S284" i="4"/>
  <c r="W284" i="4"/>
  <c r="I285" i="4"/>
  <c r="J285" i="4"/>
  <c r="F285" i="4" s="1"/>
  <c r="K285" i="4"/>
  <c r="G285" i="4" s="1"/>
  <c r="L285" i="4"/>
  <c r="H285" i="4" s="1"/>
  <c r="P285" i="4"/>
  <c r="S285" i="4"/>
  <c r="W285" i="4"/>
  <c r="I286" i="4"/>
  <c r="J286" i="4"/>
  <c r="F286" i="4" s="1"/>
  <c r="K286" i="4"/>
  <c r="G286" i="4" s="1"/>
  <c r="L286" i="4"/>
  <c r="H286" i="4" s="1"/>
  <c r="P286" i="4"/>
  <c r="S286" i="4"/>
  <c r="W286" i="4"/>
  <c r="I287" i="4"/>
  <c r="J287" i="4"/>
  <c r="F287" i="4" s="1"/>
  <c r="K287" i="4"/>
  <c r="G287" i="4" s="1"/>
  <c r="L287" i="4"/>
  <c r="H287" i="4" s="1"/>
  <c r="P287" i="4"/>
  <c r="S287" i="4"/>
  <c r="W287" i="4"/>
  <c r="I288" i="4"/>
  <c r="J288" i="4"/>
  <c r="F288" i="4" s="1"/>
  <c r="K288" i="4"/>
  <c r="G288" i="4" s="1"/>
  <c r="L288" i="4"/>
  <c r="H288" i="4" s="1"/>
  <c r="P288" i="4"/>
  <c r="S288" i="4"/>
  <c r="W288" i="4"/>
  <c r="I289" i="4"/>
  <c r="J289" i="4"/>
  <c r="F289" i="4" s="1"/>
  <c r="K289" i="4"/>
  <c r="G289" i="4" s="1"/>
  <c r="L289" i="4"/>
  <c r="H289" i="4" s="1"/>
  <c r="P289" i="4"/>
  <c r="S289" i="4"/>
  <c r="W289" i="4"/>
  <c r="I290" i="4"/>
  <c r="J290" i="4"/>
  <c r="F290" i="4" s="1"/>
  <c r="K290" i="4"/>
  <c r="G290" i="4" s="1"/>
  <c r="L290" i="4"/>
  <c r="H290" i="4" s="1"/>
  <c r="P290" i="4"/>
  <c r="S290" i="4"/>
  <c r="W290" i="4"/>
  <c r="I291" i="4"/>
  <c r="J291" i="4"/>
  <c r="F291" i="4" s="1"/>
  <c r="K291" i="4"/>
  <c r="G291" i="4" s="1"/>
  <c r="L291" i="4"/>
  <c r="H291" i="4" s="1"/>
  <c r="P291" i="4"/>
  <c r="S291" i="4"/>
  <c r="W291" i="4"/>
  <c r="I292" i="4"/>
  <c r="J292" i="4"/>
  <c r="F292" i="4" s="1"/>
  <c r="K292" i="4"/>
  <c r="G292" i="4" s="1"/>
  <c r="L292" i="4"/>
  <c r="H292" i="4" s="1"/>
  <c r="P292" i="4"/>
  <c r="S292" i="4"/>
  <c r="W292" i="4"/>
  <c r="I293" i="4"/>
  <c r="J293" i="4"/>
  <c r="F293" i="4" s="1"/>
  <c r="K293" i="4"/>
  <c r="G293" i="4" s="1"/>
  <c r="L293" i="4"/>
  <c r="H293" i="4" s="1"/>
  <c r="P293" i="4"/>
  <c r="S293" i="4"/>
  <c r="W293" i="4"/>
  <c r="I294" i="4"/>
  <c r="J294" i="4"/>
  <c r="F294" i="4" s="1"/>
  <c r="K294" i="4"/>
  <c r="G294" i="4" s="1"/>
  <c r="L294" i="4"/>
  <c r="H294" i="4" s="1"/>
  <c r="P294" i="4"/>
  <c r="S294" i="4"/>
  <c r="W294" i="4"/>
  <c r="I295" i="4"/>
  <c r="J295" i="4"/>
  <c r="F295" i="4" s="1"/>
  <c r="K295" i="4"/>
  <c r="G295" i="4" s="1"/>
  <c r="L295" i="4"/>
  <c r="H295" i="4" s="1"/>
  <c r="P295" i="4"/>
  <c r="S295" i="4"/>
  <c r="W295" i="4"/>
  <c r="I296" i="4"/>
  <c r="J296" i="4"/>
  <c r="F296" i="4" s="1"/>
  <c r="K296" i="4"/>
  <c r="G296" i="4" s="1"/>
  <c r="L296" i="4"/>
  <c r="H296" i="4" s="1"/>
  <c r="P296" i="4"/>
  <c r="S296" i="4"/>
  <c r="W296" i="4"/>
  <c r="I297" i="4"/>
  <c r="J297" i="4"/>
  <c r="F297" i="4" s="1"/>
  <c r="K297" i="4"/>
  <c r="G297" i="4" s="1"/>
  <c r="L297" i="4"/>
  <c r="H297" i="4" s="1"/>
  <c r="P297" i="4"/>
  <c r="S297" i="4"/>
  <c r="W297" i="4"/>
  <c r="I298" i="4"/>
  <c r="J298" i="4"/>
  <c r="F298" i="4" s="1"/>
  <c r="K298" i="4"/>
  <c r="G298" i="4" s="1"/>
  <c r="L298" i="4"/>
  <c r="H298" i="4" s="1"/>
  <c r="P298" i="4"/>
  <c r="S298" i="4"/>
  <c r="W298" i="4"/>
  <c r="I299" i="4"/>
  <c r="J299" i="4"/>
  <c r="F299" i="4" s="1"/>
  <c r="K299" i="4"/>
  <c r="G299" i="4" s="1"/>
  <c r="L299" i="4"/>
  <c r="H299" i="4" s="1"/>
  <c r="P299" i="4"/>
  <c r="S299" i="4"/>
  <c r="W299" i="4"/>
  <c r="I300" i="4"/>
  <c r="J300" i="4"/>
  <c r="F300" i="4" s="1"/>
  <c r="K300" i="4"/>
  <c r="G300" i="4" s="1"/>
  <c r="L300" i="4"/>
  <c r="H300" i="4" s="1"/>
  <c r="P300" i="4"/>
  <c r="S300" i="4"/>
  <c r="W300" i="4"/>
  <c r="I301" i="4"/>
  <c r="J301" i="4"/>
  <c r="F301" i="4" s="1"/>
  <c r="K301" i="4"/>
  <c r="G301" i="4" s="1"/>
  <c r="L301" i="4"/>
  <c r="H301" i="4" s="1"/>
  <c r="P301" i="4"/>
  <c r="S301" i="4"/>
  <c r="W301" i="4"/>
  <c r="I302" i="4"/>
  <c r="J302" i="4"/>
  <c r="F302" i="4" s="1"/>
  <c r="K302" i="4"/>
  <c r="G302" i="4" s="1"/>
  <c r="L302" i="4"/>
  <c r="H302" i="4" s="1"/>
  <c r="P302" i="4"/>
  <c r="S302" i="4"/>
  <c r="W302" i="4"/>
  <c r="I303" i="4"/>
  <c r="J303" i="4"/>
  <c r="F303" i="4" s="1"/>
  <c r="K303" i="4"/>
  <c r="G303" i="4" s="1"/>
  <c r="L303" i="4"/>
  <c r="H303" i="4" s="1"/>
  <c r="P303" i="4"/>
  <c r="S303" i="4"/>
  <c r="W303" i="4"/>
  <c r="I304" i="4"/>
  <c r="J304" i="4"/>
  <c r="F304" i="4" s="1"/>
  <c r="K304" i="4"/>
  <c r="G304" i="4" s="1"/>
  <c r="L304" i="4"/>
  <c r="H304" i="4" s="1"/>
  <c r="P304" i="4"/>
  <c r="S304" i="4"/>
  <c r="W304" i="4"/>
  <c r="I305" i="4"/>
  <c r="J305" i="4"/>
  <c r="F305" i="4" s="1"/>
  <c r="K305" i="4"/>
  <c r="G305" i="4" s="1"/>
  <c r="L305" i="4"/>
  <c r="H305" i="4" s="1"/>
  <c r="P305" i="4"/>
  <c r="S305" i="4"/>
  <c r="W305" i="4"/>
  <c r="I306" i="4"/>
  <c r="J306" i="4"/>
  <c r="F306" i="4" s="1"/>
  <c r="K306" i="4"/>
  <c r="G306" i="4" s="1"/>
  <c r="L306" i="4"/>
  <c r="H306" i="4" s="1"/>
  <c r="P306" i="4"/>
  <c r="S306" i="4"/>
  <c r="W306" i="4"/>
  <c r="I307" i="4"/>
  <c r="J307" i="4"/>
  <c r="F307" i="4" s="1"/>
  <c r="K307" i="4"/>
  <c r="G307" i="4" s="1"/>
  <c r="L307" i="4"/>
  <c r="H307" i="4" s="1"/>
  <c r="P307" i="4"/>
  <c r="S307" i="4"/>
  <c r="W307" i="4"/>
  <c r="I308" i="4"/>
  <c r="J308" i="4"/>
  <c r="F308" i="4" s="1"/>
  <c r="K308" i="4"/>
  <c r="G308" i="4" s="1"/>
  <c r="L308" i="4"/>
  <c r="H308" i="4" s="1"/>
  <c r="P308" i="4"/>
  <c r="S308" i="4"/>
  <c r="W308" i="4"/>
  <c r="I309" i="4"/>
  <c r="J309" i="4"/>
  <c r="F309" i="4" s="1"/>
  <c r="K309" i="4"/>
  <c r="G309" i="4" s="1"/>
  <c r="L309" i="4"/>
  <c r="H309" i="4" s="1"/>
  <c r="P309" i="4"/>
  <c r="S309" i="4"/>
  <c r="W309" i="4"/>
  <c r="I310" i="4"/>
  <c r="J310" i="4"/>
  <c r="F310" i="4" s="1"/>
  <c r="K310" i="4"/>
  <c r="G310" i="4" s="1"/>
  <c r="L310" i="4"/>
  <c r="H310" i="4" s="1"/>
  <c r="P310" i="4"/>
  <c r="S310" i="4"/>
  <c r="W310" i="4"/>
  <c r="I311" i="4"/>
  <c r="J311" i="4"/>
  <c r="F311" i="4" s="1"/>
  <c r="K311" i="4"/>
  <c r="G311" i="4" s="1"/>
  <c r="L311" i="4"/>
  <c r="H311" i="4" s="1"/>
  <c r="P311" i="4"/>
  <c r="S311" i="4"/>
  <c r="W311" i="4"/>
  <c r="I312" i="4"/>
  <c r="J312" i="4"/>
  <c r="F312" i="4" s="1"/>
  <c r="K312" i="4"/>
  <c r="G312" i="4" s="1"/>
  <c r="L312" i="4"/>
  <c r="H312" i="4" s="1"/>
  <c r="P312" i="4"/>
  <c r="S312" i="4"/>
  <c r="W312" i="4"/>
  <c r="I313" i="4"/>
  <c r="J313" i="4"/>
  <c r="F313" i="4" s="1"/>
  <c r="K313" i="4"/>
  <c r="G313" i="4" s="1"/>
  <c r="L313" i="4"/>
  <c r="H313" i="4" s="1"/>
  <c r="P313" i="4"/>
  <c r="S313" i="4"/>
  <c r="W313" i="4"/>
  <c r="I314" i="4"/>
  <c r="J314" i="4"/>
  <c r="F314" i="4" s="1"/>
  <c r="K314" i="4"/>
  <c r="G314" i="4" s="1"/>
  <c r="L314" i="4"/>
  <c r="H314" i="4" s="1"/>
  <c r="P314" i="4"/>
  <c r="S314" i="4"/>
  <c r="W314" i="4"/>
  <c r="I315" i="4"/>
  <c r="J315" i="4"/>
  <c r="F315" i="4" s="1"/>
  <c r="K315" i="4"/>
  <c r="G315" i="4" s="1"/>
  <c r="L315" i="4"/>
  <c r="H315" i="4" s="1"/>
  <c r="P315" i="4"/>
  <c r="S315" i="4"/>
  <c r="W315" i="4"/>
  <c r="I316" i="4"/>
  <c r="J316" i="4"/>
  <c r="F316" i="4" s="1"/>
  <c r="K316" i="4"/>
  <c r="G316" i="4" s="1"/>
  <c r="L316" i="4"/>
  <c r="H316" i="4" s="1"/>
  <c r="P316" i="4"/>
  <c r="S316" i="4"/>
  <c r="W316" i="4"/>
  <c r="I317" i="4"/>
  <c r="J317" i="4"/>
  <c r="F317" i="4" s="1"/>
  <c r="K317" i="4"/>
  <c r="G317" i="4" s="1"/>
  <c r="L317" i="4"/>
  <c r="H317" i="4" s="1"/>
  <c r="P317" i="4"/>
  <c r="S317" i="4"/>
  <c r="W317" i="4"/>
  <c r="I318" i="4"/>
  <c r="J318" i="4"/>
  <c r="F318" i="4" s="1"/>
  <c r="K318" i="4"/>
  <c r="G318" i="4" s="1"/>
  <c r="L318" i="4"/>
  <c r="H318" i="4" s="1"/>
  <c r="P318" i="4"/>
  <c r="S318" i="4"/>
  <c r="W318" i="4"/>
  <c r="I319" i="4"/>
  <c r="J319" i="4"/>
  <c r="F319" i="4" s="1"/>
  <c r="K319" i="4"/>
  <c r="G319" i="4" s="1"/>
  <c r="L319" i="4"/>
  <c r="H319" i="4" s="1"/>
  <c r="P319" i="4"/>
  <c r="S319" i="4"/>
  <c r="W319" i="4"/>
  <c r="I320" i="4"/>
  <c r="J320" i="4"/>
  <c r="F320" i="4" s="1"/>
  <c r="K320" i="4"/>
  <c r="G320" i="4" s="1"/>
  <c r="L320" i="4"/>
  <c r="H320" i="4" s="1"/>
  <c r="P320" i="4"/>
  <c r="S320" i="4"/>
  <c r="W320" i="4"/>
  <c r="I321" i="4"/>
  <c r="J321" i="4"/>
  <c r="F321" i="4" s="1"/>
  <c r="K321" i="4"/>
  <c r="G321" i="4" s="1"/>
  <c r="L321" i="4"/>
  <c r="H321" i="4" s="1"/>
  <c r="P321" i="4"/>
  <c r="S321" i="4"/>
  <c r="W321" i="4"/>
  <c r="I322" i="4"/>
  <c r="J322" i="4"/>
  <c r="F322" i="4" s="1"/>
  <c r="K322" i="4"/>
  <c r="G322" i="4" s="1"/>
  <c r="L322" i="4"/>
  <c r="H322" i="4" s="1"/>
  <c r="P322" i="4"/>
  <c r="S322" i="4"/>
  <c r="W322" i="4"/>
  <c r="I323" i="4"/>
  <c r="J323" i="4"/>
  <c r="F323" i="4" s="1"/>
  <c r="K323" i="4"/>
  <c r="G323" i="4" s="1"/>
  <c r="L323" i="4"/>
  <c r="H323" i="4" s="1"/>
  <c r="P323" i="4"/>
  <c r="S323" i="4"/>
  <c r="W323" i="4"/>
  <c r="I324" i="4"/>
  <c r="J324" i="4"/>
  <c r="F324" i="4" s="1"/>
  <c r="K324" i="4"/>
  <c r="G324" i="4" s="1"/>
  <c r="L324" i="4"/>
  <c r="H324" i="4" s="1"/>
  <c r="P324" i="4"/>
  <c r="S324" i="4"/>
  <c r="W324" i="4"/>
  <c r="I325" i="4"/>
  <c r="J325" i="4"/>
  <c r="F325" i="4" s="1"/>
  <c r="K325" i="4"/>
  <c r="G325" i="4" s="1"/>
  <c r="L325" i="4"/>
  <c r="H325" i="4" s="1"/>
  <c r="P325" i="4"/>
  <c r="S325" i="4"/>
  <c r="W325" i="4"/>
  <c r="I326" i="4"/>
  <c r="J326" i="4"/>
  <c r="F326" i="4" s="1"/>
  <c r="K326" i="4"/>
  <c r="G326" i="4" s="1"/>
  <c r="L326" i="4"/>
  <c r="H326" i="4" s="1"/>
  <c r="P326" i="4"/>
  <c r="S326" i="4"/>
  <c r="W326" i="4"/>
  <c r="I327" i="4"/>
  <c r="J327" i="4"/>
  <c r="F327" i="4" s="1"/>
  <c r="K327" i="4"/>
  <c r="G327" i="4" s="1"/>
  <c r="L327" i="4"/>
  <c r="H327" i="4" s="1"/>
  <c r="P327" i="4"/>
  <c r="S327" i="4"/>
  <c r="W327" i="4"/>
  <c r="I328" i="4"/>
  <c r="J328" i="4"/>
  <c r="F328" i="4" s="1"/>
  <c r="K328" i="4"/>
  <c r="G328" i="4" s="1"/>
  <c r="L328" i="4"/>
  <c r="H328" i="4" s="1"/>
  <c r="P328" i="4"/>
  <c r="S328" i="4"/>
  <c r="W328" i="4"/>
  <c r="I329" i="4"/>
  <c r="J329" i="4"/>
  <c r="F329" i="4" s="1"/>
  <c r="K329" i="4"/>
  <c r="G329" i="4" s="1"/>
  <c r="L329" i="4"/>
  <c r="H329" i="4" s="1"/>
  <c r="P329" i="4"/>
  <c r="S329" i="4"/>
  <c r="W329" i="4"/>
  <c r="I330" i="4"/>
  <c r="J330" i="4"/>
  <c r="F330" i="4" s="1"/>
  <c r="K330" i="4"/>
  <c r="G330" i="4" s="1"/>
  <c r="L330" i="4"/>
  <c r="H330" i="4" s="1"/>
  <c r="P330" i="4"/>
  <c r="S330" i="4"/>
  <c r="W330" i="4"/>
  <c r="I331" i="4"/>
  <c r="J331" i="4"/>
  <c r="F331" i="4" s="1"/>
  <c r="K331" i="4"/>
  <c r="G331" i="4" s="1"/>
  <c r="L331" i="4"/>
  <c r="H331" i="4" s="1"/>
  <c r="P331" i="4"/>
  <c r="S331" i="4"/>
  <c r="W331" i="4"/>
  <c r="I332" i="4"/>
  <c r="J332" i="4"/>
  <c r="F332" i="4" s="1"/>
  <c r="K332" i="4"/>
  <c r="G332" i="4" s="1"/>
  <c r="L332" i="4"/>
  <c r="H332" i="4" s="1"/>
  <c r="P332" i="4"/>
  <c r="S332" i="4"/>
  <c r="W332" i="4"/>
  <c r="I333" i="4"/>
  <c r="J333" i="4"/>
  <c r="F333" i="4" s="1"/>
  <c r="K333" i="4"/>
  <c r="G333" i="4" s="1"/>
  <c r="L333" i="4"/>
  <c r="H333" i="4" s="1"/>
  <c r="P333" i="4"/>
  <c r="S333" i="4"/>
  <c r="W333" i="4"/>
  <c r="I334" i="4"/>
  <c r="J334" i="4"/>
  <c r="F334" i="4" s="1"/>
  <c r="K334" i="4"/>
  <c r="G334" i="4" s="1"/>
  <c r="L334" i="4"/>
  <c r="H334" i="4" s="1"/>
  <c r="P334" i="4"/>
  <c r="S334" i="4"/>
  <c r="W334" i="4"/>
  <c r="I335" i="4"/>
  <c r="J335" i="4"/>
  <c r="F335" i="4" s="1"/>
  <c r="K335" i="4"/>
  <c r="G335" i="4" s="1"/>
  <c r="L335" i="4"/>
  <c r="H335" i="4" s="1"/>
  <c r="P335" i="4"/>
  <c r="S335" i="4"/>
  <c r="W335" i="4"/>
  <c r="I336" i="4"/>
  <c r="J336" i="4"/>
  <c r="F336" i="4" s="1"/>
  <c r="K336" i="4"/>
  <c r="G336" i="4" s="1"/>
  <c r="L336" i="4"/>
  <c r="H336" i="4" s="1"/>
  <c r="P336" i="4"/>
  <c r="S336" i="4"/>
  <c r="W336" i="4"/>
  <c r="I337" i="4"/>
  <c r="J337" i="4"/>
  <c r="F337" i="4" s="1"/>
  <c r="K337" i="4"/>
  <c r="G337" i="4" s="1"/>
  <c r="L337" i="4"/>
  <c r="H337" i="4" s="1"/>
  <c r="P337" i="4"/>
  <c r="S337" i="4"/>
  <c r="W337" i="4"/>
  <c r="I338" i="4"/>
  <c r="J338" i="4"/>
  <c r="F338" i="4" s="1"/>
  <c r="K338" i="4"/>
  <c r="G338" i="4" s="1"/>
  <c r="L338" i="4"/>
  <c r="H338" i="4" s="1"/>
  <c r="P338" i="4"/>
  <c r="S338" i="4"/>
  <c r="W338" i="4"/>
  <c r="I339" i="4"/>
  <c r="J339" i="4"/>
  <c r="F339" i="4" s="1"/>
  <c r="K339" i="4"/>
  <c r="G339" i="4" s="1"/>
  <c r="L339" i="4"/>
  <c r="H339" i="4" s="1"/>
  <c r="P339" i="4"/>
  <c r="S339" i="4"/>
  <c r="W339" i="4"/>
  <c r="I340" i="4"/>
  <c r="J340" i="4"/>
  <c r="F340" i="4" s="1"/>
  <c r="K340" i="4"/>
  <c r="G340" i="4" s="1"/>
  <c r="L340" i="4"/>
  <c r="H340" i="4" s="1"/>
  <c r="P340" i="4"/>
  <c r="S340" i="4"/>
  <c r="W340" i="4"/>
  <c r="I341" i="4"/>
  <c r="J341" i="4"/>
  <c r="F341" i="4" s="1"/>
  <c r="K341" i="4"/>
  <c r="G341" i="4" s="1"/>
  <c r="L341" i="4"/>
  <c r="H341" i="4" s="1"/>
  <c r="P341" i="4"/>
  <c r="S341" i="4"/>
  <c r="W341" i="4"/>
  <c r="I342" i="4"/>
  <c r="J342" i="4"/>
  <c r="F342" i="4" s="1"/>
  <c r="K342" i="4"/>
  <c r="G342" i="4" s="1"/>
  <c r="L342" i="4"/>
  <c r="H342" i="4" s="1"/>
  <c r="P342" i="4"/>
  <c r="S342" i="4"/>
  <c r="W342" i="4"/>
  <c r="I343" i="4"/>
  <c r="J343" i="4"/>
  <c r="F343" i="4" s="1"/>
  <c r="K343" i="4"/>
  <c r="G343" i="4" s="1"/>
  <c r="L343" i="4"/>
  <c r="H343" i="4" s="1"/>
  <c r="P343" i="4"/>
  <c r="S343" i="4"/>
  <c r="W343" i="4"/>
  <c r="I344" i="4"/>
  <c r="J344" i="4"/>
  <c r="F344" i="4" s="1"/>
  <c r="K344" i="4"/>
  <c r="G344" i="4" s="1"/>
  <c r="L344" i="4"/>
  <c r="H344" i="4" s="1"/>
  <c r="P344" i="4"/>
  <c r="S344" i="4"/>
  <c r="W344" i="4"/>
  <c r="I345" i="4"/>
  <c r="J345" i="4"/>
  <c r="F345" i="4" s="1"/>
  <c r="K345" i="4"/>
  <c r="G345" i="4" s="1"/>
  <c r="L345" i="4"/>
  <c r="H345" i="4" s="1"/>
  <c r="P345" i="4"/>
  <c r="S345" i="4"/>
  <c r="W345" i="4"/>
  <c r="I346" i="4"/>
  <c r="J346" i="4"/>
  <c r="F346" i="4" s="1"/>
  <c r="K346" i="4"/>
  <c r="G346" i="4" s="1"/>
  <c r="L346" i="4"/>
  <c r="H346" i="4" s="1"/>
  <c r="P346" i="4"/>
  <c r="S346" i="4"/>
  <c r="W346" i="4"/>
  <c r="I347" i="4"/>
  <c r="J347" i="4"/>
  <c r="F347" i="4" s="1"/>
  <c r="K347" i="4"/>
  <c r="G347" i="4" s="1"/>
  <c r="L347" i="4"/>
  <c r="H347" i="4" s="1"/>
  <c r="P347" i="4"/>
  <c r="S347" i="4"/>
  <c r="W347" i="4"/>
  <c r="I348" i="4"/>
  <c r="J348" i="4"/>
  <c r="F348" i="4" s="1"/>
  <c r="K348" i="4"/>
  <c r="G348" i="4" s="1"/>
  <c r="L348" i="4"/>
  <c r="H348" i="4" s="1"/>
  <c r="P348" i="4"/>
  <c r="S348" i="4"/>
  <c r="W348" i="4"/>
  <c r="I349" i="4"/>
  <c r="J349" i="4"/>
  <c r="F349" i="4" s="1"/>
  <c r="K349" i="4"/>
  <c r="G349" i="4" s="1"/>
  <c r="L349" i="4"/>
  <c r="H349" i="4" s="1"/>
  <c r="P349" i="4"/>
  <c r="S349" i="4"/>
  <c r="W349" i="4"/>
  <c r="I350" i="4"/>
  <c r="J350" i="4"/>
  <c r="F350" i="4" s="1"/>
  <c r="K350" i="4"/>
  <c r="G350" i="4" s="1"/>
  <c r="L350" i="4"/>
  <c r="H350" i="4" s="1"/>
  <c r="P350" i="4"/>
  <c r="S350" i="4"/>
  <c r="W350" i="4"/>
  <c r="I351" i="4"/>
  <c r="J351" i="4"/>
  <c r="F351" i="4" s="1"/>
  <c r="K351" i="4"/>
  <c r="G351" i="4" s="1"/>
  <c r="L351" i="4"/>
  <c r="H351" i="4" s="1"/>
  <c r="P351" i="4"/>
  <c r="S351" i="4"/>
  <c r="W351" i="4"/>
  <c r="I352" i="4"/>
  <c r="J352" i="4"/>
  <c r="F352" i="4" s="1"/>
  <c r="K352" i="4"/>
  <c r="G352" i="4" s="1"/>
  <c r="L352" i="4"/>
  <c r="H352" i="4" s="1"/>
  <c r="P352" i="4"/>
  <c r="S352" i="4"/>
  <c r="W352" i="4"/>
  <c r="I353" i="4"/>
  <c r="J353" i="4"/>
  <c r="F353" i="4" s="1"/>
  <c r="K353" i="4"/>
  <c r="G353" i="4" s="1"/>
  <c r="L353" i="4"/>
  <c r="H353" i="4" s="1"/>
  <c r="P353" i="4"/>
  <c r="S353" i="4"/>
  <c r="W353" i="4"/>
  <c r="I354" i="4"/>
  <c r="J354" i="4"/>
  <c r="F354" i="4" s="1"/>
  <c r="K354" i="4"/>
  <c r="G354" i="4" s="1"/>
  <c r="L354" i="4"/>
  <c r="H354" i="4" s="1"/>
  <c r="P354" i="4"/>
  <c r="S354" i="4"/>
  <c r="W354" i="4"/>
  <c r="I355" i="4"/>
  <c r="J355" i="4"/>
  <c r="F355" i="4" s="1"/>
  <c r="K355" i="4"/>
  <c r="G355" i="4" s="1"/>
  <c r="L355" i="4"/>
  <c r="H355" i="4" s="1"/>
  <c r="P355" i="4"/>
  <c r="S355" i="4"/>
  <c r="W355" i="4"/>
  <c r="I356" i="4"/>
  <c r="J356" i="4"/>
  <c r="F356" i="4" s="1"/>
  <c r="K356" i="4"/>
  <c r="G356" i="4" s="1"/>
  <c r="L356" i="4"/>
  <c r="H356" i="4" s="1"/>
  <c r="P356" i="4"/>
  <c r="S356" i="4"/>
  <c r="W356" i="4"/>
  <c r="I357" i="4"/>
  <c r="J357" i="4"/>
  <c r="F357" i="4" s="1"/>
  <c r="K357" i="4"/>
  <c r="G357" i="4" s="1"/>
  <c r="L357" i="4"/>
  <c r="H357" i="4" s="1"/>
  <c r="P357" i="4"/>
  <c r="S357" i="4"/>
  <c r="W357" i="4"/>
  <c r="I358" i="4"/>
  <c r="J358" i="4"/>
  <c r="F358" i="4" s="1"/>
  <c r="K358" i="4"/>
  <c r="G358" i="4" s="1"/>
  <c r="L358" i="4"/>
  <c r="H358" i="4" s="1"/>
  <c r="P358" i="4"/>
  <c r="S358" i="4"/>
  <c r="W358" i="4"/>
  <c r="I359" i="4"/>
  <c r="J359" i="4"/>
  <c r="F359" i="4" s="1"/>
  <c r="K359" i="4"/>
  <c r="G359" i="4" s="1"/>
  <c r="L359" i="4"/>
  <c r="H359" i="4" s="1"/>
  <c r="P359" i="4"/>
  <c r="S359" i="4"/>
  <c r="W359" i="4"/>
  <c r="I360" i="4"/>
  <c r="J360" i="4"/>
  <c r="F360" i="4" s="1"/>
  <c r="K360" i="4"/>
  <c r="G360" i="4" s="1"/>
  <c r="L360" i="4"/>
  <c r="H360" i="4" s="1"/>
  <c r="P360" i="4"/>
  <c r="S360" i="4"/>
  <c r="W360" i="4"/>
  <c r="I361" i="4"/>
  <c r="J361" i="4"/>
  <c r="F361" i="4" s="1"/>
  <c r="K361" i="4"/>
  <c r="G361" i="4" s="1"/>
  <c r="L361" i="4"/>
  <c r="H361" i="4" s="1"/>
  <c r="P361" i="4"/>
  <c r="S361" i="4"/>
  <c r="W361" i="4"/>
  <c r="I362" i="4"/>
  <c r="J362" i="4"/>
  <c r="F362" i="4" s="1"/>
  <c r="K362" i="4"/>
  <c r="G362" i="4" s="1"/>
  <c r="L362" i="4"/>
  <c r="H362" i="4" s="1"/>
  <c r="P362" i="4"/>
  <c r="S362" i="4"/>
  <c r="W362" i="4"/>
  <c r="I363" i="4"/>
  <c r="J363" i="4"/>
  <c r="F363" i="4" s="1"/>
  <c r="K363" i="4"/>
  <c r="G363" i="4" s="1"/>
  <c r="L363" i="4"/>
  <c r="H363" i="4" s="1"/>
  <c r="P363" i="4"/>
  <c r="S363" i="4"/>
  <c r="W363" i="4"/>
  <c r="I364" i="4"/>
  <c r="J364" i="4"/>
  <c r="F364" i="4" s="1"/>
  <c r="K364" i="4"/>
  <c r="G364" i="4" s="1"/>
  <c r="L364" i="4"/>
  <c r="H364" i="4" s="1"/>
  <c r="P364" i="4"/>
  <c r="S364" i="4"/>
  <c r="W364" i="4"/>
  <c r="I365" i="4"/>
  <c r="J365" i="4"/>
  <c r="F365" i="4" s="1"/>
  <c r="K365" i="4"/>
  <c r="G365" i="4" s="1"/>
  <c r="L365" i="4"/>
  <c r="H365" i="4" s="1"/>
  <c r="P365" i="4"/>
  <c r="S365" i="4"/>
  <c r="W365" i="4"/>
  <c r="I366" i="4"/>
  <c r="J366" i="4"/>
  <c r="F366" i="4" s="1"/>
  <c r="K366" i="4"/>
  <c r="G366" i="4" s="1"/>
  <c r="L366" i="4"/>
  <c r="H366" i="4" s="1"/>
  <c r="P366" i="4"/>
  <c r="S366" i="4"/>
  <c r="W366" i="4"/>
  <c r="I367" i="4"/>
  <c r="J367" i="4"/>
  <c r="F367" i="4" s="1"/>
  <c r="K367" i="4"/>
  <c r="G367" i="4" s="1"/>
  <c r="L367" i="4"/>
  <c r="H367" i="4" s="1"/>
  <c r="P367" i="4"/>
  <c r="S367" i="4"/>
  <c r="W367" i="4"/>
  <c r="I368" i="4"/>
  <c r="J368" i="4"/>
  <c r="F368" i="4" s="1"/>
  <c r="K368" i="4"/>
  <c r="G368" i="4" s="1"/>
  <c r="L368" i="4"/>
  <c r="H368" i="4" s="1"/>
  <c r="P368" i="4"/>
  <c r="S368" i="4"/>
  <c r="W368" i="4"/>
  <c r="I369" i="4"/>
  <c r="J369" i="4"/>
  <c r="F369" i="4" s="1"/>
  <c r="K369" i="4"/>
  <c r="G369" i="4" s="1"/>
  <c r="L369" i="4"/>
  <c r="H369" i="4" s="1"/>
  <c r="P369" i="4"/>
  <c r="S369" i="4"/>
  <c r="W369" i="4"/>
  <c r="I370" i="4"/>
  <c r="J370" i="4"/>
  <c r="F370" i="4" s="1"/>
  <c r="K370" i="4"/>
  <c r="G370" i="4" s="1"/>
  <c r="L370" i="4"/>
  <c r="H370" i="4" s="1"/>
  <c r="P370" i="4"/>
  <c r="S370" i="4"/>
  <c r="W370" i="4"/>
  <c r="I371" i="4"/>
  <c r="J371" i="4"/>
  <c r="F371" i="4" s="1"/>
  <c r="K371" i="4"/>
  <c r="G371" i="4" s="1"/>
  <c r="L371" i="4"/>
  <c r="H371" i="4" s="1"/>
  <c r="P371" i="4"/>
  <c r="S371" i="4"/>
  <c r="W371" i="4"/>
  <c r="I372" i="4"/>
  <c r="J372" i="4"/>
  <c r="F372" i="4" s="1"/>
  <c r="K372" i="4"/>
  <c r="G372" i="4" s="1"/>
  <c r="L372" i="4"/>
  <c r="H372" i="4" s="1"/>
  <c r="P372" i="4"/>
  <c r="S372" i="4"/>
  <c r="W372" i="4"/>
  <c r="I373" i="4"/>
  <c r="J373" i="4"/>
  <c r="F373" i="4" s="1"/>
  <c r="K373" i="4"/>
  <c r="G373" i="4" s="1"/>
  <c r="L373" i="4"/>
  <c r="H373" i="4" s="1"/>
  <c r="P373" i="4"/>
  <c r="S373" i="4"/>
  <c r="W373" i="4"/>
  <c r="I374" i="4"/>
  <c r="J374" i="4"/>
  <c r="F374" i="4" s="1"/>
  <c r="K374" i="4"/>
  <c r="G374" i="4" s="1"/>
  <c r="L374" i="4"/>
  <c r="H374" i="4" s="1"/>
  <c r="P374" i="4"/>
  <c r="S374" i="4"/>
  <c r="W374" i="4"/>
  <c r="I375" i="4"/>
  <c r="J375" i="4"/>
  <c r="F375" i="4" s="1"/>
  <c r="K375" i="4"/>
  <c r="G375" i="4" s="1"/>
  <c r="L375" i="4"/>
  <c r="H375" i="4" s="1"/>
  <c r="P375" i="4"/>
  <c r="S375" i="4"/>
  <c r="W375" i="4"/>
  <c r="I376" i="4"/>
  <c r="J376" i="4"/>
  <c r="F376" i="4" s="1"/>
  <c r="K376" i="4"/>
  <c r="G376" i="4" s="1"/>
  <c r="L376" i="4"/>
  <c r="H376" i="4" s="1"/>
  <c r="P376" i="4"/>
  <c r="S376" i="4"/>
  <c r="W376" i="4"/>
  <c r="I377" i="4"/>
  <c r="J377" i="4"/>
  <c r="F377" i="4" s="1"/>
  <c r="K377" i="4"/>
  <c r="G377" i="4" s="1"/>
  <c r="L377" i="4"/>
  <c r="H377" i="4" s="1"/>
  <c r="P377" i="4"/>
  <c r="S377" i="4"/>
  <c r="W377" i="4"/>
  <c r="I378" i="4"/>
  <c r="J378" i="4"/>
  <c r="F378" i="4" s="1"/>
  <c r="K378" i="4"/>
  <c r="G378" i="4" s="1"/>
  <c r="L378" i="4"/>
  <c r="H378" i="4" s="1"/>
  <c r="P378" i="4"/>
  <c r="S378" i="4"/>
  <c r="W378" i="4"/>
  <c r="I379" i="4"/>
  <c r="J379" i="4"/>
  <c r="F379" i="4" s="1"/>
  <c r="K379" i="4"/>
  <c r="G379" i="4" s="1"/>
  <c r="L379" i="4"/>
  <c r="H379" i="4" s="1"/>
  <c r="P379" i="4"/>
  <c r="S379" i="4"/>
  <c r="W379" i="4"/>
  <c r="I380" i="4"/>
  <c r="J380" i="4"/>
  <c r="F380" i="4" s="1"/>
  <c r="K380" i="4"/>
  <c r="G380" i="4" s="1"/>
  <c r="L380" i="4"/>
  <c r="H380" i="4" s="1"/>
  <c r="P380" i="4"/>
  <c r="S380" i="4"/>
  <c r="W380" i="4"/>
  <c r="I381" i="4"/>
  <c r="J381" i="4"/>
  <c r="F381" i="4" s="1"/>
  <c r="K381" i="4"/>
  <c r="G381" i="4" s="1"/>
  <c r="L381" i="4"/>
  <c r="H381" i="4" s="1"/>
  <c r="P381" i="4"/>
  <c r="S381" i="4"/>
  <c r="W381" i="4"/>
  <c r="I382" i="4"/>
  <c r="J382" i="4"/>
  <c r="F382" i="4" s="1"/>
  <c r="K382" i="4"/>
  <c r="G382" i="4" s="1"/>
  <c r="L382" i="4"/>
  <c r="H382" i="4" s="1"/>
  <c r="P382" i="4"/>
  <c r="S382" i="4"/>
  <c r="W382" i="4"/>
  <c r="I383" i="4"/>
  <c r="J383" i="4"/>
  <c r="F383" i="4" s="1"/>
  <c r="K383" i="4"/>
  <c r="G383" i="4" s="1"/>
  <c r="L383" i="4"/>
  <c r="H383" i="4" s="1"/>
  <c r="P383" i="4"/>
  <c r="S383" i="4"/>
  <c r="W383" i="4"/>
  <c r="I384" i="4"/>
  <c r="J384" i="4"/>
  <c r="F384" i="4" s="1"/>
  <c r="K384" i="4"/>
  <c r="G384" i="4" s="1"/>
  <c r="L384" i="4"/>
  <c r="H384" i="4" s="1"/>
  <c r="P384" i="4"/>
  <c r="S384" i="4"/>
  <c r="W384" i="4"/>
  <c r="I385" i="4"/>
  <c r="J385" i="4"/>
  <c r="F385" i="4" s="1"/>
  <c r="K385" i="4"/>
  <c r="G385" i="4" s="1"/>
  <c r="L385" i="4"/>
  <c r="H385" i="4" s="1"/>
  <c r="P385" i="4"/>
  <c r="S385" i="4"/>
  <c r="W385" i="4"/>
  <c r="I386" i="4"/>
  <c r="J386" i="4"/>
  <c r="F386" i="4" s="1"/>
  <c r="K386" i="4"/>
  <c r="G386" i="4" s="1"/>
  <c r="L386" i="4"/>
  <c r="H386" i="4" s="1"/>
  <c r="P386" i="4"/>
  <c r="S386" i="4"/>
  <c r="W386" i="4"/>
  <c r="I387" i="4"/>
  <c r="J387" i="4"/>
  <c r="F387" i="4" s="1"/>
  <c r="K387" i="4"/>
  <c r="G387" i="4" s="1"/>
  <c r="L387" i="4"/>
  <c r="H387" i="4" s="1"/>
  <c r="P387" i="4"/>
  <c r="S387" i="4"/>
  <c r="W387" i="4"/>
  <c r="I388" i="4"/>
  <c r="J388" i="4"/>
  <c r="F388" i="4" s="1"/>
  <c r="K388" i="4"/>
  <c r="G388" i="4" s="1"/>
  <c r="L388" i="4"/>
  <c r="H388" i="4" s="1"/>
  <c r="P388" i="4"/>
  <c r="S388" i="4"/>
  <c r="W388" i="4"/>
  <c r="I389" i="4"/>
  <c r="J389" i="4"/>
  <c r="F389" i="4" s="1"/>
  <c r="K389" i="4"/>
  <c r="G389" i="4" s="1"/>
  <c r="L389" i="4"/>
  <c r="H389" i="4" s="1"/>
  <c r="P389" i="4"/>
  <c r="S389" i="4"/>
  <c r="W389" i="4"/>
  <c r="I390" i="4"/>
  <c r="J390" i="4"/>
  <c r="F390" i="4" s="1"/>
  <c r="K390" i="4"/>
  <c r="G390" i="4" s="1"/>
  <c r="L390" i="4"/>
  <c r="H390" i="4" s="1"/>
  <c r="P390" i="4"/>
  <c r="S390" i="4"/>
  <c r="W390" i="4"/>
  <c r="I391" i="4"/>
  <c r="J391" i="4"/>
  <c r="F391" i="4" s="1"/>
  <c r="K391" i="4"/>
  <c r="G391" i="4" s="1"/>
  <c r="L391" i="4"/>
  <c r="H391" i="4" s="1"/>
  <c r="P391" i="4"/>
  <c r="S391" i="4"/>
  <c r="W391" i="4"/>
  <c r="I392" i="4"/>
  <c r="J392" i="4"/>
  <c r="F392" i="4" s="1"/>
  <c r="K392" i="4"/>
  <c r="G392" i="4" s="1"/>
  <c r="L392" i="4"/>
  <c r="H392" i="4" s="1"/>
  <c r="P392" i="4"/>
  <c r="S392" i="4"/>
  <c r="W392" i="4"/>
  <c r="I393" i="4"/>
  <c r="J393" i="4"/>
  <c r="F393" i="4" s="1"/>
  <c r="K393" i="4"/>
  <c r="G393" i="4" s="1"/>
  <c r="L393" i="4"/>
  <c r="H393" i="4" s="1"/>
  <c r="P393" i="4"/>
  <c r="S393" i="4"/>
  <c r="W393" i="4"/>
  <c r="I394" i="4"/>
  <c r="J394" i="4"/>
  <c r="F394" i="4" s="1"/>
  <c r="K394" i="4"/>
  <c r="G394" i="4" s="1"/>
  <c r="L394" i="4"/>
  <c r="H394" i="4" s="1"/>
  <c r="P394" i="4"/>
  <c r="S394" i="4"/>
  <c r="W394" i="4"/>
  <c r="I395" i="4"/>
  <c r="J395" i="4"/>
  <c r="F395" i="4" s="1"/>
  <c r="K395" i="4"/>
  <c r="G395" i="4" s="1"/>
  <c r="L395" i="4"/>
  <c r="H395" i="4" s="1"/>
  <c r="P395" i="4"/>
  <c r="S395" i="4"/>
  <c r="W395" i="4"/>
  <c r="I396" i="4"/>
  <c r="J396" i="4"/>
  <c r="F396" i="4" s="1"/>
  <c r="K396" i="4"/>
  <c r="G396" i="4" s="1"/>
  <c r="L396" i="4"/>
  <c r="H396" i="4" s="1"/>
  <c r="P396" i="4"/>
  <c r="S396" i="4"/>
  <c r="W396" i="4"/>
  <c r="I397" i="4"/>
  <c r="J397" i="4"/>
  <c r="F397" i="4" s="1"/>
  <c r="K397" i="4"/>
  <c r="G397" i="4" s="1"/>
  <c r="L397" i="4"/>
  <c r="H397" i="4" s="1"/>
  <c r="P397" i="4"/>
  <c r="S397" i="4"/>
  <c r="W397" i="4"/>
  <c r="I398" i="4"/>
  <c r="J398" i="4"/>
  <c r="F398" i="4" s="1"/>
  <c r="K398" i="4"/>
  <c r="G398" i="4" s="1"/>
  <c r="L398" i="4"/>
  <c r="H398" i="4" s="1"/>
  <c r="P398" i="4"/>
  <c r="S398" i="4"/>
  <c r="W398" i="4"/>
  <c r="I399" i="4"/>
  <c r="J399" i="4"/>
  <c r="F399" i="4" s="1"/>
  <c r="K399" i="4"/>
  <c r="G399" i="4" s="1"/>
  <c r="L399" i="4"/>
  <c r="H399" i="4" s="1"/>
  <c r="P399" i="4"/>
  <c r="S399" i="4"/>
  <c r="W399" i="4"/>
  <c r="I400" i="4"/>
  <c r="J400" i="4"/>
  <c r="F400" i="4" s="1"/>
  <c r="K400" i="4"/>
  <c r="G400" i="4" s="1"/>
  <c r="L400" i="4"/>
  <c r="H400" i="4" s="1"/>
  <c r="P400" i="4"/>
  <c r="S400" i="4"/>
  <c r="W400" i="4"/>
  <c r="I401" i="4"/>
  <c r="J401" i="4"/>
  <c r="F401" i="4" s="1"/>
  <c r="K401" i="4"/>
  <c r="G401" i="4" s="1"/>
  <c r="L401" i="4"/>
  <c r="H401" i="4" s="1"/>
  <c r="P401" i="4"/>
  <c r="S401" i="4"/>
  <c r="W401" i="4"/>
  <c r="I402" i="4"/>
  <c r="J402" i="4"/>
  <c r="F402" i="4" s="1"/>
  <c r="K402" i="4"/>
  <c r="G402" i="4" s="1"/>
  <c r="L402" i="4"/>
  <c r="H402" i="4" s="1"/>
  <c r="P402" i="4"/>
  <c r="S402" i="4"/>
  <c r="W402" i="4"/>
  <c r="I403" i="4"/>
  <c r="J403" i="4"/>
  <c r="F403" i="4" s="1"/>
  <c r="K403" i="4"/>
  <c r="G403" i="4" s="1"/>
  <c r="L403" i="4"/>
  <c r="H403" i="4" s="1"/>
  <c r="P403" i="4"/>
  <c r="S403" i="4"/>
  <c r="W403" i="4"/>
  <c r="I404" i="4"/>
  <c r="J404" i="4"/>
  <c r="F404" i="4" s="1"/>
  <c r="K404" i="4"/>
  <c r="G404" i="4" s="1"/>
  <c r="L404" i="4"/>
  <c r="H404" i="4" s="1"/>
  <c r="P404" i="4"/>
  <c r="S404" i="4"/>
  <c r="W404" i="4"/>
  <c r="I405" i="4"/>
  <c r="J405" i="4"/>
  <c r="F405" i="4" s="1"/>
  <c r="K405" i="4"/>
  <c r="G405" i="4" s="1"/>
  <c r="L405" i="4"/>
  <c r="H405" i="4" s="1"/>
  <c r="P405" i="4"/>
  <c r="S405" i="4"/>
  <c r="W405" i="4"/>
  <c r="I406" i="4"/>
  <c r="J406" i="4"/>
  <c r="F406" i="4" s="1"/>
  <c r="K406" i="4"/>
  <c r="G406" i="4" s="1"/>
  <c r="L406" i="4"/>
  <c r="H406" i="4" s="1"/>
  <c r="P406" i="4"/>
  <c r="S406" i="4"/>
  <c r="W406" i="4"/>
  <c r="I407" i="4"/>
  <c r="J407" i="4"/>
  <c r="F407" i="4" s="1"/>
  <c r="K407" i="4"/>
  <c r="G407" i="4" s="1"/>
  <c r="L407" i="4"/>
  <c r="H407" i="4" s="1"/>
  <c r="P407" i="4"/>
  <c r="S407" i="4"/>
  <c r="W407" i="4"/>
  <c r="I408" i="4"/>
  <c r="J408" i="4"/>
  <c r="F408" i="4" s="1"/>
  <c r="K408" i="4"/>
  <c r="G408" i="4" s="1"/>
  <c r="L408" i="4"/>
  <c r="H408" i="4" s="1"/>
  <c r="P408" i="4"/>
  <c r="S408" i="4"/>
  <c r="W408" i="4"/>
  <c r="I409" i="4"/>
  <c r="J409" i="4"/>
  <c r="F409" i="4" s="1"/>
  <c r="K409" i="4"/>
  <c r="G409" i="4" s="1"/>
  <c r="L409" i="4"/>
  <c r="H409" i="4" s="1"/>
  <c r="P409" i="4"/>
  <c r="S409" i="4"/>
  <c r="W409" i="4"/>
  <c r="G410" i="4"/>
  <c r="I410" i="4"/>
  <c r="J410" i="4"/>
  <c r="F410" i="4" s="1"/>
  <c r="K410" i="4"/>
  <c r="L410" i="4"/>
  <c r="H410" i="4" s="1"/>
  <c r="P410" i="4"/>
  <c r="S410" i="4"/>
  <c r="W410" i="4"/>
  <c r="I411" i="4"/>
  <c r="J411" i="4"/>
  <c r="F411" i="4" s="1"/>
  <c r="K411" i="4"/>
  <c r="G411" i="4" s="1"/>
  <c r="L411" i="4"/>
  <c r="H411" i="4" s="1"/>
  <c r="P411" i="4"/>
  <c r="S411" i="4"/>
  <c r="W411" i="4"/>
  <c r="I412" i="4"/>
  <c r="J412" i="4"/>
  <c r="F412" i="4" s="1"/>
  <c r="K412" i="4"/>
  <c r="G412" i="4" s="1"/>
  <c r="L412" i="4"/>
  <c r="H412" i="4" s="1"/>
  <c r="P412" i="4"/>
  <c r="S412" i="4"/>
  <c r="W412" i="4"/>
  <c r="I413" i="4"/>
  <c r="J413" i="4"/>
  <c r="F413" i="4" s="1"/>
  <c r="K413" i="4"/>
  <c r="G413" i="4" s="1"/>
  <c r="L413" i="4"/>
  <c r="H413" i="4" s="1"/>
  <c r="P413" i="4"/>
  <c r="S413" i="4"/>
  <c r="W413" i="4"/>
  <c r="I414" i="4"/>
  <c r="J414" i="4"/>
  <c r="F414" i="4" s="1"/>
  <c r="K414" i="4"/>
  <c r="G414" i="4" s="1"/>
  <c r="L414" i="4"/>
  <c r="H414" i="4" s="1"/>
  <c r="P414" i="4"/>
  <c r="S414" i="4"/>
  <c r="W414" i="4"/>
  <c r="I415" i="4"/>
  <c r="J415" i="4"/>
  <c r="F415" i="4" s="1"/>
  <c r="K415" i="4"/>
  <c r="G415" i="4" s="1"/>
  <c r="L415" i="4"/>
  <c r="H415" i="4" s="1"/>
  <c r="P415" i="4"/>
  <c r="S415" i="4"/>
  <c r="W415" i="4"/>
  <c r="I416" i="4"/>
  <c r="J416" i="4"/>
  <c r="F416" i="4" s="1"/>
  <c r="K416" i="4"/>
  <c r="G416" i="4" s="1"/>
  <c r="L416" i="4"/>
  <c r="H416" i="4" s="1"/>
  <c r="P416" i="4"/>
  <c r="S416" i="4"/>
  <c r="W416" i="4"/>
  <c r="I417" i="4"/>
  <c r="J417" i="4"/>
  <c r="F417" i="4" s="1"/>
  <c r="K417" i="4"/>
  <c r="G417" i="4" s="1"/>
  <c r="L417" i="4"/>
  <c r="H417" i="4" s="1"/>
  <c r="P417" i="4"/>
  <c r="S417" i="4"/>
  <c r="W417" i="4"/>
  <c r="I418" i="4"/>
  <c r="J418" i="4"/>
  <c r="F418" i="4" s="1"/>
  <c r="K418" i="4"/>
  <c r="G418" i="4" s="1"/>
  <c r="L418" i="4"/>
  <c r="H418" i="4" s="1"/>
  <c r="P418" i="4"/>
  <c r="S418" i="4"/>
  <c r="W418" i="4"/>
  <c r="I419" i="4"/>
  <c r="J419" i="4"/>
  <c r="F419" i="4" s="1"/>
  <c r="K419" i="4"/>
  <c r="G419" i="4" s="1"/>
  <c r="L419" i="4"/>
  <c r="H419" i="4" s="1"/>
  <c r="P419" i="4"/>
  <c r="S419" i="4"/>
  <c r="W419" i="4"/>
  <c r="I420" i="4"/>
  <c r="J420" i="4"/>
  <c r="F420" i="4" s="1"/>
  <c r="K420" i="4"/>
  <c r="G420" i="4" s="1"/>
  <c r="L420" i="4"/>
  <c r="H420" i="4" s="1"/>
  <c r="P420" i="4"/>
  <c r="S420" i="4"/>
  <c r="W420" i="4"/>
  <c r="I421" i="4"/>
  <c r="J421" i="4"/>
  <c r="F421" i="4" s="1"/>
  <c r="K421" i="4"/>
  <c r="G421" i="4" s="1"/>
  <c r="L421" i="4"/>
  <c r="H421" i="4" s="1"/>
  <c r="P421" i="4"/>
  <c r="S421" i="4"/>
  <c r="W421" i="4"/>
  <c r="I422" i="4"/>
  <c r="J422" i="4"/>
  <c r="F422" i="4" s="1"/>
  <c r="K422" i="4"/>
  <c r="G422" i="4" s="1"/>
  <c r="L422" i="4"/>
  <c r="H422" i="4" s="1"/>
  <c r="P422" i="4"/>
  <c r="S422" i="4"/>
  <c r="W422" i="4"/>
  <c r="I423" i="4"/>
  <c r="J423" i="4"/>
  <c r="F423" i="4" s="1"/>
  <c r="K423" i="4"/>
  <c r="G423" i="4" s="1"/>
  <c r="L423" i="4"/>
  <c r="H423" i="4" s="1"/>
  <c r="P423" i="4"/>
  <c r="S423" i="4"/>
  <c r="W423" i="4"/>
  <c r="I424" i="4"/>
  <c r="J424" i="4"/>
  <c r="F424" i="4" s="1"/>
  <c r="K424" i="4"/>
  <c r="G424" i="4" s="1"/>
  <c r="L424" i="4"/>
  <c r="H424" i="4" s="1"/>
  <c r="P424" i="4"/>
  <c r="S424" i="4"/>
  <c r="W424" i="4"/>
  <c r="I425" i="4"/>
  <c r="J425" i="4"/>
  <c r="F425" i="4" s="1"/>
  <c r="K425" i="4"/>
  <c r="G425" i="4" s="1"/>
  <c r="L425" i="4"/>
  <c r="H425" i="4" s="1"/>
  <c r="P425" i="4"/>
  <c r="S425" i="4"/>
  <c r="W425" i="4"/>
  <c r="I426" i="4"/>
  <c r="J426" i="4"/>
  <c r="F426" i="4" s="1"/>
  <c r="K426" i="4"/>
  <c r="G426" i="4" s="1"/>
  <c r="L426" i="4"/>
  <c r="H426" i="4" s="1"/>
  <c r="P426" i="4"/>
  <c r="S426" i="4"/>
  <c r="W426" i="4"/>
  <c r="I427" i="4"/>
  <c r="J427" i="4"/>
  <c r="F427" i="4" s="1"/>
  <c r="K427" i="4"/>
  <c r="G427" i="4" s="1"/>
  <c r="L427" i="4"/>
  <c r="H427" i="4" s="1"/>
  <c r="P427" i="4"/>
  <c r="S427" i="4"/>
  <c r="W427" i="4"/>
  <c r="I428" i="4"/>
  <c r="J428" i="4"/>
  <c r="F428" i="4" s="1"/>
  <c r="K428" i="4"/>
  <c r="G428" i="4" s="1"/>
  <c r="L428" i="4"/>
  <c r="H428" i="4" s="1"/>
  <c r="P428" i="4"/>
  <c r="S428" i="4"/>
  <c r="W428" i="4"/>
  <c r="I429" i="4"/>
  <c r="J429" i="4"/>
  <c r="F429" i="4" s="1"/>
  <c r="K429" i="4"/>
  <c r="G429" i="4" s="1"/>
  <c r="L429" i="4"/>
  <c r="H429" i="4" s="1"/>
  <c r="P429" i="4"/>
  <c r="S429" i="4"/>
  <c r="W429" i="4"/>
  <c r="I430" i="4"/>
  <c r="J430" i="4"/>
  <c r="F430" i="4" s="1"/>
  <c r="K430" i="4"/>
  <c r="G430" i="4" s="1"/>
  <c r="L430" i="4"/>
  <c r="H430" i="4" s="1"/>
  <c r="P430" i="4"/>
  <c r="S430" i="4"/>
  <c r="W430" i="4"/>
  <c r="I431" i="4"/>
  <c r="J431" i="4"/>
  <c r="F431" i="4" s="1"/>
  <c r="K431" i="4"/>
  <c r="G431" i="4" s="1"/>
  <c r="L431" i="4"/>
  <c r="H431" i="4" s="1"/>
  <c r="P431" i="4"/>
  <c r="S431" i="4"/>
  <c r="W431" i="4"/>
  <c r="I432" i="4"/>
  <c r="J432" i="4"/>
  <c r="F432" i="4" s="1"/>
  <c r="K432" i="4"/>
  <c r="G432" i="4" s="1"/>
  <c r="L432" i="4"/>
  <c r="H432" i="4" s="1"/>
  <c r="P432" i="4"/>
  <c r="S432" i="4"/>
  <c r="W432" i="4"/>
  <c r="I433" i="4"/>
  <c r="J433" i="4"/>
  <c r="F433" i="4" s="1"/>
  <c r="K433" i="4"/>
  <c r="G433" i="4" s="1"/>
  <c r="L433" i="4"/>
  <c r="H433" i="4" s="1"/>
  <c r="P433" i="4"/>
  <c r="S433" i="4"/>
  <c r="W433" i="4"/>
  <c r="I434" i="4"/>
  <c r="J434" i="4"/>
  <c r="F434" i="4" s="1"/>
  <c r="K434" i="4"/>
  <c r="G434" i="4" s="1"/>
  <c r="L434" i="4"/>
  <c r="H434" i="4" s="1"/>
  <c r="P434" i="4"/>
  <c r="S434" i="4"/>
  <c r="W434" i="4"/>
  <c r="I435" i="4"/>
  <c r="J435" i="4"/>
  <c r="F435" i="4" s="1"/>
  <c r="K435" i="4"/>
  <c r="G435" i="4" s="1"/>
  <c r="L435" i="4"/>
  <c r="H435" i="4" s="1"/>
  <c r="P435" i="4"/>
  <c r="S435" i="4"/>
  <c r="W435" i="4"/>
  <c r="I436" i="4"/>
  <c r="J436" i="4"/>
  <c r="F436" i="4" s="1"/>
  <c r="K436" i="4"/>
  <c r="G436" i="4" s="1"/>
  <c r="L436" i="4"/>
  <c r="H436" i="4" s="1"/>
  <c r="P436" i="4"/>
  <c r="S436" i="4"/>
  <c r="W436" i="4"/>
  <c r="I437" i="4"/>
  <c r="J437" i="4"/>
  <c r="F437" i="4" s="1"/>
  <c r="K437" i="4"/>
  <c r="G437" i="4" s="1"/>
  <c r="L437" i="4"/>
  <c r="H437" i="4" s="1"/>
  <c r="P437" i="4"/>
  <c r="S437" i="4"/>
  <c r="W437" i="4"/>
  <c r="G438" i="4"/>
  <c r="I438" i="4"/>
  <c r="J438" i="4"/>
  <c r="F438" i="4" s="1"/>
  <c r="K438" i="4"/>
  <c r="L438" i="4"/>
  <c r="H438" i="4" s="1"/>
  <c r="P438" i="4"/>
  <c r="S438" i="4"/>
  <c r="W438" i="4"/>
  <c r="I439" i="4"/>
  <c r="J439" i="4"/>
  <c r="F439" i="4" s="1"/>
  <c r="K439" i="4"/>
  <c r="G439" i="4" s="1"/>
  <c r="L439" i="4"/>
  <c r="H439" i="4" s="1"/>
  <c r="P439" i="4"/>
  <c r="S439" i="4"/>
  <c r="W439" i="4"/>
  <c r="I440" i="4"/>
  <c r="J440" i="4"/>
  <c r="F440" i="4" s="1"/>
  <c r="K440" i="4"/>
  <c r="G440" i="4" s="1"/>
  <c r="L440" i="4"/>
  <c r="H440" i="4" s="1"/>
  <c r="P440" i="4"/>
  <c r="S440" i="4"/>
  <c r="W440" i="4"/>
  <c r="I441" i="4"/>
  <c r="J441" i="4"/>
  <c r="F441" i="4" s="1"/>
  <c r="K441" i="4"/>
  <c r="G441" i="4" s="1"/>
  <c r="L441" i="4"/>
  <c r="H441" i="4" s="1"/>
  <c r="P441" i="4"/>
  <c r="S441" i="4"/>
  <c r="W441" i="4"/>
  <c r="I442" i="4"/>
  <c r="J442" i="4"/>
  <c r="F442" i="4" s="1"/>
  <c r="K442" i="4"/>
  <c r="G442" i="4" s="1"/>
  <c r="L442" i="4"/>
  <c r="H442" i="4" s="1"/>
  <c r="P442" i="4"/>
  <c r="S442" i="4"/>
  <c r="W442" i="4"/>
  <c r="I443" i="4"/>
  <c r="J443" i="4"/>
  <c r="F443" i="4" s="1"/>
  <c r="K443" i="4"/>
  <c r="G443" i="4" s="1"/>
  <c r="L443" i="4"/>
  <c r="H443" i="4" s="1"/>
  <c r="P443" i="4"/>
  <c r="S443" i="4"/>
  <c r="W443" i="4"/>
  <c r="I444" i="4"/>
  <c r="J444" i="4"/>
  <c r="F444" i="4" s="1"/>
  <c r="K444" i="4"/>
  <c r="G444" i="4" s="1"/>
  <c r="L444" i="4"/>
  <c r="H444" i="4" s="1"/>
  <c r="P444" i="4"/>
  <c r="S444" i="4"/>
  <c r="W444" i="4"/>
  <c r="I445" i="4"/>
  <c r="J445" i="4"/>
  <c r="F445" i="4" s="1"/>
  <c r="K445" i="4"/>
  <c r="G445" i="4" s="1"/>
  <c r="L445" i="4"/>
  <c r="H445" i="4" s="1"/>
  <c r="P445" i="4"/>
  <c r="S445" i="4"/>
  <c r="W445" i="4"/>
  <c r="I446" i="4"/>
  <c r="J446" i="4"/>
  <c r="F446" i="4" s="1"/>
  <c r="K446" i="4"/>
  <c r="G446" i="4" s="1"/>
  <c r="L446" i="4"/>
  <c r="H446" i="4" s="1"/>
  <c r="P446" i="4"/>
  <c r="S446" i="4"/>
  <c r="W446" i="4"/>
  <c r="I447" i="4"/>
  <c r="J447" i="4"/>
  <c r="F447" i="4" s="1"/>
  <c r="K447" i="4"/>
  <c r="G447" i="4" s="1"/>
  <c r="L447" i="4"/>
  <c r="H447" i="4" s="1"/>
  <c r="P447" i="4"/>
  <c r="S447" i="4"/>
  <c r="W447" i="4"/>
  <c r="I448" i="4"/>
  <c r="J448" i="4"/>
  <c r="F448" i="4" s="1"/>
  <c r="K448" i="4"/>
  <c r="G448" i="4" s="1"/>
  <c r="L448" i="4"/>
  <c r="H448" i="4" s="1"/>
  <c r="P448" i="4"/>
  <c r="S448" i="4"/>
  <c r="W448" i="4"/>
  <c r="I449" i="4"/>
  <c r="J449" i="4"/>
  <c r="F449" i="4" s="1"/>
  <c r="K449" i="4"/>
  <c r="G449" i="4" s="1"/>
  <c r="L449" i="4"/>
  <c r="H449" i="4" s="1"/>
  <c r="P449" i="4"/>
  <c r="S449" i="4"/>
  <c r="W449" i="4"/>
  <c r="I450" i="4"/>
  <c r="J450" i="4"/>
  <c r="F450" i="4" s="1"/>
  <c r="K450" i="4"/>
  <c r="G450" i="4" s="1"/>
  <c r="L450" i="4"/>
  <c r="H450" i="4" s="1"/>
  <c r="P450" i="4"/>
  <c r="S450" i="4"/>
  <c r="W450" i="4"/>
  <c r="I451" i="4"/>
  <c r="J451" i="4"/>
  <c r="F451" i="4" s="1"/>
  <c r="K451" i="4"/>
  <c r="G451" i="4" s="1"/>
  <c r="L451" i="4"/>
  <c r="H451" i="4" s="1"/>
  <c r="P451" i="4"/>
  <c r="S451" i="4"/>
  <c r="W451" i="4"/>
  <c r="I452" i="4"/>
  <c r="J452" i="4"/>
  <c r="F452" i="4" s="1"/>
  <c r="K452" i="4"/>
  <c r="G452" i="4" s="1"/>
  <c r="L452" i="4"/>
  <c r="H452" i="4" s="1"/>
  <c r="P452" i="4"/>
  <c r="S452" i="4"/>
  <c r="W452" i="4"/>
  <c r="I453" i="4"/>
  <c r="J453" i="4"/>
  <c r="F453" i="4" s="1"/>
  <c r="K453" i="4"/>
  <c r="G453" i="4" s="1"/>
  <c r="L453" i="4"/>
  <c r="H453" i="4" s="1"/>
  <c r="P453" i="4"/>
  <c r="S453" i="4"/>
  <c r="W453" i="4"/>
  <c r="I454" i="4"/>
  <c r="J454" i="4"/>
  <c r="F454" i="4" s="1"/>
  <c r="K454" i="4"/>
  <c r="G454" i="4" s="1"/>
  <c r="L454" i="4"/>
  <c r="H454" i="4" s="1"/>
  <c r="P454" i="4"/>
  <c r="S454" i="4"/>
  <c r="W454" i="4"/>
  <c r="I455" i="4"/>
  <c r="J455" i="4"/>
  <c r="F455" i="4" s="1"/>
  <c r="K455" i="4"/>
  <c r="G455" i="4" s="1"/>
  <c r="L455" i="4"/>
  <c r="H455" i="4" s="1"/>
  <c r="P455" i="4"/>
  <c r="S455" i="4"/>
  <c r="W455" i="4"/>
  <c r="I456" i="4"/>
  <c r="J456" i="4"/>
  <c r="F456" i="4" s="1"/>
  <c r="K456" i="4"/>
  <c r="G456" i="4" s="1"/>
  <c r="L456" i="4"/>
  <c r="H456" i="4" s="1"/>
  <c r="P456" i="4"/>
  <c r="S456" i="4"/>
  <c r="W456" i="4"/>
  <c r="I457" i="4"/>
  <c r="J457" i="4"/>
  <c r="F457" i="4" s="1"/>
  <c r="K457" i="4"/>
  <c r="G457" i="4" s="1"/>
  <c r="L457" i="4"/>
  <c r="H457" i="4" s="1"/>
  <c r="P457" i="4"/>
  <c r="S457" i="4"/>
  <c r="W457" i="4"/>
  <c r="I458" i="4"/>
  <c r="J458" i="4"/>
  <c r="F458" i="4" s="1"/>
  <c r="K458" i="4"/>
  <c r="G458" i="4" s="1"/>
  <c r="L458" i="4"/>
  <c r="H458" i="4" s="1"/>
  <c r="P458" i="4"/>
  <c r="S458" i="4"/>
  <c r="W458" i="4"/>
  <c r="I459" i="4"/>
  <c r="J459" i="4"/>
  <c r="F459" i="4" s="1"/>
  <c r="K459" i="4"/>
  <c r="G459" i="4" s="1"/>
  <c r="L459" i="4"/>
  <c r="H459" i="4" s="1"/>
  <c r="P459" i="4"/>
  <c r="S459" i="4"/>
  <c r="W459" i="4"/>
  <c r="I460" i="4"/>
  <c r="J460" i="4"/>
  <c r="F460" i="4" s="1"/>
  <c r="K460" i="4"/>
  <c r="G460" i="4" s="1"/>
  <c r="L460" i="4"/>
  <c r="H460" i="4" s="1"/>
  <c r="P460" i="4"/>
  <c r="S460" i="4"/>
  <c r="W460" i="4"/>
  <c r="I461" i="4"/>
  <c r="J461" i="4"/>
  <c r="F461" i="4" s="1"/>
  <c r="K461" i="4"/>
  <c r="G461" i="4" s="1"/>
  <c r="L461" i="4"/>
  <c r="H461" i="4" s="1"/>
  <c r="P461" i="4"/>
  <c r="S461" i="4"/>
  <c r="W461" i="4"/>
  <c r="I462" i="4"/>
  <c r="J462" i="4"/>
  <c r="F462" i="4" s="1"/>
  <c r="K462" i="4"/>
  <c r="G462" i="4" s="1"/>
  <c r="L462" i="4"/>
  <c r="H462" i="4" s="1"/>
  <c r="P462" i="4"/>
  <c r="S462" i="4"/>
  <c r="W462" i="4"/>
  <c r="I463" i="4"/>
  <c r="J463" i="4"/>
  <c r="F463" i="4" s="1"/>
  <c r="K463" i="4"/>
  <c r="G463" i="4" s="1"/>
  <c r="L463" i="4"/>
  <c r="H463" i="4" s="1"/>
  <c r="P463" i="4"/>
  <c r="S463" i="4"/>
  <c r="W463" i="4"/>
  <c r="I464" i="4"/>
  <c r="J464" i="4"/>
  <c r="F464" i="4" s="1"/>
  <c r="K464" i="4"/>
  <c r="G464" i="4" s="1"/>
  <c r="L464" i="4"/>
  <c r="H464" i="4" s="1"/>
  <c r="P464" i="4"/>
  <c r="S464" i="4"/>
  <c r="W464" i="4"/>
  <c r="I465" i="4"/>
  <c r="J465" i="4"/>
  <c r="F465" i="4" s="1"/>
  <c r="K465" i="4"/>
  <c r="G465" i="4" s="1"/>
  <c r="L465" i="4"/>
  <c r="H465" i="4" s="1"/>
  <c r="P465" i="4"/>
  <c r="S465" i="4"/>
  <c r="W465" i="4"/>
  <c r="I466" i="4"/>
  <c r="J466" i="4"/>
  <c r="F466" i="4" s="1"/>
  <c r="K466" i="4"/>
  <c r="G466" i="4" s="1"/>
  <c r="L466" i="4"/>
  <c r="H466" i="4" s="1"/>
  <c r="P466" i="4"/>
  <c r="S466" i="4"/>
  <c r="W466" i="4"/>
  <c r="I467" i="4"/>
  <c r="J467" i="4"/>
  <c r="F467" i="4" s="1"/>
  <c r="K467" i="4"/>
  <c r="G467" i="4" s="1"/>
  <c r="L467" i="4"/>
  <c r="H467" i="4" s="1"/>
  <c r="P467" i="4"/>
  <c r="S467" i="4"/>
  <c r="W467" i="4"/>
  <c r="I468" i="4"/>
  <c r="J468" i="4"/>
  <c r="F468" i="4" s="1"/>
  <c r="K468" i="4"/>
  <c r="G468" i="4" s="1"/>
  <c r="L468" i="4"/>
  <c r="H468" i="4" s="1"/>
  <c r="P468" i="4"/>
  <c r="S468" i="4"/>
  <c r="W468" i="4"/>
  <c r="I469" i="4"/>
  <c r="J469" i="4"/>
  <c r="F469" i="4" s="1"/>
  <c r="K469" i="4"/>
  <c r="G469" i="4" s="1"/>
  <c r="L469" i="4"/>
  <c r="H469" i="4" s="1"/>
  <c r="P469" i="4"/>
  <c r="S469" i="4"/>
  <c r="W469" i="4"/>
  <c r="I470" i="4"/>
  <c r="J470" i="4"/>
  <c r="F470" i="4" s="1"/>
  <c r="K470" i="4"/>
  <c r="G470" i="4" s="1"/>
  <c r="L470" i="4"/>
  <c r="H470" i="4" s="1"/>
  <c r="P470" i="4"/>
  <c r="S470" i="4"/>
  <c r="W470" i="4"/>
  <c r="I471" i="4"/>
  <c r="J471" i="4"/>
  <c r="F471" i="4" s="1"/>
  <c r="K471" i="4"/>
  <c r="G471" i="4" s="1"/>
  <c r="L471" i="4"/>
  <c r="H471" i="4" s="1"/>
  <c r="P471" i="4"/>
  <c r="S471" i="4"/>
  <c r="W471" i="4"/>
  <c r="I472" i="4"/>
  <c r="J472" i="4"/>
  <c r="F472" i="4" s="1"/>
  <c r="K472" i="4"/>
  <c r="G472" i="4" s="1"/>
  <c r="L472" i="4"/>
  <c r="H472" i="4" s="1"/>
  <c r="P472" i="4"/>
  <c r="S472" i="4"/>
  <c r="W472" i="4"/>
  <c r="I473" i="4"/>
  <c r="J473" i="4"/>
  <c r="F473" i="4" s="1"/>
  <c r="K473" i="4"/>
  <c r="G473" i="4" s="1"/>
  <c r="L473" i="4"/>
  <c r="H473" i="4" s="1"/>
  <c r="P473" i="4"/>
  <c r="S473" i="4"/>
  <c r="W473" i="4"/>
  <c r="I474" i="4"/>
  <c r="J474" i="4"/>
  <c r="F474" i="4" s="1"/>
  <c r="K474" i="4"/>
  <c r="G474" i="4" s="1"/>
  <c r="L474" i="4"/>
  <c r="H474" i="4" s="1"/>
  <c r="P474" i="4"/>
  <c r="S474" i="4"/>
  <c r="W474" i="4"/>
  <c r="I475" i="4"/>
  <c r="J475" i="4"/>
  <c r="F475" i="4" s="1"/>
  <c r="K475" i="4"/>
  <c r="G475" i="4" s="1"/>
  <c r="L475" i="4"/>
  <c r="H475" i="4" s="1"/>
  <c r="P475" i="4"/>
  <c r="S475" i="4"/>
  <c r="W475" i="4"/>
  <c r="I476" i="4"/>
  <c r="J476" i="4"/>
  <c r="F476" i="4" s="1"/>
  <c r="K476" i="4"/>
  <c r="G476" i="4" s="1"/>
  <c r="L476" i="4"/>
  <c r="H476" i="4" s="1"/>
  <c r="P476" i="4"/>
  <c r="S476" i="4"/>
  <c r="W476" i="4"/>
  <c r="I477" i="4"/>
  <c r="J477" i="4"/>
  <c r="F477" i="4" s="1"/>
  <c r="K477" i="4"/>
  <c r="G477" i="4" s="1"/>
  <c r="L477" i="4"/>
  <c r="H477" i="4" s="1"/>
  <c r="P477" i="4"/>
  <c r="S477" i="4"/>
  <c r="W477" i="4"/>
  <c r="I478" i="4"/>
  <c r="J478" i="4"/>
  <c r="F478" i="4" s="1"/>
  <c r="K478" i="4"/>
  <c r="G478" i="4" s="1"/>
  <c r="L478" i="4"/>
  <c r="H478" i="4" s="1"/>
  <c r="P478" i="4"/>
  <c r="S478" i="4"/>
  <c r="W478" i="4"/>
  <c r="I479" i="4"/>
  <c r="J479" i="4"/>
  <c r="F479" i="4" s="1"/>
  <c r="K479" i="4"/>
  <c r="G479" i="4" s="1"/>
  <c r="L479" i="4"/>
  <c r="H479" i="4" s="1"/>
  <c r="P479" i="4"/>
  <c r="S479" i="4"/>
  <c r="W479" i="4"/>
  <c r="I480" i="4"/>
  <c r="J480" i="4"/>
  <c r="F480" i="4" s="1"/>
  <c r="K480" i="4"/>
  <c r="G480" i="4" s="1"/>
  <c r="L480" i="4"/>
  <c r="H480" i="4" s="1"/>
  <c r="P480" i="4"/>
  <c r="S480" i="4"/>
  <c r="W480" i="4"/>
  <c r="I481" i="4"/>
  <c r="J481" i="4"/>
  <c r="F481" i="4" s="1"/>
  <c r="K481" i="4"/>
  <c r="G481" i="4" s="1"/>
  <c r="L481" i="4"/>
  <c r="H481" i="4" s="1"/>
  <c r="P481" i="4"/>
  <c r="S481" i="4"/>
  <c r="W481" i="4"/>
  <c r="I482" i="4"/>
  <c r="J482" i="4"/>
  <c r="F482" i="4" s="1"/>
  <c r="K482" i="4"/>
  <c r="G482" i="4" s="1"/>
  <c r="L482" i="4"/>
  <c r="H482" i="4" s="1"/>
  <c r="P482" i="4"/>
  <c r="S482" i="4"/>
  <c r="W482" i="4"/>
  <c r="I483" i="4"/>
  <c r="J483" i="4"/>
  <c r="F483" i="4" s="1"/>
  <c r="K483" i="4"/>
  <c r="G483" i="4" s="1"/>
  <c r="L483" i="4"/>
  <c r="H483" i="4" s="1"/>
  <c r="P483" i="4"/>
  <c r="S483" i="4"/>
  <c r="W483" i="4"/>
  <c r="I484" i="4"/>
  <c r="J484" i="4"/>
  <c r="F484" i="4" s="1"/>
  <c r="K484" i="4"/>
  <c r="G484" i="4" s="1"/>
  <c r="L484" i="4"/>
  <c r="H484" i="4" s="1"/>
  <c r="P484" i="4"/>
  <c r="S484" i="4"/>
  <c r="W484" i="4"/>
  <c r="I485" i="4"/>
  <c r="J485" i="4"/>
  <c r="F485" i="4" s="1"/>
  <c r="K485" i="4"/>
  <c r="G485" i="4" s="1"/>
  <c r="L485" i="4"/>
  <c r="H485" i="4" s="1"/>
  <c r="P485" i="4"/>
  <c r="S485" i="4"/>
  <c r="W485" i="4"/>
  <c r="I486" i="4"/>
  <c r="J486" i="4"/>
  <c r="F486" i="4" s="1"/>
  <c r="K486" i="4"/>
  <c r="G486" i="4" s="1"/>
  <c r="L486" i="4"/>
  <c r="H486" i="4" s="1"/>
  <c r="P486" i="4"/>
  <c r="S486" i="4"/>
  <c r="W486" i="4"/>
  <c r="I487" i="4"/>
  <c r="J487" i="4"/>
  <c r="F487" i="4" s="1"/>
  <c r="K487" i="4"/>
  <c r="G487" i="4" s="1"/>
  <c r="L487" i="4"/>
  <c r="H487" i="4" s="1"/>
  <c r="P487" i="4"/>
  <c r="S487" i="4"/>
  <c r="W487" i="4"/>
  <c r="I488" i="4"/>
  <c r="J488" i="4"/>
  <c r="F488" i="4" s="1"/>
  <c r="K488" i="4"/>
  <c r="G488" i="4" s="1"/>
  <c r="L488" i="4"/>
  <c r="H488" i="4" s="1"/>
  <c r="P488" i="4"/>
  <c r="S488" i="4"/>
  <c r="W488" i="4"/>
  <c r="I489" i="4"/>
  <c r="J489" i="4"/>
  <c r="F489" i="4" s="1"/>
  <c r="K489" i="4"/>
  <c r="G489" i="4" s="1"/>
  <c r="L489" i="4"/>
  <c r="H489" i="4" s="1"/>
  <c r="P489" i="4"/>
  <c r="S489" i="4"/>
  <c r="W489" i="4"/>
  <c r="I490" i="4"/>
  <c r="J490" i="4"/>
  <c r="F490" i="4" s="1"/>
  <c r="K490" i="4"/>
  <c r="G490" i="4" s="1"/>
  <c r="L490" i="4"/>
  <c r="H490" i="4" s="1"/>
  <c r="P490" i="4"/>
  <c r="S490" i="4"/>
  <c r="W490" i="4"/>
  <c r="I491" i="4"/>
  <c r="J491" i="4"/>
  <c r="F491" i="4" s="1"/>
  <c r="K491" i="4"/>
  <c r="G491" i="4" s="1"/>
  <c r="L491" i="4"/>
  <c r="H491" i="4" s="1"/>
  <c r="P491" i="4"/>
  <c r="S491" i="4"/>
  <c r="W491" i="4"/>
  <c r="I492" i="4"/>
  <c r="J492" i="4"/>
  <c r="F492" i="4" s="1"/>
  <c r="K492" i="4"/>
  <c r="G492" i="4" s="1"/>
  <c r="L492" i="4"/>
  <c r="H492" i="4" s="1"/>
  <c r="P492" i="4"/>
  <c r="S492" i="4"/>
  <c r="W492" i="4"/>
  <c r="I493" i="4"/>
  <c r="J493" i="4"/>
  <c r="F493" i="4" s="1"/>
  <c r="K493" i="4"/>
  <c r="G493" i="4" s="1"/>
  <c r="L493" i="4"/>
  <c r="H493" i="4" s="1"/>
  <c r="P493" i="4"/>
  <c r="S493" i="4"/>
  <c r="W493" i="4"/>
  <c r="I494" i="4"/>
  <c r="J494" i="4"/>
  <c r="F494" i="4" s="1"/>
  <c r="K494" i="4"/>
  <c r="G494" i="4" s="1"/>
  <c r="L494" i="4"/>
  <c r="H494" i="4" s="1"/>
  <c r="P494" i="4"/>
  <c r="S494" i="4"/>
  <c r="W494" i="4"/>
  <c r="I495" i="4"/>
  <c r="J495" i="4"/>
  <c r="F495" i="4" s="1"/>
  <c r="K495" i="4"/>
  <c r="G495" i="4" s="1"/>
  <c r="L495" i="4"/>
  <c r="H495" i="4" s="1"/>
  <c r="P495" i="4"/>
  <c r="S495" i="4"/>
  <c r="W495" i="4"/>
  <c r="I496" i="4"/>
  <c r="J496" i="4"/>
  <c r="F496" i="4" s="1"/>
  <c r="K496" i="4"/>
  <c r="G496" i="4" s="1"/>
  <c r="L496" i="4"/>
  <c r="H496" i="4" s="1"/>
  <c r="P496" i="4"/>
  <c r="S496" i="4"/>
  <c r="W496" i="4"/>
  <c r="I497" i="4"/>
  <c r="J497" i="4"/>
  <c r="F497" i="4" s="1"/>
  <c r="K497" i="4"/>
  <c r="G497" i="4" s="1"/>
  <c r="L497" i="4"/>
  <c r="H497" i="4" s="1"/>
  <c r="P497" i="4"/>
  <c r="S497" i="4"/>
  <c r="W497" i="4"/>
  <c r="I498" i="4"/>
  <c r="J498" i="4"/>
  <c r="F498" i="4" s="1"/>
  <c r="K498" i="4"/>
  <c r="G498" i="4" s="1"/>
  <c r="L498" i="4"/>
  <c r="H498" i="4" s="1"/>
  <c r="P498" i="4"/>
  <c r="S498" i="4"/>
  <c r="W498" i="4"/>
  <c r="I499" i="4"/>
  <c r="J499" i="4"/>
  <c r="F499" i="4" s="1"/>
  <c r="K499" i="4"/>
  <c r="G499" i="4" s="1"/>
  <c r="L499" i="4"/>
  <c r="H499" i="4" s="1"/>
  <c r="P499" i="4"/>
  <c r="S499" i="4"/>
  <c r="W499" i="4"/>
  <c r="I500" i="4"/>
  <c r="J500" i="4"/>
  <c r="F500" i="4" s="1"/>
  <c r="K500" i="4"/>
  <c r="G500" i="4" s="1"/>
  <c r="L500" i="4"/>
  <c r="H500" i="4" s="1"/>
  <c r="P500" i="4"/>
  <c r="S500" i="4"/>
  <c r="W500" i="4"/>
  <c r="I501" i="4"/>
  <c r="J501" i="4"/>
  <c r="F501" i="4" s="1"/>
  <c r="K501" i="4"/>
  <c r="G501" i="4" s="1"/>
  <c r="L501" i="4"/>
  <c r="H501" i="4" s="1"/>
  <c r="P501" i="4"/>
  <c r="S501" i="4"/>
  <c r="W501" i="4"/>
  <c r="I502" i="4"/>
  <c r="J502" i="4"/>
  <c r="F502" i="4" s="1"/>
  <c r="K502" i="4"/>
  <c r="G502" i="4" s="1"/>
  <c r="L502" i="4"/>
  <c r="H502" i="4" s="1"/>
  <c r="P502" i="4"/>
  <c r="S502" i="4"/>
  <c r="W502" i="4"/>
  <c r="I503" i="4"/>
  <c r="J503" i="4"/>
  <c r="F503" i="4" s="1"/>
  <c r="K503" i="4"/>
  <c r="G503" i="4" s="1"/>
  <c r="L503" i="4"/>
  <c r="H503" i="4" s="1"/>
  <c r="P503" i="4"/>
  <c r="S503" i="4"/>
  <c r="W503" i="4"/>
  <c r="I504" i="4"/>
  <c r="J504" i="4"/>
  <c r="F504" i="4" s="1"/>
  <c r="K504" i="4"/>
  <c r="G504" i="4" s="1"/>
  <c r="L504" i="4"/>
  <c r="H504" i="4" s="1"/>
  <c r="P504" i="4"/>
  <c r="S504" i="4"/>
  <c r="W504" i="4"/>
  <c r="I505" i="4"/>
  <c r="J505" i="4"/>
  <c r="F505" i="4" s="1"/>
  <c r="K505" i="4"/>
  <c r="G505" i="4" s="1"/>
  <c r="L505" i="4"/>
  <c r="H505" i="4" s="1"/>
  <c r="P505" i="4"/>
  <c r="S505" i="4"/>
  <c r="W505" i="4"/>
  <c r="I506" i="4"/>
  <c r="J506" i="4"/>
  <c r="F506" i="4" s="1"/>
  <c r="K506" i="4"/>
  <c r="G506" i="4" s="1"/>
  <c r="L506" i="4"/>
  <c r="H506" i="4" s="1"/>
  <c r="P506" i="4"/>
  <c r="S506" i="4"/>
  <c r="W506" i="4"/>
  <c r="I507" i="4"/>
  <c r="J507" i="4"/>
  <c r="F507" i="4" s="1"/>
  <c r="K507" i="4"/>
  <c r="G507" i="4" s="1"/>
  <c r="L507" i="4"/>
  <c r="H507" i="4" s="1"/>
  <c r="P507" i="4"/>
  <c r="S507" i="4"/>
  <c r="W507" i="4"/>
  <c r="I508" i="4"/>
  <c r="J508" i="4"/>
  <c r="F508" i="4" s="1"/>
  <c r="K508" i="4"/>
  <c r="G508" i="4" s="1"/>
  <c r="L508" i="4"/>
  <c r="H508" i="4" s="1"/>
  <c r="P508" i="4"/>
  <c r="S508" i="4"/>
  <c r="W508" i="4"/>
  <c r="I509" i="4"/>
  <c r="J509" i="4"/>
  <c r="F509" i="4" s="1"/>
  <c r="K509" i="4"/>
  <c r="G509" i="4" s="1"/>
  <c r="L509" i="4"/>
  <c r="H509" i="4" s="1"/>
  <c r="P509" i="4"/>
  <c r="S509" i="4"/>
  <c r="W509" i="4"/>
  <c r="I510" i="4"/>
  <c r="J510" i="4"/>
  <c r="F510" i="4" s="1"/>
  <c r="K510" i="4"/>
  <c r="G510" i="4" s="1"/>
  <c r="L510" i="4"/>
  <c r="H510" i="4" s="1"/>
  <c r="P510" i="4"/>
  <c r="S510" i="4"/>
  <c r="W510" i="4"/>
  <c r="I511" i="4"/>
  <c r="J511" i="4"/>
  <c r="F511" i="4" s="1"/>
  <c r="K511" i="4"/>
  <c r="G511" i="4" s="1"/>
  <c r="L511" i="4"/>
  <c r="H511" i="4" s="1"/>
  <c r="P511" i="4"/>
  <c r="S511" i="4"/>
  <c r="W511" i="4"/>
  <c r="I512" i="4"/>
  <c r="J512" i="4"/>
  <c r="F512" i="4" s="1"/>
  <c r="K512" i="4"/>
  <c r="G512" i="4" s="1"/>
  <c r="L512" i="4"/>
  <c r="H512" i="4" s="1"/>
  <c r="P512" i="4"/>
  <c r="S512" i="4"/>
  <c r="W512" i="4"/>
  <c r="I513" i="4"/>
  <c r="J513" i="4"/>
  <c r="F513" i="4" s="1"/>
  <c r="K513" i="4"/>
  <c r="G513" i="4" s="1"/>
  <c r="L513" i="4"/>
  <c r="H513" i="4" s="1"/>
  <c r="P513" i="4"/>
  <c r="S513" i="4"/>
  <c r="W513" i="4"/>
  <c r="I514" i="4"/>
  <c r="J514" i="4"/>
  <c r="F514" i="4" s="1"/>
  <c r="K514" i="4"/>
  <c r="G514" i="4" s="1"/>
  <c r="L514" i="4"/>
  <c r="H514" i="4" s="1"/>
  <c r="P514" i="4"/>
  <c r="S514" i="4"/>
  <c r="W514" i="4"/>
  <c r="I515" i="4"/>
  <c r="J515" i="4"/>
  <c r="F515" i="4" s="1"/>
  <c r="K515" i="4"/>
  <c r="G515" i="4" s="1"/>
  <c r="L515" i="4"/>
  <c r="H515" i="4" s="1"/>
  <c r="P515" i="4"/>
  <c r="S515" i="4"/>
  <c r="W515" i="4"/>
  <c r="I516" i="4"/>
  <c r="J516" i="4"/>
  <c r="F516" i="4" s="1"/>
  <c r="K516" i="4"/>
  <c r="G516" i="4" s="1"/>
  <c r="L516" i="4"/>
  <c r="H516" i="4" s="1"/>
  <c r="P516" i="4"/>
  <c r="S516" i="4"/>
  <c r="W516" i="4"/>
  <c r="I517" i="4"/>
  <c r="J517" i="4"/>
  <c r="F517" i="4" s="1"/>
  <c r="K517" i="4"/>
  <c r="G517" i="4" s="1"/>
  <c r="L517" i="4"/>
  <c r="H517" i="4" s="1"/>
  <c r="P517" i="4"/>
  <c r="S517" i="4"/>
  <c r="W517" i="4"/>
  <c r="I518" i="4"/>
  <c r="J518" i="4"/>
  <c r="F518" i="4" s="1"/>
  <c r="K518" i="4"/>
  <c r="G518" i="4" s="1"/>
  <c r="L518" i="4"/>
  <c r="H518" i="4" s="1"/>
  <c r="P518" i="4"/>
  <c r="S518" i="4"/>
  <c r="W518" i="4"/>
  <c r="I519" i="4"/>
  <c r="J519" i="4"/>
  <c r="F519" i="4" s="1"/>
  <c r="K519" i="4"/>
  <c r="G519" i="4" s="1"/>
  <c r="L519" i="4"/>
  <c r="H519" i="4" s="1"/>
  <c r="P519" i="4"/>
  <c r="S519" i="4"/>
  <c r="W519" i="4"/>
  <c r="I520" i="4"/>
  <c r="J520" i="4"/>
  <c r="F520" i="4" s="1"/>
  <c r="K520" i="4"/>
  <c r="G520" i="4" s="1"/>
  <c r="L520" i="4"/>
  <c r="H520" i="4" s="1"/>
  <c r="P520" i="4"/>
  <c r="S520" i="4"/>
  <c r="W520" i="4"/>
  <c r="I521" i="4"/>
  <c r="J521" i="4"/>
  <c r="F521" i="4" s="1"/>
  <c r="K521" i="4"/>
  <c r="G521" i="4" s="1"/>
  <c r="L521" i="4"/>
  <c r="H521" i="4" s="1"/>
  <c r="P521" i="4"/>
  <c r="S521" i="4"/>
  <c r="W521" i="4"/>
  <c r="I522" i="4"/>
  <c r="J522" i="4"/>
  <c r="F522" i="4" s="1"/>
  <c r="K522" i="4"/>
  <c r="G522" i="4" s="1"/>
  <c r="L522" i="4"/>
  <c r="H522" i="4" s="1"/>
  <c r="P522" i="4"/>
  <c r="S522" i="4"/>
  <c r="W522" i="4"/>
  <c r="C9" i="6"/>
  <c r="C8" i="6"/>
  <c r="C7" i="6"/>
  <c r="C3" i="6"/>
  <c r="Z522" i="7"/>
  <c r="V522" i="7"/>
  <c r="R522" i="7"/>
  <c r="O522" i="7"/>
  <c r="Z521" i="7"/>
  <c r="V521" i="7"/>
  <c r="R521" i="7"/>
  <c r="O521" i="7"/>
  <c r="Z520" i="7"/>
  <c r="V520" i="7"/>
  <c r="R520" i="7"/>
  <c r="O520" i="7"/>
  <c r="Z519" i="7"/>
  <c r="V519" i="7"/>
  <c r="R519" i="7"/>
  <c r="O519" i="7"/>
  <c r="Z518" i="7"/>
  <c r="V518" i="7"/>
  <c r="R518" i="7"/>
  <c r="O518" i="7"/>
  <c r="Z517" i="7"/>
  <c r="V517" i="7"/>
  <c r="R517" i="7"/>
  <c r="O517" i="7"/>
  <c r="Z516" i="7"/>
  <c r="V516" i="7"/>
  <c r="R516" i="7"/>
  <c r="O516" i="7"/>
  <c r="Z515" i="7"/>
  <c r="V515" i="7"/>
  <c r="R515" i="7"/>
  <c r="O515" i="7"/>
  <c r="Z514" i="7"/>
  <c r="V514" i="7"/>
  <c r="R514" i="7"/>
  <c r="O514" i="7"/>
  <c r="Z513" i="7"/>
  <c r="V513" i="7"/>
  <c r="R513" i="7"/>
  <c r="O513" i="7"/>
  <c r="Z512" i="7"/>
  <c r="V512" i="7"/>
  <c r="R512" i="7"/>
  <c r="O512" i="7"/>
  <c r="Z511" i="7"/>
  <c r="V511" i="7"/>
  <c r="R511" i="7"/>
  <c r="O511" i="7"/>
  <c r="Z510" i="7"/>
  <c r="V510" i="7"/>
  <c r="R510" i="7"/>
  <c r="O510" i="7"/>
  <c r="Z509" i="7"/>
  <c r="V509" i="7"/>
  <c r="R509" i="7"/>
  <c r="O509" i="7"/>
  <c r="Z508" i="7"/>
  <c r="V508" i="7"/>
  <c r="R508" i="7"/>
  <c r="O508" i="7"/>
  <c r="Z507" i="7"/>
  <c r="V507" i="7"/>
  <c r="R507" i="7"/>
  <c r="O507" i="7"/>
  <c r="Z506" i="7"/>
  <c r="V506" i="7"/>
  <c r="R506" i="7"/>
  <c r="O506" i="7"/>
  <c r="Z505" i="7"/>
  <c r="V505" i="7"/>
  <c r="R505" i="7"/>
  <c r="O505" i="7"/>
  <c r="Z504" i="7"/>
  <c r="V504" i="7"/>
  <c r="R504" i="7"/>
  <c r="O504" i="7"/>
  <c r="Z503" i="7"/>
  <c r="V503" i="7"/>
  <c r="R503" i="7"/>
  <c r="O503" i="7"/>
  <c r="Z502" i="7"/>
  <c r="V502" i="7"/>
  <c r="R502" i="7"/>
  <c r="O502" i="7"/>
  <c r="Z501" i="7"/>
  <c r="V501" i="7"/>
  <c r="R501" i="7"/>
  <c r="O501" i="7"/>
  <c r="Z500" i="7"/>
  <c r="V500" i="7"/>
  <c r="R500" i="7"/>
  <c r="O500" i="7"/>
  <c r="Z499" i="7"/>
  <c r="V499" i="7"/>
  <c r="R499" i="7"/>
  <c r="O499" i="7"/>
  <c r="Z498" i="7"/>
  <c r="V498" i="7"/>
  <c r="R498" i="7"/>
  <c r="O498" i="7"/>
  <c r="Z497" i="7"/>
  <c r="V497" i="7"/>
  <c r="R497" i="7"/>
  <c r="O497" i="7"/>
  <c r="Z496" i="7"/>
  <c r="V496" i="7"/>
  <c r="R496" i="7"/>
  <c r="O496" i="7"/>
  <c r="Z495" i="7"/>
  <c r="V495" i="7"/>
  <c r="R495" i="7"/>
  <c r="O495" i="7"/>
  <c r="Z494" i="7"/>
  <c r="V494" i="7"/>
  <c r="R494" i="7"/>
  <c r="O494" i="7"/>
  <c r="Z493" i="7"/>
  <c r="V493" i="7"/>
  <c r="R493" i="7"/>
  <c r="O493" i="7"/>
  <c r="Z492" i="7"/>
  <c r="V492" i="7"/>
  <c r="R492" i="7"/>
  <c r="O492" i="7"/>
  <c r="Z491" i="7"/>
  <c r="V491" i="7"/>
  <c r="R491" i="7"/>
  <c r="O491" i="7"/>
  <c r="Z490" i="7"/>
  <c r="V490" i="7"/>
  <c r="R490" i="7"/>
  <c r="O490" i="7"/>
  <c r="Z489" i="7"/>
  <c r="V489" i="7"/>
  <c r="R489" i="7"/>
  <c r="O489" i="7"/>
  <c r="Z488" i="7"/>
  <c r="V488" i="7"/>
  <c r="R488" i="7"/>
  <c r="O488" i="7"/>
  <c r="Z487" i="7"/>
  <c r="V487" i="7"/>
  <c r="R487" i="7"/>
  <c r="O487" i="7"/>
  <c r="Z486" i="7"/>
  <c r="V486" i="7"/>
  <c r="R486" i="7"/>
  <c r="O486" i="7"/>
  <c r="Z485" i="7"/>
  <c r="V485" i="7"/>
  <c r="R485" i="7"/>
  <c r="O485" i="7"/>
  <c r="Z484" i="7"/>
  <c r="V484" i="7"/>
  <c r="R484" i="7"/>
  <c r="O484" i="7"/>
  <c r="Z483" i="7"/>
  <c r="V483" i="7"/>
  <c r="R483" i="7"/>
  <c r="O483" i="7"/>
  <c r="Z482" i="7"/>
  <c r="V482" i="7"/>
  <c r="R482" i="7"/>
  <c r="O482" i="7"/>
  <c r="Z481" i="7"/>
  <c r="V481" i="7"/>
  <c r="R481" i="7"/>
  <c r="O481" i="7"/>
  <c r="Z480" i="7"/>
  <c r="V480" i="7"/>
  <c r="R480" i="7"/>
  <c r="O480" i="7"/>
  <c r="Z479" i="7"/>
  <c r="V479" i="7"/>
  <c r="R479" i="7"/>
  <c r="O479" i="7"/>
  <c r="Z478" i="7"/>
  <c r="V478" i="7"/>
  <c r="R478" i="7"/>
  <c r="O478" i="7"/>
  <c r="Z477" i="7"/>
  <c r="V477" i="7"/>
  <c r="R477" i="7"/>
  <c r="O477" i="7"/>
  <c r="Z476" i="7"/>
  <c r="V476" i="7"/>
  <c r="R476" i="7"/>
  <c r="O476" i="7"/>
  <c r="Z475" i="7"/>
  <c r="V475" i="7"/>
  <c r="R475" i="7"/>
  <c r="O475" i="7"/>
  <c r="Z474" i="7"/>
  <c r="V474" i="7"/>
  <c r="R474" i="7"/>
  <c r="O474" i="7"/>
  <c r="Z473" i="7"/>
  <c r="V473" i="7"/>
  <c r="R473" i="7"/>
  <c r="O473" i="7"/>
  <c r="Z472" i="7"/>
  <c r="V472" i="7"/>
  <c r="R472" i="7"/>
  <c r="O472" i="7"/>
  <c r="Z471" i="7"/>
  <c r="V471" i="7"/>
  <c r="R471" i="7"/>
  <c r="O471" i="7"/>
  <c r="Z470" i="7"/>
  <c r="V470" i="7"/>
  <c r="R470" i="7"/>
  <c r="O470" i="7"/>
  <c r="Z469" i="7"/>
  <c r="V469" i="7"/>
  <c r="R469" i="7"/>
  <c r="O469" i="7"/>
  <c r="Z468" i="7"/>
  <c r="V468" i="7"/>
  <c r="R468" i="7"/>
  <c r="O468" i="7"/>
  <c r="Z467" i="7"/>
  <c r="V467" i="7"/>
  <c r="R467" i="7"/>
  <c r="O467" i="7"/>
  <c r="Z466" i="7"/>
  <c r="V466" i="7"/>
  <c r="R466" i="7"/>
  <c r="O466" i="7"/>
  <c r="Z465" i="7"/>
  <c r="V465" i="7"/>
  <c r="R465" i="7"/>
  <c r="O465" i="7"/>
  <c r="Z464" i="7"/>
  <c r="V464" i="7"/>
  <c r="R464" i="7"/>
  <c r="O464" i="7"/>
  <c r="Z463" i="7"/>
  <c r="V463" i="7"/>
  <c r="R463" i="7"/>
  <c r="O463" i="7"/>
  <c r="Z462" i="7"/>
  <c r="V462" i="7"/>
  <c r="R462" i="7"/>
  <c r="O462" i="7"/>
  <c r="Z461" i="7"/>
  <c r="V461" i="7"/>
  <c r="R461" i="7"/>
  <c r="O461" i="7"/>
  <c r="Z460" i="7"/>
  <c r="V460" i="7"/>
  <c r="R460" i="7"/>
  <c r="O460" i="7"/>
  <c r="Z459" i="7"/>
  <c r="V459" i="7"/>
  <c r="R459" i="7"/>
  <c r="O459" i="7"/>
  <c r="Z458" i="7"/>
  <c r="V458" i="7"/>
  <c r="R458" i="7"/>
  <c r="O458" i="7"/>
  <c r="Z457" i="7"/>
  <c r="V457" i="7"/>
  <c r="R457" i="7"/>
  <c r="O457" i="7"/>
  <c r="Z456" i="7"/>
  <c r="V456" i="7"/>
  <c r="R456" i="7"/>
  <c r="O456" i="7"/>
  <c r="Z455" i="7"/>
  <c r="V455" i="7"/>
  <c r="R455" i="7"/>
  <c r="O455" i="7"/>
  <c r="Z454" i="7"/>
  <c r="V454" i="7"/>
  <c r="R454" i="7"/>
  <c r="O454" i="7"/>
  <c r="Z453" i="7"/>
  <c r="V453" i="7"/>
  <c r="R453" i="7"/>
  <c r="O453" i="7"/>
  <c r="Z452" i="7"/>
  <c r="V452" i="7"/>
  <c r="R452" i="7"/>
  <c r="O452" i="7"/>
  <c r="Z451" i="7"/>
  <c r="V451" i="7"/>
  <c r="R451" i="7"/>
  <c r="O451" i="7"/>
  <c r="Z450" i="7"/>
  <c r="V450" i="7"/>
  <c r="R450" i="7"/>
  <c r="O450" i="7"/>
  <c r="Z449" i="7"/>
  <c r="V449" i="7"/>
  <c r="R449" i="7"/>
  <c r="O449" i="7"/>
  <c r="Z448" i="7"/>
  <c r="V448" i="7"/>
  <c r="R448" i="7"/>
  <c r="O448" i="7"/>
  <c r="Z447" i="7"/>
  <c r="V447" i="7"/>
  <c r="R447" i="7"/>
  <c r="O447" i="7"/>
  <c r="Z446" i="7"/>
  <c r="V446" i="7"/>
  <c r="R446" i="7"/>
  <c r="O446" i="7"/>
  <c r="Z445" i="7"/>
  <c r="V445" i="7"/>
  <c r="R445" i="7"/>
  <c r="O445" i="7"/>
  <c r="Z444" i="7"/>
  <c r="V444" i="7"/>
  <c r="R444" i="7"/>
  <c r="O444" i="7"/>
  <c r="Z443" i="7"/>
  <c r="V443" i="7"/>
  <c r="R443" i="7"/>
  <c r="O443" i="7"/>
  <c r="Z442" i="7"/>
  <c r="V442" i="7"/>
  <c r="R442" i="7"/>
  <c r="O442" i="7"/>
  <c r="Z441" i="7"/>
  <c r="V441" i="7"/>
  <c r="R441" i="7"/>
  <c r="O441" i="7"/>
  <c r="Z440" i="7"/>
  <c r="V440" i="7"/>
  <c r="R440" i="7"/>
  <c r="O440" i="7"/>
  <c r="Z439" i="7"/>
  <c r="V439" i="7"/>
  <c r="R439" i="7"/>
  <c r="O439" i="7"/>
  <c r="Z438" i="7"/>
  <c r="V438" i="7"/>
  <c r="R438" i="7"/>
  <c r="O438" i="7"/>
  <c r="Z437" i="7"/>
  <c r="V437" i="7"/>
  <c r="R437" i="7"/>
  <c r="O437" i="7"/>
  <c r="Z436" i="7"/>
  <c r="V436" i="7"/>
  <c r="R436" i="7"/>
  <c r="O436" i="7"/>
  <c r="Z435" i="7"/>
  <c r="V435" i="7"/>
  <c r="R435" i="7"/>
  <c r="O435" i="7"/>
  <c r="Z434" i="7"/>
  <c r="V434" i="7"/>
  <c r="R434" i="7"/>
  <c r="O434" i="7"/>
  <c r="Z433" i="7"/>
  <c r="V433" i="7"/>
  <c r="R433" i="7"/>
  <c r="O433" i="7"/>
  <c r="Z432" i="7"/>
  <c r="V432" i="7"/>
  <c r="R432" i="7"/>
  <c r="O432" i="7"/>
  <c r="Z431" i="7"/>
  <c r="V431" i="7"/>
  <c r="R431" i="7"/>
  <c r="O431" i="7"/>
  <c r="Z430" i="7"/>
  <c r="V430" i="7"/>
  <c r="R430" i="7"/>
  <c r="O430" i="7"/>
  <c r="Z429" i="7"/>
  <c r="V429" i="7"/>
  <c r="R429" i="7"/>
  <c r="O429" i="7"/>
  <c r="Z428" i="7"/>
  <c r="V428" i="7"/>
  <c r="R428" i="7"/>
  <c r="O428" i="7"/>
  <c r="Z427" i="7"/>
  <c r="V427" i="7"/>
  <c r="R427" i="7"/>
  <c r="O427" i="7"/>
  <c r="Z426" i="7"/>
  <c r="V426" i="7"/>
  <c r="R426" i="7"/>
  <c r="O426" i="7"/>
  <c r="Z425" i="7"/>
  <c r="V425" i="7"/>
  <c r="R425" i="7"/>
  <c r="O425" i="7"/>
  <c r="Z424" i="7"/>
  <c r="V424" i="7"/>
  <c r="R424" i="7"/>
  <c r="O424" i="7"/>
  <c r="Z423" i="7"/>
  <c r="V423" i="7"/>
  <c r="R423" i="7"/>
  <c r="O423" i="7"/>
  <c r="Z422" i="7"/>
  <c r="V422" i="7"/>
  <c r="R422" i="7"/>
  <c r="O422" i="7"/>
  <c r="Z421" i="7"/>
  <c r="V421" i="7"/>
  <c r="R421" i="7"/>
  <c r="O421" i="7"/>
  <c r="Z420" i="7"/>
  <c r="V420" i="7"/>
  <c r="R420" i="7"/>
  <c r="O420" i="7"/>
  <c r="Z419" i="7"/>
  <c r="V419" i="7"/>
  <c r="R419" i="7"/>
  <c r="O419" i="7"/>
  <c r="Z418" i="7"/>
  <c r="V418" i="7"/>
  <c r="R418" i="7"/>
  <c r="O418" i="7"/>
  <c r="Z417" i="7"/>
  <c r="V417" i="7"/>
  <c r="R417" i="7"/>
  <c r="O417" i="7"/>
  <c r="Z416" i="7"/>
  <c r="V416" i="7"/>
  <c r="R416" i="7"/>
  <c r="O416" i="7"/>
  <c r="Z415" i="7"/>
  <c r="V415" i="7"/>
  <c r="R415" i="7"/>
  <c r="O415" i="7"/>
  <c r="Z414" i="7"/>
  <c r="V414" i="7"/>
  <c r="R414" i="7"/>
  <c r="O414" i="7"/>
  <c r="Z413" i="7"/>
  <c r="V413" i="7"/>
  <c r="R413" i="7"/>
  <c r="O413" i="7"/>
  <c r="Z412" i="7"/>
  <c r="V412" i="7"/>
  <c r="R412" i="7"/>
  <c r="O412" i="7"/>
  <c r="Z411" i="7"/>
  <c r="V411" i="7"/>
  <c r="R411" i="7"/>
  <c r="O411" i="7"/>
  <c r="Z410" i="7"/>
  <c r="V410" i="7"/>
  <c r="R410" i="7"/>
  <c r="O410" i="7"/>
  <c r="Z409" i="7"/>
  <c r="V409" i="7"/>
  <c r="R409" i="7"/>
  <c r="O409" i="7"/>
  <c r="Z408" i="7"/>
  <c r="V408" i="7"/>
  <c r="R408" i="7"/>
  <c r="O408" i="7"/>
  <c r="Z407" i="7"/>
  <c r="V407" i="7"/>
  <c r="R407" i="7"/>
  <c r="O407" i="7"/>
  <c r="Z406" i="7"/>
  <c r="V406" i="7"/>
  <c r="R406" i="7"/>
  <c r="O406" i="7"/>
  <c r="Z405" i="7"/>
  <c r="V405" i="7"/>
  <c r="R405" i="7"/>
  <c r="O405" i="7"/>
  <c r="Z404" i="7"/>
  <c r="V404" i="7"/>
  <c r="R404" i="7"/>
  <c r="O404" i="7"/>
  <c r="Z403" i="7"/>
  <c r="V403" i="7"/>
  <c r="R403" i="7"/>
  <c r="O403" i="7"/>
  <c r="Z402" i="7"/>
  <c r="V402" i="7"/>
  <c r="R402" i="7"/>
  <c r="O402" i="7"/>
  <c r="Z401" i="7"/>
  <c r="V401" i="7"/>
  <c r="R401" i="7"/>
  <c r="O401" i="7"/>
  <c r="Z400" i="7"/>
  <c r="V400" i="7"/>
  <c r="R400" i="7"/>
  <c r="O400" i="7"/>
  <c r="Z399" i="7"/>
  <c r="V399" i="7"/>
  <c r="R399" i="7"/>
  <c r="O399" i="7"/>
  <c r="Z398" i="7"/>
  <c r="V398" i="7"/>
  <c r="R398" i="7"/>
  <c r="O398" i="7"/>
  <c r="Z397" i="7"/>
  <c r="V397" i="7"/>
  <c r="R397" i="7"/>
  <c r="O397" i="7"/>
  <c r="Z396" i="7"/>
  <c r="V396" i="7"/>
  <c r="R396" i="7"/>
  <c r="O396" i="7"/>
  <c r="Z395" i="7"/>
  <c r="V395" i="7"/>
  <c r="R395" i="7"/>
  <c r="O395" i="7"/>
  <c r="Z394" i="7"/>
  <c r="V394" i="7"/>
  <c r="R394" i="7"/>
  <c r="O394" i="7"/>
  <c r="Z393" i="7"/>
  <c r="V393" i="7"/>
  <c r="R393" i="7"/>
  <c r="O393" i="7"/>
  <c r="Z392" i="7"/>
  <c r="V392" i="7"/>
  <c r="R392" i="7"/>
  <c r="O392" i="7"/>
  <c r="Z391" i="7"/>
  <c r="V391" i="7"/>
  <c r="R391" i="7"/>
  <c r="O391" i="7"/>
  <c r="Z390" i="7"/>
  <c r="V390" i="7"/>
  <c r="R390" i="7"/>
  <c r="O390" i="7"/>
  <c r="Z389" i="7"/>
  <c r="V389" i="7"/>
  <c r="R389" i="7"/>
  <c r="O389" i="7"/>
  <c r="Z388" i="7"/>
  <c r="V388" i="7"/>
  <c r="R388" i="7"/>
  <c r="O388" i="7"/>
  <c r="Z387" i="7"/>
  <c r="V387" i="7"/>
  <c r="R387" i="7"/>
  <c r="O387" i="7"/>
  <c r="Z386" i="7"/>
  <c r="V386" i="7"/>
  <c r="R386" i="7"/>
  <c r="O386" i="7"/>
  <c r="Z385" i="7"/>
  <c r="V385" i="7"/>
  <c r="R385" i="7"/>
  <c r="O385" i="7"/>
  <c r="Z384" i="7"/>
  <c r="V384" i="7"/>
  <c r="R384" i="7"/>
  <c r="O384" i="7"/>
  <c r="Z383" i="7"/>
  <c r="V383" i="7"/>
  <c r="R383" i="7"/>
  <c r="O383" i="7"/>
  <c r="Z382" i="7"/>
  <c r="V382" i="7"/>
  <c r="R382" i="7"/>
  <c r="O382" i="7"/>
  <c r="Z381" i="7"/>
  <c r="V381" i="7"/>
  <c r="R381" i="7"/>
  <c r="O381" i="7"/>
  <c r="Z380" i="7"/>
  <c r="V380" i="7"/>
  <c r="R380" i="7"/>
  <c r="O380" i="7"/>
  <c r="Z379" i="7"/>
  <c r="V379" i="7"/>
  <c r="R379" i="7"/>
  <c r="O379" i="7"/>
  <c r="Z378" i="7"/>
  <c r="V378" i="7"/>
  <c r="R378" i="7"/>
  <c r="O378" i="7"/>
  <c r="Z377" i="7"/>
  <c r="V377" i="7"/>
  <c r="R377" i="7"/>
  <c r="O377" i="7"/>
  <c r="Z376" i="7"/>
  <c r="V376" i="7"/>
  <c r="R376" i="7"/>
  <c r="O376" i="7"/>
  <c r="Z375" i="7"/>
  <c r="V375" i="7"/>
  <c r="R375" i="7"/>
  <c r="O375" i="7"/>
  <c r="Z374" i="7"/>
  <c r="V374" i="7"/>
  <c r="R374" i="7"/>
  <c r="O374" i="7"/>
  <c r="Z373" i="7"/>
  <c r="V373" i="7"/>
  <c r="R373" i="7"/>
  <c r="O373" i="7"/>
  <c r="Z372" i="7"/>
  <c r="V372" i="7"/>
  <c r="R372" i="7"/>
  <c r="O372" i="7"/>
  <c r="Z371" i="7"/>
  <c r="V371" i="7"/>
  <c r="R371" i="7"/>
  <c r="O371" i="7"/>
  <c r="Z370" i="7"/>
  <c r="V370" i="7"/>
  <c r="R370" i="7"/>
  <c r="O370" i="7"/>
  <c r="Z369" i="7"/>
  <c r="V369" i="7"/>
  <c r="R369" i="7"/>
  <c r="O369" i="7"/>
  <c r="Z368" i="7"/>
  <c r="V368" i="7"/>
  <c r="R368" i="7"/>
  <c r="O368" i="7"/>
  <c r="Z367" i="7"/>
  <c r="V367" i="7"/>
  <c r="R367" i="7"/>
  <c r="O367" i="7"/>
  <c r="Z366" i="7"/>
  <c r="V366" i="7"/>
  <c r="R366" i="7"/>
  <c r="O366" i="7"/>
  <c r="Z365" i="7"/>
  <c r="V365" i="7"/>
  <c r="R365" i="7"/>
  <c r="O365" i="7"/>
  <c r="Z364" i="7"/>
  <c r="V364" i="7"/>
  <c r="R364" i="7"/>
  <c r="O364" i="7"/>
  <c r="Z363" i="7"/>
  <c r="V363" i="7"/>
  <c r="R363" i="7"/>
  <c r="O363" i="7"/>
  <c r="Z362" i="7"/>
  <c r="V362" i="7"/>
  <c r="R362" i="7"/>
  <c r="O362" i="7"/>
  <c r="Z361" i="7"/>
  <c r="V361" i="7"/>
  <c r="R361" i="7"/>
  <c r="O361" i="7"/>
  <c r="Z360" i="7"/>
  <c r="V360" i="7"/>
  <c r="R360" i="7"/>
  <c r="O360" i="7"/>
  <c r="Z359" i="7"/>
  <c r="V359" i="7"/>
  <c r="R359" i="7"/>
  <c r="O359" i="7"/>
  <c r="Z358" i="7"/>
  <c r="V358" i="7"/>
  <c r="R358" i="7"/>
  <c r="O358" i="7"/>
  <c r="Z357" i="7"/>
  <c r="V357" i="7"/>
  <c r="R357" i="7"/>
  <c r="O357" i="7"/>
  <c r="Z356" i="7"/>
  <c r="V356" i="7"/>
  <c r="R356" i="7"/>
  <c r="O356" i="7"/>
  <c r="Z355" i="7"/>
  <c r="V355" i="7"/>
  <c r="R355" i="7"/>
  <c r="O355" i="7"/>
  <c r="Z354" i="7"/>
  <c r="V354" i="7"/>
  <c r="R354" i="7"/>
  <c r="O354" i="7"/>
  <c r="Z353" i="7"/>
  <c r="V353" i="7"/>
  <c r="R353" i="7"/>
  <c r="O353" i="7"/>
  <c r="Z352" i="7"/>
  <c r="V352" i="7"/>
  <c r="R352" i="7"/>
  <c r="O352" i="7"/>
  <c r="Z351" i="7"/>
  <c r="V351" i="7"/>
  <c r="R351" i="7"/>
  <c r="O351" i="7"/>
  <c r="Z350" i="7"/>
  <c r="V350" i="7"/>
  <c r="R350" i="7"/>
  <c r="O350" i="7"/>
  <c r="Z349" i="7"/>
  <c r="V349" i="7"/>
  <c r="R349" i="7"/>
  <c r="O349" i="7"/>
  <c r="Z348" i="7"/>
  <c r="V348" i="7"/>
  <c r="R348" i="7"/>
  <c r="O348" i="7"/>
  <c r="Z347" i="7"/>
  <c r="V347" i="7"/>
  <c r="R347" i="7"/>
  <c r="O347" i="7"/>
  <c r="Z346" i="7"/>
  <c r="V346" i="7"/>
  <c r="R346" i="7"/>
  <c r="O346" i="7"/>
  <c r="Z345" i="7"/>
  <c r="V345" i="7"/>
  <c r="R345" i="7"/>
  <c r="O345" i="7"/>
  <c r="Z344" i="7"/>
  <c r="V344" i="7"/>
  <c r="R344" i="7"/>
  <c r="O344" i="7"/>
  <c r="Z343" i="7"/>
  <c r="V343" i="7"/>
  <c r="R343" i="7"/>
  <c r="O343" i="7"/>
  <c r="Z342" i="7"/>
  <c r="V342" i="7"/>
  <c r="R342" i="7"/>
  <c r="O342" i="7"/>
  <c r="Z341" i="7"/>
  <c r="V341" i="7"/>
  <c r="R341" i="7"/>
  <c r="O341" i="7"/>
  <c r="Z340" i="7"/>
  <c r="V340" i="7"/>
  <c r="R340" i="7"/>
  <c r="O340" i="7"/>
  <c r="Z339" i="7"/>
  <c r="V339" i="7"/>
  <c r="R339" i="7"/>
  <c r="O339" i="7"/>
  <c r="Z338" i="7"/>
  <c r="V338" i="7"/>
  <c r="R338" i="7"/>
  <c r="O338" i="7"/>
  <c r="Z337" i="7"/>
  <c r="V337" i="7"/>
  <c r="R337" i="7"/>
  <c r="O337" i="7"/>
  <c r="Z336" i="7"/>
  <c r="V336" i="7"/>
  <c r="R336" i="7"/>
  <c r="O336" i="7"/>
  <c r="Z335" i="7"/>
  <c r="V335" i="7"/>
  <c r="R335" i="7"/>
  <c r="O335" i="7"/>
  <c r="Z334" i="7"/>
  <c r="V334" i="7"/>
  <c r="R334" i="7"/>
  <c r="O334" i="7"/>
  <c r="Z333" i="7"/>
  <c r="V333" i="7"/>
  <c r="R333" i="7"/>
  <c r="O333" i="7"/>
  <c r="Z332" i="7"/>
  <c r="V332" i="7"/>
  <c r="R332" i="7"/>
  <c r="O332" i="7"/>
  <c r="Z331" i="7"/>
  <c r="V331" i="7"/>
  <c r="R331" i="7"/>
  <c r="O331" i="7"/>
  <c r="Z330" i="7"/>
  <c r="V330" i="7"/>
  <c r="R330" i="7"/>
  <c r="O330" i="7"/>
  <c r="Z329" i="7"/>
  <c r="V329" i="7"/>
  <c r="R329" i="7"/>
  <c r="O329" i="7"/>
  <c r="Z328" i="7"/>
  <c r="V328" i="7"/>
  <c r="R328" i="7"/>
  <c r="O328" i="7"/>
  <c r="Z327" i="7"/>
  <c r="V327" i="7"/>
  <c r="R327" i="7"/>
  <c r="O327" i="7"/>
  <c r="Z326" i="7"/>
  <c r="V326" i="7"/>
  <c r="R326" i="7"/>
  <c r="O326" i="7"/>
  <c r="Z325" i="7"/>
  <c r="V325" i="7"/>
  <c r="R325" i="7"/>
  <c r="O325" i="7"/>
  <c r="Z324" i="7"/>
  <c r="V324" i="7"/>
  <c r="R324" i="7"/>
  <c r="O324" i="7"/>
  <c r="Z323" i="7"/>
  <c r="V323" i="7"/>
  <c r="R323" i="7"/>
  <c r="O323" i="7"/>
  <c r="Z322" i="7"/>
  <c r="V322" i="7"/>
  <c r="R322" i="7"/>
  <c r="O322" i="7"/>
  <c r="Z321" i="7"/>
  <c r="V321" i="7"/>
  <c r="R321" i="7"/>
  <c r="O321" i="7"/>
  <c r="Z320" i="7"/>
  <c r="V320" i="7"/>
  <c r="R320" i="7"/>
  <c r="O320" i="7"/>
  <c r="Z319" i="7"/>
  <c r="V319" i="7"/>
  <c r="R319" i="7"/>
  <c r="O319" i="7"/>
  <c r="Z318" i="7"/>
  <c r="V318" i="7"/>
  <c r="R318" i="7"/>
  <c r="O318" i="7"/>
  <c r="Z317" i="7"/>
  <c r="V317" i="7"/>
  <c r="R317" i="7"/>
  <c r="O317" i="7"/>
  <c r="Z316" i="7"/>
  <c r="V316" i="7"/>
  <c r="R316" i="7"/>
  <c r="O316" i="7"/>
  <c r="Z315" i="7"/>
  <c r="V315" i="7"/>
  <c r="R315" i="7"/>
  <c r="O315" i="7"/>
  <c r="Z314" i="7"/>
  <c r="V314" i="7"/>
  <c r="R314" i="7"/>
  <c r="O314" i="7"/>
  <c r="Z313" i="7"/>
  <c r="V313" i="7"/>
  <c r="R313" i="7"/>
  <c r="O313" i="7"/>
  <c r="Z312" i="7"/>
  <c r="V312" i="7"/>
  <c r="R312" i="7"/>
  <c r="O312" i="7"/>
  <c r="Z311" i="7"/>
  <c r="V311" i="7"/>
  <c r="R311" i="7"/>
  <c r="O311" i="7"/>
  <c r="Z310" i="7"/>
  <c r="V310" i="7"/>
  <c r="R310" i="7"/>
  <c r="O310" i="7"/>
  <c r="Z309" i="7"/>
  <c r="V309" i="7"/>
  <c r="R309" i="7"/>
  <c r="O309" i="7"/>
  <c r="Z308" i="7"/>
  <c r="V308" i="7"/>
  <c r="R308" i="7"/>
  <c r="O308" i="7"/>
  <c r="Z307" i="7"/>
  <c r="V307" i="7"/>
  <c r="R307" i="7"/>
  <c r="O307" i="7"/>
  <c r="Z306" i="7"/>
  <c r="V306" i="7"/>
  <c r="R306" i="7"/>
  <c r="O306" i="7"/>
  <c r="Z305" i="7"/>
  <c r="V305" i="7"/>
  <c r="R305" i="7"/>
  <c r="O305" i="7"/>
  <c r="Z304" i="7"/>
  <c r="V304" i="7"/>
  <c r="R304" i="7"/>
  <c r="O304" i="7"/>
  <c r="Z303" i="7"/>
  <c r="V303" i="7"/>
  <c r="R303" i="7"/>
  <c r="O303" i="7"/>
  <c r="Z302" i="7"/>
  <c r="V302" i="7"/>
  <c r="R302" i="7"/>
  <c r="O302" i="7"/>
  <c r="Z301" i="7"/>
  <c r="V301" i="7"/>
  <c r="R301" i="7"/>
  <c r="O301" i="7"/>
  <c r="Z300" i="7"/>
  <c r="V300" i="7"/>
  <c r="R300" i="7"/>
  <c r="O300" i="7"/>
  <c r="Z299" i="7"/>
  <c r="V299" i="7"/>
  <c r="R299" i="7"/>
  <c r="O299" i="7"/>
  <c r="Z298" i="7"/>
  <c r="V298" i="7"/>
  <c r="R298" i="7"/>
  <c r="O298" i="7"/>
  <c r="Z297" i="7"/>
  <c r="V297" i="7"/>
  <c r="R297" i="7"/>
  <c r="O297" i="7"/>
  <c r="Z296" i="7"/>
  <c r="V296" i="7"/>
  <c r="R296" i="7"/>
  <c r="O296" i="7"/>
  <c r="Z295" i="7"/>
  <c r="V295" i="7"/>
  <c r="R295" i="7"/>
  <c r="O295" i="7"/>
  <c r="Z294" i="7"/>
  <c r="V294" i="7"/>
  <c r="R294" i="7"/>
  <c r="O294" i="7"/>
  <c r="Z293" i="7"/>
  <c r="V293" i="7"/>
  <c r="R293" i="7"/>
  <c r="O293" i="7"/>
  <c r="Z292" i="7"/>
  <c r="V292" i="7"/>
  <c r="R292" i="7"/>
  <c r="O292" i="7"/>
  <c r="Z291" i="7"/>
  <c r="V291" i="7"/>
  <c r="R291" i="7"/>
  <c r="O291" i="7"/>
  <c r="Z290" i="7"/>
  <c r="V290" i="7"/>
  <c r="R290" i="7"/>
  <c r="O290" i="7"/>
  <c r="Z289" i="7"/>
  <c r="V289" i="7"/>
  <c r="R289" i="7"/>
  <c r="O289" i="7"/>
  <c r="Z288" i="7"/>
  <c r="V288" i="7"/>
  <c r="R288" i="7"/>
  <c r="O288" i="7"/>
  <c r="Z287" i="7"/>
  <c r="V287" i="7"/>
  <c r="R287" i="7"/>
  <c r="O287" i="7"/>
  <c r="Z286" i="7"/>
  <c r="V286" i="7"/>
  <c r="R286" i="7"/>
  <c r="O286" i="7"/>
  <c r="Z285" i="7"/>
  <c r="V285" i="7"/>
  <c r="R285" i="7"/>
  <c r="O285" i="7"/>
  <c r="Z284" i="7"/>
  <c r="V284" i="7"/>
  <c r="R284" i="7"/>
  <c r="O284" i="7"/>
  <c r="Z283" i="7"/>
  <c r="V283" i="7"/>
  <c r="R283" i="7"/>
  <c r="O283" i="7"/>
  <c r="Z282" i="7"/>
  <c r="V282" i="7"/>
  <c r="R282" i="7"/>
  <c r="O282" i="7"/>
  <c r="Z281" i="7"/>
  <c r="V281" i="7"/>
  <c r="R281" i="7"/>
  <c r="O281" i="7"/>
  <c r="Z280" i="7"/>
  <c r="V280" i="7"/>
  <c r="R280" i="7"/>
  <c r="O280" i="7"/>
  <c r="Z279" i="7"/>
  <c r="V279" i="7"/>
  <c r="R279" i="7"/>
  <c r="O279" i="7"/>
  <c r="Z278" i="7"/>
  <c r="V278" i="7"/>
  <c r="R278" i="7"/>
  <c r="O278" i="7"/>
  <c r="Z277" i="7"/>
  <c r="V277" i="7"/>
  <c r="R277" i="7"/>
  <c r="O277" i="7"/>
  <c r="Z276" i="7"/>
  <c r="V276" i="7"/>
  <c r="R276" i="7"/>
  <c r="O276" i="7"/>
  <c r="Z275" i="7"/>
  <c r="V275" i="7"/>
  <c r="R275" i="7"/>
  <c r="O275" i="7"/>
  <c r="Z274" i="7"/>
  <c r="V274" i="7"/>
  <c r="R274" i="7"/>
  <c r="O274" i="7"/>
  <c r="Z273" i="7"/>
  <c r="V273" i="7"/>
  <c r="R273" i="7"/>
  <c r="O273" i="7"/>
  <c r="Z272" i="7"/>
  <c r="V272" i="7"/>
  <c r="R272" i="7"/>
  <c r="O272" i="7"/>
  <c r="Z271" i="7"/>
  <c r="V271" i="7"/>
  <c r="R271" i="7"/>
  <c r="O271" i="7"/>
  <c r="Z270" i="7"/>
  <c r="V270" i="7"/>
  <c r="R270" i="7"/>
  <c r="O270" i="7"/>
  <c r="Z269" i="7"/>
  <c r="V269" i="7"/>
  <c r="R269" i="7"/>
  <c r="O269" i="7"/>
  <c r="Z268" i="7"/>
  <c r="V268" i="7"/>
  <c r="R268" i="7"/>
  <c r="O268" i="7"/>
  <c r="Z267" i="7"/>
  <c r="V267" i="7"/>
  <c r="R267" i="7"/>
  <c r="O267" i="7"/>
  <c r="Z266" i="7"/>
  <c r="V266" i="7"/>
  <c r="R266" i="7"/>
  <c r="O266" i="7"/>
  <c r="Z265" i="7"/>
  <c r="V265" i="7"/>
  <c r="R265" i="7"/>
  <c r="O265" i="7"/>
  <c r="Z264" i="7"/>
  <c r="V264" i="7"/>
  <c r="R264" i="7"/>
  <c r="O264" i="7"/>
  <c r="Z263" i="7"/>
  <c r="V263" i="7"/>
  <c r="R263" i="7"/>
  <c r="O263" i="7"/>
  <c r="Z262" i="7"/>
  <c r="V262" i="7"/>
  <c r="R262" i="7"/>
  <c r="O262" i="7"/>
  <c r="Z261" i="7"/>
  <c r="V261" i="7"/>
  <c r="R261" i="7"/>
  <c r="O261" i="7"/>
  <c r="Z260" i="7"/>
  <c r="V260" i="7"/>
  <c r="R260" i="7"/>
  <c r="O260" i="7"/>
  <c r="Z259" i="7"/>
  <c r="V259" i="7"/>
  <c r="R259" i="7"/>
  <c r="O259" i="7"/>
  <c r="Z258" i="7"/>
  <c r="V258" i="7"/>
  <c r="R258" i="7"/>
  <c r="O258" i="7"/>
  <c r="Z257" i="7"/>
  <c r="V257" i="7"/>
  <c r="R257" i="7"/>
  <c r="O257" i="7"/>
  <c r="Z256" i="7"/>
  <c r="V256" i="7"/>
  <c r="R256" i="7"/>
  <c r="O256" i="7"/>
  <c r="Z255" i="7"/>
  <c r="V255" i="7"/>
  <c r="R255" i="7"/>
  <c r="O255" i="7"/>
  <c r="Z254" i="7"/>
  <c r="V254" i="7"/>
  <c r="R254" i="7"/>
  <c r="O254" i="7"/>
  <c r="Z253" i="7"/>
  <c r="V253" i="7"/>
  <c r="R253" i="7"/>
  <c r="O253" i="7"/>
  <c r="Z252" i="7"/>
  <c r="V252" i="7"/>
  <c r="R252" i="7"/>
  <c r="O252" i="7"/>
  <c r="Z251" i="7"/>
  <c r="V251" i="7"/>
  <c r="R251" i="7"/>
  <c r="O251" i="7"/>
  <c r="Z250" i="7"/>
  <c r="V250" i="7"/>
  <c r="R250" i="7"/>
  <c r="O250" i="7"/>
  <c r="Z249" i="7"/>
  <c r="V249" i="7"/>
  <c r="R249" i="7"/>
  <c r="O249" i="7"/>
  <c r="Z248" i="7"/>
  <c r="V248" i="7"/>
  <c r="R248" i="7"/>
  <c r="O248" i="7"/>
  <c r="Z247" i="7"/>
  <c r="V247" i="7"/>
  <c r="R247" i="7"/>
  <c r="O247" i="7"/>
  <c r="Z246" i="7"/>
  <c r="V246" i="7"/>
  <c r="R246" i="7"/>
  <c r="O246" i="7"/>
  <c r="Z245" i="7"/>
  <c r="V245" i="7"/>
  <c r="R245" i="7"/>
  <c r="O245" i="7"/>
  <c r="Z244" i="7"/>
  <c r="V244" i="7"/>
  <c r="R244" i="7"/>
  <c r="O244" i="7"/>
  <c r="Z243" i="7"/>
  <c r="V243" i="7"/>
  <c r="R243" i="7"/>
  <c r="O243" i="7"/>
  <c r="Z242" i="7"/>
  <c r="V242" i="7"/>
  <c r="R242" i="7"/>
  <c r="O242" i="7"/>
  <c r="Z241" i="7"/>
  <c r="V241" i="7"/>
  <c r="R241" i="7"/>
  <c r="O241" i="7"/>
  <c r="Z240" i="7"/>
  <c r="V240" i="7"/>
  <c r="R240" i="7"/>
  <c r="O240" i="7"/>
  <c r="Z239" i="7"/>
  <c r="V239" i="7"/>
  <c r="R239" i="7"/>
  <c r="O239" i="7"/>
  <c r="Z238" i="7"/>
  <c r="V238" i="7"/>
  <c r="R238" i="7"/>
  <c r="O238" i="7"/>
  <c r="Z237" i="7"/>
  <c r="V237" i="7"/>
  <c r="R237" i="7"/>
  <c r="O237" i="7"/>
  <c r="Z236" i="7"/>
  <c r="V236" i="7"/>
  <c r="R236" i="7"/>
  <c r="O236" i="7"/>
  <c r="Z235" i="7"/>
  <c r="V235" i="7"/>
  <c r="R235" i="7"/>
  <c r="O235" i="7"/>
  <c r="Z234" i="7"/>
  <c r="V234" i="7"/>
  <c r="R234" i="7"/>
  <c r="O234" i="7"/>
  <c r="Z233" i="7"/>
  <c r="V233" i="7"/>
  <c r="R233" i="7"/>
  <c r="O233" i="7"/>
  <c r="Z232" i="7"/>
  <c r="V232" i="7"/>
  <c r="R232" i="7"/>
  <c r="O232" i="7"/>
  <c r="Z231" i="7"/>
  <c r="V231" i="7"/>
  <c r="R231" i="7"/>
  <c r="O231" i="7"/>
  <c r="Z230" i="7"/>
  <c r="V230" i="7"/>
  <c r="R230" i="7"/>
  <c r="O230" i="7"/>
  <c r="Z229" i="7"/>
  <c r="V229" i="7"/>
  <c r="R229" i="7"/>
  <c r="O229" i="7"/>
  <c r="Z228" i="7"/>
  <c r="V228" i="7"/>
  <c r="R228" i="7"/>
  <c r="O228" i="7"/>
  <c r="Z227" i="7"/>
  <c r="V227" i="7"/>
  <c r="R227" i="7"/>
  <c r="O227" i="7"/>
  <c r="Z226" i="7"/>
  <c r="V226" i="7"/>
  <c r="R226" i="7"/>
  <c r="O226" i="7"/>
  <c r="Z225" i="7"/>
  <c r="V225" i="7"/>
  <c r="R225" i="7"/>
  <c r="O225" i="7"/>
  <c r="Z224" i="7"/>
  <c r="V224" i="7"/>
  <c r="R224" i="7"/>
  <c r="O224" i="7"/>
  <c r="Z223" i="7"/>
  <c r="V223" i="7"/>
  <c r="R223" i="7"/>
  <c r="O223" i="7"/>
  <c r="Z222" i="7"/>
  <c r="V222" i="7"/>
  <c r="R222" i="7"/>
  <c r="O222" i="7"/>
  <c r="Z221" i="7"/>
  <c r="V221" i="7"/>
  <c r="R221" i="7"/>
  <c r="O221" i="7"/>
  <c r="Z220" i="7"/>
  <c r="V220" i="7"/>
  <c r="R220" i="7"/>
  <c r="O220" i="7"/>
  <c r="Z219" i="7"/>
  <c r="V219" i="7"/>
  <c r="R219" i="7"/>
  <c r="O219" i="7"/>
  <c r="Z218" i="7"/>
  <c r="V218" i="7"/>
  <c r="R218" i="7"/>
  <c r="O218" i="7"/>
  <c r="Z217" i="7"/>
  <c r="V217" i="7"/>
  <c r="R217" i="7"/>
  <c r="O217" i="7"/>
  <c r="Z216" i="7"/>
  <c r="V216" i="7"/>
  <c r="R216" i="7"/>
  <c r="O216" i="7"/>
  <c r="Z215" i="7"/>
  <c r="V215" i="7"/>
  <c r="R215" i="7"/>
  <c r="O215" i="7"/>
  <c r="Z214" i="7"/>
  <c r="V214" i="7"/>
  <c r="R214" i="7"/>
  <c r="O214" i="7"/>
  <c r="Z213" i="7"/>
  <c r="V213" i="7"/>
  <c r="R213" i="7"/>
  <c r="O213" i="7"/>
  <c r="Z212" i="7"/>
  <c r="V212" i="7"/>
  <c r="R212" i="7"/>
  <c r="O212" i="7"/>
  <c r="Z211" i="7"/>
  <c r="V211" i="7"/>
  <c r="R211" i="7"/>
  <c r="O211" i="7"/>
  <c r="Z210" i="7"/>
  <c r="V210" i="7"/>
  <c r="R210" i="7"/>
  <c r="O210" i="7"/>
  <c r="Z209" i="7"/>
  <c r="V209" i="7"/>
  <c r="R209" i="7"/>
  <c r="O209" i="7"/>
  <c r="Z208" i="7"/>
  <c r="V208" i="7"/>
  <c r="R208" i="7"/>
  <c r="O208" i="7"/>
  <c r="Z207" i="7"/>
  <c r="V207" i="7"/>
  <c r="R207" i="7"/>
  <c r="O207" i="7"/>
  <c r="Z206" i="7"/>
  <c r="V206" i="7"/>
  <c r="R206" i="7"/>
  <c r="O206" i="7"/>
  <c r="Z205" i="7"/>
  <c r="V205" i="7"/>
  <c r="R205" i="7"/>
  <c r="O205" i="7"/>
  <c r="Z204" i="7"/>
  <c r="V204" i="7"/>
  <c r="R204" i="7"/>
  <c r="O204" i="7"/>
  <c r="Z203" i="7"/>
  <c r="V203" i="7"/>
  <c r="R203" i="7"/>
  <c r="O203" i="7"/>
  <c r="Z202" i="7"/>
  <c r="V202" i="7"/>
  <c r="R202" i="7"/>
  <c r="O202" i="7"/>
  <c r="Z201" i="7"/>
  <c r="V201" i="7"/>
  <c r="R201" i="7"/>
  <c r="O201" i="7"/>
  <c r="Z200" i="7"/>
  <c r="V200" i="7"/>
  <c r="R200" i="7"/>
  <c r="O200" i="7"/>
  <c r="Z199" i="7"/>
  <c r="V199" i="7"/>
  <c r="R199" i="7"/>
  <c r="O199" i="7"/>
  <c r="Z198" i="7"/>
  <c r="V198" i="7"/>
  <c r="R198" i="7"/>
  <c r="O198" i="7"/>
  <c r="Z197" i="7"/>
  <c r="V197" i="7"/>
  <c r="R197" i="7"/>
  <c r="O197" i="7"/>
  <c r="Z196" i="7"/>
  <c r="V196" i="7"/>
  <c r="R196" i="7"/>
  <c r="O196" i="7"/>
  <c r="Z195" i="7"/>
  <c r="V195" i="7"/>
  <c r="R195" i="7"/>
  <c r="O195" i="7"/>
  <c r="Z194" i="7"/>
  <c r="V194" i="7"/>
  <c r="R194" i="7"/>
  <c r="O194" i="7"/>
  <c r="Z193" i="7"/>
  <c r="V193" i="7"/>
  <c r="R193" i="7"/>
  <c r="O193" i="7"/>
  <c r="Z192" i="7"/>
  <c r="V192" i="7"/>
  <c r="R192" i="7"/>
  <c r="O192" i="7"/>
  <c r="Z191" i="7"/>
  <c r="V191" i="7"/>
  <c r="R191" i="7"/>
  <c r="O191" i="7"/>
  <c r="Z190" i="7"/>
  <c r="V190" i="7"/>
  <c r="R190" i="7"/>
  <c r="O190" i="7"/>
  <c r="Z189" i="7"/>
  <c r="V189" i="7"/>
  <c r="R189" i="7"/>
  <c r="O189" i="7"/>
  <c r="Z188" i="7"/>
  <c r="V188" i="7"/>
  <c r="R188" i="7"/>
  <c r="O188" i="7"/>
  <c r="Z187" i="7"/>
  <c r="V187" i="7"/>
  <c r="R187" i="7"/>
  <c r="O187" i="7"/>
  <c r="Z186" i="7"/>
  <c r="V186" i="7"/>
  <c r="R186" i="7"/>
  <c r="O186" i="7"/>
  <c r="Z185" i="7"/>
  <c r="V185" i="7"/>
  <c r="R185" i="7"/>
  <c r="O185" i="7"/>
  <c r="Z184" i="7"/>
  <c r="V184" i="7"/>
  <c r="R184" i="7"/>
  <c r="O184" i="7"/>
  <c r="Z183" i="7"/>
  <c r="V183" i="7"/>
  <c r="R183" i="7"/>
  <c r="O183" i="7"/>
  <c r="Z182" i="7"/>
  <c r="V182" i="7"/>
  <c r="R182" i="7"/>
  <c r="O182" i="7"/>
  <c r="Z181" i="7"/>
  <c r="V181" i="7"/>
  <c r="R181" i="7"/>
  <c r="O181" i="7"/>
  <c r="Z180" i="7"/>
  <c r="V180" i="7"/>
  <c r="R180" i="7"/>
  <c r="O180" i="7"/>
  <c r="Z179" i="7"/>
  <c r="V179" i="7"/>
  <c r="R179" i="7"/>
  <c r="O179" i="7"/>
  <c r="Z178" i="7"/>
  <c r="V178" i="7"/>
  <c r="R178" i="7"/>
  <c r="O178" i="7"/>
  <c r="Z177" i="7"/>
  <c r="V177" i="7"/>
  <c r="R177" i="7"/>
  <c r="O177" i="7"/>
  <c r="Z176" i="7"/>
  <c r="V176" i="7"/>
  <c r="R176" i="7"/>
  <c r="O176" i="7"/>
  <c r="Z175" i="7"/>
  <c r="V175" i="7"/>
  <c r="R175" i="7"/>
  <c r="O175" i="7"/>
  <c r="Z174" i="7"/>
  <c r="V174" i="7"/>
  <c r="R174" i="7"/>
  <c r="O174" i="7"/>
  <c r="Z173" i="7"/>
  <c r="V173" i="7"/>
  <c r="R173" i="7"/>
  <c r="O173" i="7"/>
  <c r="Z172" i="7"/>
  <c r="V172" i="7"/>
  <c r="R172" i="7"/>
  <c r="O172" i="7"/>
  <c r="Z171" i="7"/>
  <c r="V171" i="7"/>
  <c r="R171" i="7"/>
  <c r="O171" i="7"/>
  <c r="Z170" i="7"/>
  <c r="V170" i="7"/>
  <c r="R170" i="7"/>
  <c r="O170" i="7"/>
  <c r="Z169" i="7"/>
  <c r="V169" i="7"/>
  <c r="R169" i="7"/>
  <c r="O169" i="7"/>
  <c r="Z168" i="7"/>
  <c r="V168" i="7"/>
  <c r="R168" i="7"/>
  <c r="O168" i="7"/>
  <c r="Z167" i="7"/>
  <c r="V167" i="7"/>
  <c r="R167" i="7"/>
  <c r="O167" i="7"/>
  <c r="Z166" i="7"/>
  <c r="V166" i="7"/>
  <c r="R166" i="7"/>
  <c r="O166" i="7"/>
  <c r="Z165" i="7"/>
  <c r="V165" i="7"/>
  <c r="R165" i="7"/>
  <c r="O165" i="7"/>
  <c r="Z164" i="7"/>
  <c r="V164" i="7"/>
  <c r="R164" i="7"/>
  <c r="O164" i="7"/>
  <c r="Z163" i="7"/>
  <c r="V163" i="7"/>
  <c r="R163" i="7"/>
  <c r="O163" i="7"/>
  <c r="Z162" i="7"/>
  <c r="V162" i="7"/>
  <c r="R162" i="7"/>
  <c r="O162" i="7"/>
  <c r="Z161" i="7"/>
  <c r="V161" i="7"/>
  <c r="R161" i="7"/>
  <c r="O161" i="7"/>
  <c r="Z160" i="7"/>
  <c r="V160" i="7"/>
  <c r="R160" i="7"/>
  <c r="O160" i="7"/>
  <c r="Z159" i="7"/>
  <c r="V159" i="7"/>
  <c r="R159" i="7"/>
  <c r="O159" i="7"/>
  <c r="Z158" i="7"/>
  <c r="V158" i="7"/>
  <c r="R158" i="7"/>
  <c r="O158" i="7"/>
  <c r="Z157" i="7"/>
  <c r="V157" i="7"/>
  <c r="R157" i="7"/>
  <c r="O157" i="7"/>
  <c r="Z156" i="7"/>
  <c r="V156" i="7"/>
  <c r="R156" i="7"/>
  <c r="O156" i="7"/>
  <c r="Z155" i="7"/>
  <c r="V155" i="7"/>
  <c r="R155" i="7"/>
  <c r="O155" i="7"/>
  <c r="Z154" i="7"/>
  <c r="V154" i="7"/>
  <c r="R154" i="7"/>
  <c r="O154" i="7"/>
  <c r="Z153" i="7"/>
  <c r="V153" i="7"/>
  <c r="R153" i="7"/>
  <c r="O153" i="7"/>
  <c r="Z152" i="7"/>
  <c r="V152" i="7"/>
  <c r="R152" i="7"/>
  <c r="O152" i="7"/>
  <c r="Z151" i="7"/>
  <c r="V151" i="7"/>
  <c r="R151" i="7"/>
  <c r="O151" i="7"/>
  <c r="Z150" i="7"/>
  <c r="V150" i="7"/>
  <c r="R150" i="7"/>
  <c r="O150" i="7"/>
  <c r="Z149" i="7"/>
  <c r="V149" i="7"/>
  <c r="R149" i="7"/>
  <c r="O149" i="7"/>
  <c r="Z148" i="7"/>
  <c r="V148" i="7"/>
  <c r="R148" i="7"/>
  <c r="O148" i="7"/>
  <c r="Z147" i="7"/>
  <c r="V147" i="7"/>
  <c r="R147" i="7"/>
  <c r="O147" i="7"/>
  <c r="Z146" i="7"/>
  <c r="V146" i="7"/>
  <c r="R146" i="7"/>
  <c r="O146" i="7"/>
  <c r="Z145" i="7"/>
  <c r="V145" i="7"/>
  <c r="R145" i="7"/>
  <c r="O145" i="7"/>
  <c r="Z144" i="7"/>
  <c r="V144" i="7"/>
  <c r="R144" i="7"/>
  <c r="O144" i="7"/>
  <c r="Z143" i="7"/>
  <c r="V143" i="7"/>
  <c r="R143" i="7"/>
  <c r="O143" i="7"/>
  <c r="Z142" i="7"/>
  <c r="V142" i="7"/>
  <c r="R142" i="7"/>
  <c r="O142" i="7"/>
  <c r="Z141" i="7"/>
  <c r="V141" i="7"/>
  <c r="R141" i="7"/>
  <c r="O141" i="7"/>
  <c r="Z140" i="7"/>
  <c r="V140" i="7"/>
  <c r="R140" i="7"/>
  <c r="O140" i="7"/>
  <c r="Z139" i="7"/>
  <c r="V139" i="7"/>
  <c r="R139" i="7"/>
  <c r="O139" i="7"/>
  <c r="Z138" i="7"/>
  <c r="V138" i="7"/>
  <c r="R138" i="7"/>
  <c r="O138" i="7"/>
  <c r="Z137" i="7"/>
  <c r="V137" i="7"/>
  <c r="R137" i="7"/>
  <c r="O137" i="7"/>
  <c r="Z136" i="7"/>
  <c r="V136" i="7"/>
  <c r="R136" i="7"/>
  <c r="O136" i="7"/>
  <c r="Z135" i="7"/>
  <c r="V135" i="7"/>
  <c r="R135" i="7"/>
  <c r="O135" i="7"/>
  <c r="Z134" i="7"/>
  <c r="V134" i="7"/>
  <c r="R134" i="7"/>
  <c r="O134" i="7"/>
  <c r="Z133" i="7"/>
  <c r="V133" i="7"/>
  <c r="R133" i="7"/>
  <c r="O133" i="7"/>
  <c r="Z132" i="7"/>
  <c r="V132" i="7"/>
  <c r="R132" i="7"/>
  <c r="O132" i="7"/>
  <c r="Z131" i="7"/>
  <c r="V131" i="7"/>
  <c r="R131" i="7"/>
  <c r="O131" i="7"/>
  <c r="Z130" i="7"/>
  <c r="V130" i="7"/>
  <c r="R130" i="7"/>
  <c r="O130" i="7"/>
  <c r="Z129" i="7"/>
  <c r="V129" i="7"/>
  <c r="R129" i="7"/>
  <c r="O129" i="7"/>
  <c r="Z128" i="7"/>
  <c r="V128" i="7"/>
  <c r="R128" i="7"/>
  <c r="O128" i="7"/>
  <c r="Z127" i="7"/>
  <c r="V127" i="7"/>
  <c r="R127" i="7"/>
  <c r="O127" i="7"/>
  <c r="Z126" i="7"/>
  <c r="V126" i="7"/>
  <c r="R126" i="7"/>
  <c r="O126" i="7"/>
  <c r="Z125" i="7"/>
  <c r="V125" i="7"/>
  <c r="R125" i="7"/>
  <c r="O125" i="7"/>
  <c r="Z124" i="7"/>
  <c r="V124" i="7"/>
  <c r="R124" i="7"/>
  <c r="O124" i="7"/>
  <c r="Z123" i="7"/>
  <c r="V123" i="7"/>
  <c r="R123" i="7"/>
  <c r="O123" i="7"/>
  <c r="Z122" i="7"/>
  <c r="V122" i="7"/>
  <c r="R122" i="7"/>
  <c r="O122" i="7"/>
  <c r="Z121" i="7"/>
  <c r="V121" i="7"/>
  <c r="R121" i="7"/>
  <c r="O121" i="7"/>
  <c r="Z120" i="7"/>
  <c r="V120" i="7"/>
  <c r="R120" i="7"/>
  <c r="O120" i="7"/>
  <c r="Z119" i="7"/>
  <c r="V119" i="7"/>
  <c r="R119" i="7"/>
  <c r="O119" i="7"/>
  <c r="Z118" i="7"/>
  <c r="V118" i="7"/>
  <c r="R118" i="7"/>
  <c r="O118" i="7"/>
  <c r="Z117" i="7"/>
  <c r="V117" i="7"/>
  <c r="R117" i="7"/>
  <c r="O117" i="7"/>
  <c r="Z116" i="7"/>
  <c r="V116" i="7"/>
  <c r="R116" i="7"/>
  <c r="O116" i="7"/>
  <c r="Z115" i="7"/>
  <c r="V115" i="7"/>
  <c r="R115" i="7"/>
  <c r="O115" i="7"/>
  <c r="Z114" i="7"/>
  <c r="V114" i="7"/>
  <c r="R114" i="7"/>
  <c r="O114" i="7"/>
  <c r="Z113" i="7"/>
  <c r="V113" i="7"/>
  <c r="R113" i="7"/>
  <c r="O113" i="7"/>
  <c r="Z112" i="7"/>
  <c r="V112" i="7"/>
  <c r="R112" i="7"/>
  <c r="O112" i="7"/>
  <c r="Z111" i="7"/>
  <c r="V111" i="7"/>
  <c r="R111" i="7"/>
  <c r="O111" i="7"/>
  <c r="Z110" i="7"/>
  <c r="V110" i="7"/>
  <c r="R110" i="7"/>
  <c r="O110" i="7"/>
  <c r="Z109" i="7"/>
  <c r="V109" i="7"/>
  <c r="R109" i="7"/>
  <c r="O109" i="7"/>
  <c r="Z108" i="7"/>
  <c r="V108" i="7"/>
  <c r="R108" i="7"/>
  <c r="O108" i="7"/>
  <c r="Z107" i="7"/>
  <c r="V107" i="7"/>
  <c r="R107" i="7"/>
  <c r="O107" i="7"/>
  <c r="Z106" i="7"/>
  <c r="V106" i="7"/>
  <c r="R106" i="7"/>
  <c r="O106" i="7"/>
  <c r="Z105" i="7"/>
  <c r="V105" i="7"/>
  <c r="R105" i="7"/>
  <c r="O105" i="7"/>
  <c r="Z104" i="7"/>
  <c r="V104" i="7"/>
  <c r="R104" i="7"/>
  <c r="O104" i="7"/>
  <c r="Z103" i="7"/>
  <c r="V103" i="7"/>
  <c r="R103" i="7"/>
  <c r="O103" i="7"/>
  <c r="Z102" i="7"/>
  <c r="V102" i="7"/>
  <c r="R102" i="7"/>
  <c r="O102" i="7"/>
  <c r="Z101" i="7"/>
  <c r="V101" i="7"/>
  <c r="R101" i="7"/>
  <c r="O101" i="7"/>
  <c r="Z100" i="7"/>
  <c r="V100" i="7"/>
  <c r="R100" i="7"/>
  <c r="O100" i="7"/>
  <c r="Z99" i="7"/>
  <c r="V99" i="7"/>
  <c r="R99" i="7"/>
  <c r="O99" i="7"/>
  <c r="Z98" i="7"/>
  <c r="V98" i="7"/>
  <c r="R98" i="7"/>
  <c r="O98" i="7"/>
  <c r="Z97" i="7"/>
  <c r="V97" i="7"/>
  <c r="R97" i="7"/>
  <c r="O97" i="7"/>
  <c r="Z96" i="7"/>
  <c r="V96" i="7"/>
  <c r="R96" i="7"/>
  <c r="O96" i="7"/>
  <c r="Z95" i="7"/>
  <c r="V95" i="7"/>
  <c r="R95" i="7"/>
  <c r="O95" i="7"/>
  <c r="Z94" i="7"/>
  <c r="V94" i="7"/>
  <c r="R94" i="7"/>
  <c r="O94" i="7"/>
  <c r="Z93" i="7"/>
  <c r="V93" i="7"/>
  <c r="R93" i="7"/>
  <c r="O93" i="7"/>
  <c r="Z92" i="7"/>
  <c r="V92" i="7"/>
  <c r="R92" i="7"/>
  <c r="O92" i="7"/>
  <c r="Z91" i="7"/>
  <c r="V91" i="7"/>
  <c r="R91" i="7"/>
  <c r="O91" i="7"/>
  <c r="Z90" i="7"/>
  <c r="V90" i="7"/>
  <c r="R90" i="7"/>
  <c r="O90" i="7"/>
  <c r="Z89" i="7"/>
  <c r="V89" i="7"/>
  <c r="R89" i="7"/>
  <c r="O89" i="7"/>
  <c r="Z88" i="7"/>
  <c r="V88" i="7"/>
  <c r="R88" i="7"/>
  <c r="O88" i="7"/>
  <c r="Z87" i="7"/>
  <c r="V87" i="7"/>
  <c r="R87" i="7"/>
  <c r="O87" i="7"/>
  <c r="Z86" i="7"/>
  <c r="V86" i="7"/>
  <c r="R86" i="7"/>
  <c r="O86" i="7"/>
  <c r="Z85" i="7"/>
  <c r="V85" i="7"/>
  <c r="R85" i="7"/>
  <c r="O85" i="7"/>
  <c r="Z84" i="7"/>
  <c r="V84" i="7"/>
  <c r="R84" i="7"/>
  <c r="O84" i="7"/>
  <c r="Z83" i="7"/>
  <c r="V83" i="7"/>
  <c r="R83" i="7"/>
  <c r="O83" i="7"/>
  <c r="Z82" i="7"/>
  <c r="V82" i="7"/>
  <c r="R82" i="7"/>
  <c r="O82" i="7"/>
  <c r="Z81" i="7"/>
  <c r="V81" i="7"/>
  <c r="R81" i="7"/>
  <c r="O81" i="7"/>
  <c r="Z80" i="7"/>
  <c r="V80" i="7"/>
  <c r="R80" i="7"/>
  <c r="O80" i="7"/>
  <c r="Z79" i="7"/>
  <c r="V79" i="7"/>
  <c r="R79" i="7"/>
  <c r="O79" i="7"/>
  <c r="Z78" i="7"/>
  <c r="V78" i="7"/>
  <c r="R78" i="7"/>
  <c r="O78" i="7"/>
  <c r="Z77" i="7"/>
  <c r="V77" i="7"/>
  <c r="R77" i="7"/>
  <c r="O77" i="7"/>
  <c r="Z76" i="7"/>
  <c r="V76" i="7"/>
  <c r="R76" i="7"/>
  <c r="O76" i="7"/>
  <c r="Z75" i="7"/>
  <c r="V75" i="7"/>
  <c r="R75" i="7"/>
  <c r="O75" i="7"/>
  <c r="Z74" i="7"/>
  <c r="V74" i="7"/>
  <c r="R74" i="7"/>
  <c r="O74" i="7"/>
  <c r="Z73" i="7"/>
  <c r="V73" i="7"/>
  <c r="R73" i="7"/>
  <c r="O73" i="7"/>
  <c r="Z72" i="7"/>
  <c r="V72" i="7"/>
  <c r="R72" i="7"/>
  <c r="O72" i="7"/>
  <c r="Z71" i="7"/>
  <c r="V71" i="7"/>
  <c r="R71" i="7"/>
  <c r="O71" i="7"/>
  <c r="Z70" i="7"/>
  <c r="V70" i="7"/>
  <c r="R70" i="7"/>
  <c r="O70" i="7"/>
  <c r="Z69" i="7"/>
  <c r="V69" i="7"/>
  <c r="R69" i="7"/>
  <c r="O69" i="7"/>
  <c r="Z68" i="7"/>
  <c r="V68" i="7"/>
  <c r="R68" i="7"/>
  <c r="O68" i="7"/>
  <c r="Z67" i="7"/>
  <c r="V67" i="7"/>
  <c r="R67" i="7"/>
  <c r="O67" i="7"/>
  <c r="Z66" i="7"/>
  <c r="V66" i="7"/>
  <c r="R66" i="7"/>
  <c r="O66" i="7"/>
  <c r="Z65" i="7"/>
  <c r="V65" i="7"/>
  <c r="R65" i="7"/>
  <c r="O65" i="7"/>
  <c r="Z64" i="7"/>
  <c r="V64" i="7"/>
  <c r="R64" i="7"/>
  <c r="O64" i="7"/>
  <c r="Z63" i="7"/>
  <c r="V63" i="7"/>
  <c r="R63" i="7"/>
  <c r="O63" i="7"/>
  <c r="Z62" i="7"/>
  <c r="V62" i="7"/>
  <c r="R62" i="7"/>
  <c r="O62" i="7"/>
  <c r="Z61" i="7"/>
  <c r="V61" i="7"/>
  <c r="R61" i="7"/>
  <c r="O61" i="7"/>
  <c r="Z60" i="7"/>
  <c r="V60" i="7"/>
  <c r="R60" i="7"/>
  <c r="O60" i="7"/>
  <c r="Z59" i="7"/>
  <c r="V59" i="7"/>
  <c r="R59" i="7"/>
  <c r="O59" i="7"/>
  <c r="Z58" i="7"/>
  <c r="V58" i="7"/>
  <c r="R58" i="7"/>
  <c r="O58" i="7"/>
  <c r="Z57" i="7"/>
  <c r="V57" i="7"/>
  <c r="R57" i="7"/>
  <c r="O57" i="7"/>
  <c r="Z56" i="7"/>
  <c r="V56" i="7"/>
  <c r="R56" i="7"/>
  <c r="O56" i="7"/>
  <c r="Z55" i="7"/>
  <c r="V55" i="7"/>
  <c r="R55" i="7"/>
  <c r="O55" i="7"/>
  <c r="Z54" i="7"/>
  <c r="V54" i="7"/>
  <c r="R54" i="7"/>
  <c r="O54" i="7"/>
  <c r="Z53" i="7"/>
  <c r="V53" i="7"/>
  <c r="R53" i="7"/>
  <c r="O53" i="7"/>
  <c r="Z52" i="7"/>
  <c r="V52" i="7"/>
  <c r="R52" i="7"/>
  <c r="O52" i="7"/>
  <c r="Z51" i="7"/>
  <c r="V51" i="7"/>
  <c r="R51" i="7"/>
  <c r="O51" i="7"/>
  <c r="Z50" i="7"/>
  <c r="V50" i="7"/>
  <c r="R50" i="7"/>
  <c r="O50" i="7"/>
  <c r="Z49" i="7"/>
  <c r="V49" i="7"/>
  <c r="R49" i="7"/>
  <c r="O49" i="7"/>
  <c r="Z48" i="7"/>
  <c r="V48" i="7"/>
  <c r="R48" i="7"/>
  <c r="O48" i="7"/>
  <c r="Z47" i="7"/>
  <c r="V47" i="7"/>
  <c r="R47" i="7"/>
  <c r="O47" i="7"/>
  <c r="Z46" i="7"/>
  <c r="V46" i="7"/>
  <c r="R46" i="7"/>
  <c r="O46" i="7"/>
  <c r="Z45" i="7"/>
  <c r="V45" i="7"/>
  <c r="R45" i="7"/>
  <c r="O45" i="7"/>
  <c r="Z44" i="7"/>
  <c r="V44" i="7"/>
  <c r="R44" i="7"/>
  <c r="O44" i="7"/>
  <c r="Z43" i="7"/>
  <c r="V43" i="7"/>
  <c r="R43" i="7"/>
  <c r="O43" i="7"/>
  <c r="Z42" i="7"/>
  <c r="V42" i="7"/>
  <c r="R42" i="7"/>
  <c r="O42" i="7"/>
  <c r="Z41" i="7"/>
  <c r="V41" i="7"/>
  <c r="R41" i="7"/>
  <c r="O41" i="7"/>
  <c r="Z40" i="7"/>
  <c r="V40" i="7"/>
  <c r="R40" i="7"/>
  <c r="O40" i="7"/>
  <c r="Z39" i="7"/>
  <c r="V39" i="7"/>
  <c r="R39" i="7"/>
  <c r="O39" i="7"/>
  <c r="Z38" i="7"/>
  <c r="V38" i="7"/>
  <c r="R38" i="7"/>
  <c r="O38" i="7"/>
  <c r="Z37" i="7"/>
  <c r="V37" i="7"/>
  <c r="R37" i="7"/>
  <c r="O37" i="7"/>
  <c r="Z36" i="7"/>
  <c r="V36" i="7"/>
  <c r="R36" i="7"/>
  <c r="O36" i="7"/>
  <c r="Z35" i="7"/>
  <c r="V35" i="7"/>
  <c r="R35" i="7"/>
  <c r="O35" i="7"/>
  <c r="Z34" i="7"/>
  <c r="V34" i="7"/>
  <c r="R34" i="7"/>
  <c r="O34" i="7"/>
  <c r="Z33" i="7"/>
  <c r="V33" i="7"/>
  <c r="R33" i="7"/>
  <c r="O33" i="7"/>
  <c r="Z32" i="7"/>
  <c r="V32" i="7"/>
  <c r="R32" i="7"/>
  <c r="O32" i="7"/>
  <c r="Z31" i="7"/>
  <c r="V31" i="7"/>
  <c r="R31" i="7"/>
  <c r="O31" i="7"/>
  <c r="Z30" i="7"/>
  <c r="V30" i="7"/>
  <c r="R30" i="7"/>
  <c r="O30" i="7"/>
  <c r="Z29" i="7"/>
  <c r="V29" i="7"/>
  <c r="R29" i="7"/>
  <c r="O29" i="7"/>
  <c r="Z28" i="7"/>
  <c r="V28" i="7"/>
  <c r="R28" i="7"/>
  <c r="O28" i="7"/>
  <c r="Z27" i="7"/>
  <c r="V27" i="7"/>
  <c r="R27" i="7"/>
  <c r="O27" i="7"/>
  <c r="Z26" i="7"/>
  <c r="V26" i="7"/>
  <c r="R26" i="7"/>
  <c r="O26" i="7"/>
  <c r="Z25" i="7"/>
  <c r="V25" i="7"/>
  <c r="R25" i="7"/>
  <c r="O25" i="7"/>
  <c r="Z24" i="7"/>
  <c r="V24" i="7"/>
  <c r="R24" i="7"/>
  <c r="O24" i="7"/>
  <c r="Z23" i="7"/>
  <c r="V23" i="7"/>
  <c r="R23" i="7"/>
  <c r="O23" i="7"/>
  <c r="Z22" i="7"/>
  <c r="V22" i="7"/>
  <c r="R22" i="7"/>
  <c r="O22" i="7"/>
  <c r="Z21" i="7"/>
  <c r="V21" i="7"/>
  <c r="R21" i="7"/>
  <c r="O21" i="7"/>
  <c r="Z20" i="7"/>
  <c r="V20" i="7"/>
  <c r="R20" i="7"/>
  <c r="O20" i="7"/>
  <c r="Z19" i="7"/>
  <c r="V19" i="7"/>
  <c r="R19" i="7"/>
  <c r="O19" i="7"/>
  <c r="Z18" i="7"/>
  <c r="V18" i="7"/>
  <c r="R18" i="7"/>
  <c r="O18" i="7"/>
  <c r="Z17" i="7"/>
  <c r="V17" i="7"/>
  <c r="R17" i="7"/>
  <c r="O17" i="7"/>
  <c r="Z16" i="7"/>
  <c r="V16" i="7"/>
  <c r="R16" i="7"/>
  <c r="O16" i="7"/>
  <c r="Z15" i="7"/>
  <c r="V15" i="7"/>
  <c r="R15" i="7"/>
  <c r="O15" i="7"/>
  <c r="Z14" i="7"/>
  <c r="V14" i="7"/>
  <c r="R14" i="7"/>
  <c r="O14" i="7"/>
  <c r="Z13" i="7"/>
  <c r="V13" i="7"/>
  <c r="R13" i="7"/>
  <c r="O13" i="7"/>
  <c r="Z12" i="7"/>
  <c r="V12" i="7"/>
  <c r="R12" i="7"/>
  <c r="O12" i="7"/>
  <c r="Z11" i="7"/>
  <c r="V11" i="7"/>
  <c r="R11" i="7"/>
  <c r="O11" i="7"/>
  <c r="Z10" i="7"/>
  <c r="V10" i="7"/>
  <c r="R10" i="7"/>
  <c r="O10" i="7"/>
  <c r="Z9" i="7"/>
  <c r="V9" i="7"/>
  <c r="R9" i="7"/>
  <c r="O9" i="7"/>
  <c r="Z8" i="7"/>
  <c r="V8" i="7"/>
  <c r="R8" i="7"/>
  <c r="O8" i="7"/>
  <c r="Z7" i="7"/>
  <c r="V7" i="7"/>
  <c r="R7" i="7"/>
  <c r="O7" i="7"/>
  <c r="Z6" i="7"/>
  <c r="V6" i="7"/>
  <c r="R6" i="7"/>
  <c r="O6" i="7"/>
  <c r="Z5" i="7"/>
  <c r="V5" i="7"/>
  <c r="R5" i="7"/>
  <c r="O5" i="7"/>
  <c r="Z4" i="7"/>
  <c r="V4" i="7"/>
  <c r="R4" i="7"/>
  <c r="O4" i="7"/>
  <c r="Z3" i="7"/>
  <c r="V3" i="7"/>
  <c r="R3" i="7"/>
  <c r="O3" i="7"/>
  <c r="Z2" i="7"/>
  <c r="V2" i="7"/>
  <c r="R2" i="7"/>
  <c r="O2" i="7"/>
  <c r="U36" i="6"/>
  <c r="U26" i="6"/>
  <c r="U25" i="6"/>
  <c r="U24" i="6"/>
  <c r="U23" i="6"/>
  <c r="U22" i="6"/>
  <c r="U21" i="6"/>
  <c r="U20" i="6"/>
  <c r="U19" i="6"/>
  <c r="U15" i="6"/>
  <c r="U14" i="6"/>
  <c r="U13" i="6"/>
  <c r="U11" i="6"/>
  <c r="U10" i="6"/>
  <c r="U8" i="6"/>
  <c r="U7" i="6"/>
  <c r="U6" i="6"/>
  <c r="W6" i="6" l="1"/>
  <c r="W11" i="6"/>
  <c r="W7" i="6"/>
  <c r="W10" i="6"/>
  <c r="W13" i="6"/>
  <c r="W14" i="6"/>
  <c r="W15" i="6"/>
  <c r="W8" i="6"/>
  <c r="C6" i="6" l="1"/>
  <c r="C4" i="6"/>
  <c r="C5" i="6"/>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<sst xmlns="http://schemas.openxmlformats.org/spreadsheetml/2006/main" count="7376" uniqueCount="978">
  <si>
    <t>15A011</t>
  </si>
  <si>
    <t>15E681</t>
  </si>
  <si>
    <t>15E683</t>
  </si>
  <si>
    <t>ST ELIZABETH HEALTHCARE CENTER</t>
  </si>
  <si>
    <t>ALEXANDRIA CARE CENTER</t>
  </si>
  <si>
    <t>SUMMERFIELD HEALTH CARE CENTER</t>
  </si>
  <si>
    <t>PARKVIEW CARE CENTER</t>
  </si>
  <si>
    <t>PILGRIM MANOR</t>
  </si>
  <si>
    <t>WEDGEWOOD HEALTHCARE CENTER</t>
  </si>
  <si>
    <t>HOOVERWOOD</t>
  </si>
  <si>
    <t>MASON HEALTH CARE CENTER</t>
  </si>
  <si>
    <t>BEAUMONT REHABILITATION AND HEALTHCARE CENTER</t>
  </si>
  <si>
    <t>MILLER'S MERRY MANOR</t>
  </si>
  <si>
    <t>GARDEN VILLA - BLOOMINGTON</t>
  </si>
  <si>
    <t>HERITAGE HOUSE OF SHELBYVILLE</t>
  </si>
  <si>
    <t>GREENWOOD VILLAGE SOUTH</t>
  </si>
  <si>
    <t>COMMUNITY NURSING AND REHABILITATION CENTER</t>
  </si>
  <si>
    <t>WATERS EDGE VILLAGE</t>
  </si>
  <si>
    <t>NORTHWEST MANOR HEALTH CARE CENTER</t>
  </si>
  <si>
    <t>WILLOW MANOR</t>
  </si>
  <si>
    <t>ENVIVE OF LAWRENCEBURG</t>
  </si>
  <si>
    <t>BRICKYARD HEALTHCARE û LAPORTE CARE CENTER</t>
  </si>
  <si>
    <t>APERION CARE KOKOMO</t>
  </si>
  <si>
    <t>EDGEWATER WOODS</t>
  </si>
  <si>
    <t>GREEN VALLEY CARE CENTER</t>
  </si>
  <si>
    <t>BEECH GROVE MEADOWS</t>
  </si>
  <si>
    <t>BRICKYARD HEALTHCARE û BROOKVIEW CARE CENTER</t>
  </si>
  <si>
    <t>ENVIVE OF INDIANAPOLIS</t>
  </si>
  <si>
    <t>WOODLAND MANOR</t>
  </si>
  <si>
    <t>HERITAGE HOUSE OF NEW CASTLE</t>
  </si>
  <si>
    <t>ST MARY HEALTHCARE CENTER</t>
  </si>
  <si>
    <t>HERITAGE PARK</t>
  </si>
  <si>
    <t>GARDEN VILLA - BEDFORD</t>
  </si>
  <si>
    <t>TRAILPOINT VILLAGE</t>
  </si>
  <si>
    <t>HERITAGE CENTER</t>
  </si>
  <si>
    <t>RIVERWALK VILLAGE</t>
  </si>
  <si>
    <t>BRICKYARD HEALTHCARE - TWELFTH STREET CARE CENTER</t>
  </si>
  <si>
    <t>CARDINAL NURSING AND REHABILITATION CENTER</t>
  </si>
  <si>
    <t>BRICKYARD HEALTHCARE - BRANDYWINE CARE CENTER</t>
  </si>
  <si>
    <t>ROSEWALK VILLAGE AT LAFAYETTE</t>
  </si>
  <si>
    <t>VERMILLION CONVALESCENT CENTER</t>
  </si>
  <si>
    <t>SPRINGS VALLEY MEADOWS</t>
  </si>
  <si>
    <t>MILLER'S AT OAK POINTE</t>
  </si>
  <si>
    <t>MUNSTER MED-INN</t>
  </si>
  <si>
    <t>DANVILLE REGIONAL REHABILITATION</t>
  </si>
  <si>
    <t>COLUMBUS TRANSITIONAL CARE AND REHABILITATION</t>
  </si>
  <si>
    <t>WESTVIEW NURSING AND REHABILITATION CENTER</t>
  </si>
  <si>
    <t>BRICKYARD HEALTHCARE - TERRACE CARE CENTER</t>
  </si>
  <si>
    <t>BRICKYARD HEALTHCARE - VALPARAISO CARE CENTER</t>
  </si>
  <si>
    <t>BRICKYARD HEALTHCARE û CHURCHMAN CARE CENTER</t>
  </si>
  <si>
    <t>NORTH WOODS VILLAGE</t>
  </si>
  <si>
    <t>MEADOWS MANOR NORTH</t>
  </si>
  <si>
    <t>WASHINGTON NURSING CENTER</t>
  </si>
  <si>
    <t>NORTH PARK NURSING CENTER</t>
  </si>
  <si>
    <t>HARCOURT TERRACE NURSING AND REHABILITATION</t>
  </si>
  <si>
    <t>MONTICELLO HEALTHCARE</t>
  </si>
  <si>
    <t>HEALTHWIN</t>
  </si>
  <si>
    <t>SPRING MILL MEADOWS</t>
  </si>
  <si>
    <t>APERION CARE ARBORS MICHIGAN CITY</t>
  </si>
  <si>
    <t>BRICKYARD HEALTHCARE - RICHMOND CARE CENTER</t>
  </si>
  <si>
    <t>LIFE CARE CENTER OF THE WILLOWS</t>
  </si>
  <si>
    <t>SUMMIT CITY NURSING AND REHABILITATION</t>
  </si>
  <si>
    <t>STONEBROOKE REHABILITATION CENTER</t>
  </si>
  <si>
    <t>AUTUMN RIDGE REHABILITATION CENTRE</t>
  </si>
  <si>
    <t>RIVERVIEW VILLAGE</t>
  </si>
  <si>
    <t>VALPARAISO CARE &amp; REHABILITATION</t>
  </si>
  <si>
    <t>WESTMINSTER VILLAGE NORTH</t>
  </si>
  <si>
    <t>WESTMINSTER VILLAGE MUNCIE INC</t>
  </si>
  <si>
    <t>FRANKLIN MEADOWS</t>
  </si>
  <si>
    <t>GLENBROOK REHABILITATION &amp; SKILLED NURSING CENTER</t>
  </si>
  <si>
    <t>WESTMINSTER VILLAGE - WEST LAFAYETTE</t>
  </si>
  <si>
    <t>BRICKYARD HEALTHCARE - ST JOES CARE CENTER</t>
  </si>
  <si>
    <t>CARMEL HEALTH &amp; LIVING COMMUNITY</t>
  </si>
  <si>
    <t>WATERS OF MARTINSVILLE, THE</t>
  </si>
  <si>
    <t>BRICKYARD HEALTHCARE û PORTAGE CARE CENTER</t>
  </si>
  <si>
    <t>GREENFIELD HEALTHCARE CENTER</t>
  </si>
  <si>
    <t>WESTMINSTER HEALTH CARE CENTER</t>
  </si>
  <si>
    <t>GREENWOOD HEALTHCARE CENTER</t>
  </si>
  <si>
    <t>ALTENHEIM HEALTH &amp; LIVING COMMUNITY</t>
  </si>
  <si>
    <t>MARQUETTE</t>
  </si>
  <si>
    <t>MAPLE PARK VILLAGE</t>
  </si>
  <si>
    <t>UNIVERSITY NURSING CENTER</t>
  </si>
  <si>
    <t>WATERS OF GREENCASTLE, THE</t>
  </si>
  <si>
    <t>HILLCREST VILLAGE</t>
  </si>
  <si>
    <t>GREENCROFT HEALTHCARE</t>
  </si>
  <si>
    <t>BROWNSBURG HEALTH CARE CENTER</t>
  </si>
  <si>
    <t>MAJESTIC CARE OF NEW HAVEN</t>
  </si>
  <si>
    <t>HANOVER NURSING CENTER</t>
  </si>
  <si>
    <t>WATERS OF CLIFTY FALLS, THE</t>
  </si>
  <si>
    <t>HERITAGE HOUSE OF GREENSBURG</t>
  </si>
  <si>
    <t>WATERS OF LEBANON, THE</t>
  </si>
  <si>
    <t>SAINT ANTHONY</t>
  </si>
  <si>
    <t>PLAINFIELD HEALTH CARE CENTER</t>
  </si>
  <si>
    <t>WATERS OF HUNTINGBURG, THE</t>
  </si>
  <si>
    <t>GREAT LAKES HEALTHCARE CENTER</t>
  </si>
  <si>
    <t>MAJESTIC CARE OF SOUTH BEND</t>
  </si>
  <si>
    <t>DYER NURSING AND REHABILITATION CENTER</t>
  </si>
  <si>
    <t>WESTMINSTER VILLAGE HEALTH &amp; REHAB</t>
  </si>
  <si>
    <t>KOKOMO HEALTHCARE CENTER</t>
  </si>
  <si>
    <t>WATERS OF COVINGTON, THE</t>
  </si>
  <si>
    <t>COLUMBIA HEALTHCARE CENTER</t>
  </si>
  <si>
    <t>NORTH CAPITOL NURSING &amp; REHABILITATION CENTER</t>
  </si>
  <si>
    <t>HERITAGE HOUSE OF RICHMOND</t>
  </si>
  <si>
    <t>WOODLANDS THE</t>
  </si>
  <si>
    <t>ROSEBUD VILLAGE</t>
  </si>
  <si>
    <t>RANDOLPH NURSING HOME</t>
  </si>
  <si>
    <t>TWIN CITY HEALTH CARE</t>
  </si>
  <si>
    <t>WATERS OF BATESVILLE, THE</t>
  </si>
  <si>
    <t>WESTRIDGE HEALTH CARE CENTER</t>
  </si>
  <si>
    <t>AVON HEALTH &amp; REHABILITATION CENTER</t>
  </si>
  <si>
    <t>BETHANY VILLAGE</t>
  </si>
  <si>
    <t>YORKTOWN MANOR</t>
  </si>
  <si>
    <t>FOREST CREEK VILLAGE</t>
  </si>
  <si>
    <t>SIGNATURE HEALTHCARE OF MUNCIE</t>
  </si>
  <si>
    <t>MAJESTIC CARE OF LAFAYETTE</t>
  </si>
  <si>
    <t>CASTLETON HEALTH CARE CENTER</t>
  </si>
  <si>
    <t>CHESTERTON MANOR</t>
  </si>
  <si>
    <t>MAJESTIC CARE OF SOUTHPORT</t>
  </si>
  <si>
    <t>BRICKYARD HEALTHCARE - BRENTWOOD CARE CENTER</t>
  </si>
  <si>
    <t>CHATEAU REHABILITATION AND HEALTHCARE CENTER</t>
  </si>
  <si>
    <t>BRICKYARD HEALTHCARE - WOODLANDS CARE CENTER</t>
  </si>
  <si>
    <t>SUGAR CREEK REHABILITATION AND CONVALESCENT CENTER</t>
  </si>
  <si>
    <t>CELEBRATE SENIOR LIVING OF FORT WAYNE</t>
  </si>
  <si>
    <t>COUNTRYSIDE MANOR HEALTH &amp; LIVING COMMUNITY</t>
  </si>
  <si>
    <t>SYCAMORE CARE STRATEGIES</t>
  </si>
  <si>
    <t>BRICKYARD HEALTHCARE û GOLDEN RULE CARE CENTER</t>
  </si>
  <si>
    <t>LIFE CARE CENTER OF FORT WAYNE</t>
  </si>
  <si>
    <t>LAKE POINTE VILLAGE</t>
  </si>
  <si>
    <t>EAST LAKE NURSING &amp; REHABILITATION CENTER</t>
  </si>
  <si>
    <t>CORE OF DALE</t>
  </si>
  <si>
    <t>MILLER'S SENIOR LIVING COMMUNITY</t>
  </si>
  <si>
    <t>ALLISON POINTE HEALTHCARE CENTER</t>
  </si>
  <si>
    <t>CYPRESS GROVE REHABILITATION CENTER</t>
  </si>
  <si>
    <t>WATERS OF PRINCETON, THE</t>
  </si>
  <si>
    <t>BRICKYARD HEALTHCARE - BLOOMINGTON CARE CENTER</t>
  </si>
  <si>
    <t>WATERS OF DILLSBORO-ROSS MANOR, THE</t>
  </si>
  <si>
    <t>GOOD SAMARITAN SOCIETY NORTHWOOD RETIREMENT COMM</t>
  </si>
  <si>
    <t>WINTERSONG VILLAGE</t>
  </si>
  <si>
    <t>AVALON VILLAGE</t>
  </si>
  <si>
    <t>RENSSELAER CARE CENTER</t>
  </si>
  <si>
    <t>COLONIAL OAKS HEALTH CARE CENTER</t>
  </si>
  <si>
    <t>EAGLE VALLEY MEADOWS</t>
  </si>
  <si>
    <t>AMERICAN VILLAGE</t>
  </si>
  <si>
    <t>CLINTON HOUSE REHABILITATION AND HEALTHCARE CENTER</t>
  </si>
  <si>
    <t>MILLER'S HEALTH &amp; REHAB BY MILLER'S MERRY MANOR</t>
  </si>
  <si>
    <t>GOOD SAMARITAN SOCIETY SHAKAMAK RETIREMENT COMM</t>
  </si>
  <si>
    <t>WATERS OF NEW CASTLE, THE</t>
  </si>
  <si>
    <t>SKILLED CARING CENTER OF MEMORIAL HOSPITAL</t>
  </si>
  <si>
    <t>INDIAN CREEK HEALTHCARE CENTER</t>
  </si>
  <si>
    <t>CLINTON GARDENS</t>
  </si>
  <si>
    <t>MAJESTIC CARE OF WEST ALLEN</t>
  </si>
  <si>
    <t>MITCHELL MANOR</t>
  </si>
  <si>
    <t>MEADOW VIEW HEALTH AND REHABILITATION</t>
  </si>
  <si>
    <t>UNIVERSITY HEIGHTS HEALTH AND LIVING COMMUNITY</t>
  </si>
  <si>
    <t>PARK TERRACE VILLAGE</t>
  </si>
  <si>
    <t>ROSEWALK VILLAGE</t>
  </si>
  <si>
    <t>SALEM CROSSING</t>
  </si>
  <si>
    <t>LIFE CARE CENTER OF VALPARAISO</t>
  </si>
  <si>
    <t>HERITAGE HOUSE REHABILITATION &amp; HEALTH CARE CENTER</t>
  </si>
  <si>
    <t>PAOLI HEALTH AND LIVING COMMUNITY</t>
  </si>
  <si>
    <t>WILDWOOD HEALTHCARE CENTER</t>
  </si>
  <si>
    <t>OSSIAN HEALTH CARE AND REHABILITATION CENTER</t>
  </si>
  <si>
    <t>CHALET REHABILITATION AND HEALTHCARE CENTER</t>
  </si>
  <si>
    <t>MAJESTIC CARE OF AVON</t>
  </si>
  <si>
    <t>EASTGATE MANOR NURSING AND REHABILITATION</t>
  </si>
  <si>
    <t>MOUNT VERNON NURSING AND REHABILITATION</t>
  </si>
  <si>
    <t>LIFE CARE CENTER OF LAGRANGE</t>
  </si>
  <si>
    <t>LIFE CARE CENTER OF MICHIGAN CITY</t>
  </si>
  <si>
    <t>SAINT ANNE HOME</t>
  </si>
  <si>
    <t>ELKHART MEADOWS</t>
  </si>
  <si>
    <t>HICKORY CREEK AT GREENSBURG</t>
  </si>
  <si>
    <t>NEWBURGH HEALTH CARE</t>
  </si>
  <si>
    <t>WEST BEND NURSING AND REHABILITATION</t>
  </si>
  <si>
    <t>RAWLINS HOUSE HEALTH &amp; LIVING COMMUNITY</t>
  </si>
  <si>
    <t>MEADOWS MANOR EAST</t>
  </si>
  <si>
    <t>MAJESTIC CARE OF FORT WAYNE</t>
  </si>
  <si>
    <t>AMBER MANOR CARE CENTER</t>
  </si>
  <si>
    <t>BRICKYARD HEALTHCARE û MERRILLVILLE CARE CENTER</t>
  </si>
  <si>
    <t>WILLOWDALE VILLAGE</t>
  </si>
  <si>
    <t>BYRON HEALTH CENTER</t>
  </si>
  <si>
    <t>BRICKYARD HEALTHCAREû SYCAMORE VILLAGE CARE CENTER</t>
  </si>
  <si>
    <t>TODD-DICKEY NURSING AND REHABILITATION</t>
  </si>
  <si>
    <t>PREMIER HEALTHCARE OF NEW HARMONY</t>
  </si>
  <si>
    <t>POPLAR CARE STRATEGIES</t>
  </si>
  <si>
    <t>BRICKYARD HEALTHCARE û PETERSBURG CARE CENTER</t>
  </si>
  <si>
    <t>MAJESTIC CARE OF SHERIDAN</t>
  </si>
  <si>
    <t>SEYMOUR CROSSING</t>
  </si>
  <si>
    <t>SIGNATURE HEALTHCARE AT PARKWOOD</t>
  </si>
  <si>
    <t>LIFE CARE CENTER OF ROCHESTER</t>
  </si>
  <si>
    <t>HARBOUR MANOR HEALTH &amp; LIVING COMMUNITY</t>
  </si>
  <si>
    <t>WASHINGTON HEALTHCARE CENTER</t>
  </si>
  <si>
    <t>BRICKYARD HEALTHCARE û LINCOLN HILLS CARE CENTER</t>
  </si>
  <si>
    <t>CAMELOT CARE CENTER</t>
  </si>
  <si>
    <t>LAURELS OF DEKALB</t>
  </si>
  <si>
    <t>CAROLETON HEALTHCARE CENTER</t>
  </si>
  <si>
    <t>CORE OF BEDFORD</t>
  </si>
  <si>
    <t>WESTPARK A WATERS COMMUNITY</t>
  </si>
  <si>
    <t>BRICKYARD HEALTHCARE - WOODBRIDGE CARE CENTER</t>
  </si>
  <si>
    <t>HICKORY CREEK AT KENDALLVILLE</t>
  </si>
  <si>
    <t>CARDINAL CARE STRATEGIES</t>
  </si>
  <si>
    <t>BEN HUR HEALTH AND REHABILITATION</t>
  </si>
  <si>
    <t>HERITAGE HEALTHCARE</t>
  </si>
  <si>
    <t>ESSEX NURSING AND REHABILITATION CENTER</t>
  </si>
  <si>
    <t>HICKORY CREEK AT PERU</t>
  </si>
  <si>
    <t>WATERS OF INDIANAPOLIS, THE</t>
  </si>
  <si>
    <t>GREENWOOD HEALTH AND LIVING COMMUNITY</t>
  </si>
  <si>
    <t>HICKORY CREEK AT SCOTTSBURG</t>
  </si>
  <si>
    <t>HICKORY CREEK AT CRAWFORDSVILLE</t>
  </si>
  <si>
    <t>HAMMOND-WHITING CARE CENTER</t>
  </si>
  <si>
    <t>HICKORY CREEK AT COLUMBUS</t>
  </si>
  <si>
    <t>SIGNATURE HEALTHCARE OF TERRE HAUTE</t>
  </si>
  <si>
    <t>HICKORY CREEK AT MADISON</t>
  </si>
  <si>
    <t>HICKORY CREEK AT ROCHESTER</t>
  </si>
  <si>
    <t>ALBANY HEALTH CARE &amp; REHABILITATION CENTER</t>
  </si>
  <si>
    <t>HICKORY CREEK AT CONNERSVILLE</t>
  </si>
  <si>
    <t>HICKORY CREEK AT WINAMAC</t>
  </si>
  <si>
    <t>HICKORY CREEK AT FRANKLIN</t>
  </si>
  <si>
    <t>WATERS OF MUNCIE, THE</t>
  </si>
  <si>
    <t>MAJESTIC CARE OF JEFFERSON POINTE</t>
  </si>
  <si>
    <t>LOWELL HEALTHCARE</t>
  </si>
  <si>
    <t>NORTHERN LAKES NURSING AND REHABILITATION CENTER</t>
  </si>
  <si>
    <t>WESLEYAN HEALTH CARE CENTER</t>
  </si>
  <si>
    <t>HICKORY CREEK AT NEW CASTLE</t>
  </si>
  <si>
    <t>PRAIRIE VILLAGE NURSING AND REHABILITATION</t>
  </si>
  <si>
    <t>SWISS VILLA NURSING AND REHABILITATION</t>
  </si>
  <si>
    <t>BRECKENRIDGE HEALTH &amp; REHABILITATION</t>
  </si>
  <si>
    <t>CASA OF HOBART</t>
  </si>
  <si>
    <t>FOUR SEASONS RETIREMENT CENTER</t>
  </si>
  <si>
    <t>HOOSIER VILLAGE</t>
  </si>
  <si>
    <t>ENVIVE OF BERNE</t>
  </si>
  <si>
    <t>SIGNATURE HEALTHCARE OF BREMEN</t>
  </si>
  <si>
    <t>TOWNE HOUSE RETIREMENT COMMUNITY</t>
  </si>
  <si>
    <t>LANE HOUSE, THE</t>
  </si>
  <si>
    <t>TIMBERS OF JASPER THE</t>
  </si>
  <si>
    <t>KINGSTON CARE CENTER OF FORT WAYNE</t>
  </si>
  <si>
    <t>BROOKVILLE HEALTHCARE CENTER</t>
  </si>
  <si>
    <t>ARBOR TRACE HEALTH &amp; LIVING COMMUNITY</t>
  </si>
  <si>
    <t>KENDALLVILLE MANOR</t>
  </si>
  <si>
    <t>WATERS OF RISING SUN, THE</t>
  </si>
  <si>
    <t>SOUTHWOOD HEALTHCARE CENTER</t>
  </si>
  <si>
    <t>MIDDLETOWN NURSING AND REHABILITATION CENTER</t>
  </si>
  <si>
    <t>BROWN COUNTY HEALTH AND LIVING COMMUNITY</t>
  </si>
  <si>
    <t>ROLLING HILLS HEALTHCARE CENTER</t>
  </si>
  <si>
    <t>PARKER HEALTH CARE &amp; REHABILITATION CENTER</t>
  </si>
  <si>
    <t>AMBASSADOR HEALTHCARE</t>
  </si>
  <si>
    <t>MAJESTIC CARE OF CONNERSVILLE</t>
  </si>
  <si>
    <t>SCENIC HILLS AT THE MONASTERY</t>
  </si>
  <si>
    <t>WATERS OF SCOTTSBURG, THE</t>
  </si>
  <si>
    <t>PADDOCK SPRINGS</t>
  </si>
  <si>
    <t>VALLEY VIEW HEALTHCARE CENTER</t>
  </si>
  <si>
    <t>HUTSONWOOD AT BRAZIL</t>
  </si>
  <si>
    <t>ROBIN RUN HEALTH CENTER</t>
  </si>
  <si>
    <t>SANCTUARY AT HOLY CROSS</t>
  </si>
  <si>
    <t>WHITEWATER COMMONS SENIOR LIVING</t>
  </si>
  <si>
    <t>TRANSCENDENT HEALTHCARE OF BOONVILLE</t>
  </si>
  <si>
    <t>CENTURY VILLA HEALTH CARE</t>
  </si>
  <si>
    <t>SACRED HEART VILLAGE</t>
  </si>
  <si>
    <t>GENTLECARE OF VINCENNES</t>
  </si>
  <si>
    <t>BRAUN'S NURSING HOME</t>
  </si>
  <si>
    <t>ELWOOD HEALTH AND LIVING</t>
  </si>
  <si>
    <t>RICHLAND BEAN BLOSSOM HEALTH CARE CENTER</t>
  </si>
  <si>
    <t>HEALTH CENTER AT GLENBURN HOME</t>
  </si>
  <si>
    <t>SHADY NOOK CARE CENTER</t>
  </si>
  <si>
    <t>PERSIMMON RIDGE REHABILITATION CENTRE</t>
  </si>
  <si>
    <t>PINEKNOLL REHABILITATION CENTRE</t>
  </si>
  <si>
    <t>SOUTH SHORE HEALTH &amp; REHABILITATION CENTER</t>
  </si>
  <si>
    <t>ENVIVE OF HUNTINGTON</t>
  </si>
  <si>
    <t>BLOOMINGTON NURSING AND REHABILITATION CENTER</t>
  </si>
  <si>
    <t>WILLOW CROSSING HEALTH &amp; REHABILITATION CENTER</t>
  </si>
  <si>
    <t>BERTHA D GARTEN KETCHAM MEMORIAL CENTER</t>
  </si>
  <si>
    <t>CLOVERLEAF OF KNIGHTSVILLE</t>
  </si>
  <si>
    <t>HICKORY CREEK AT HUNTINGTON</t>
  </si>
  <si>
    <t>BETHEL POINTE HEALTH AND REHAB</t>
  </si>
  <si>
    <t>WILLOWBEND LIVING CENTER</t>
  </si>
  <si>
    <t>ROLLING MEADOWS HEALTH CARE CENTER</t>
  </si>
  <si>
    <t>GOOD SAMARITAN HOME &amp; REHABILITATIVE CENTER</t>
  </si>
  <si>
    <t>HICKORY CREEK AT SUNSET</t>
  </si>
  <si>
    <t>WARSAW MEADOWS</t>
  </si>
  <si>
    <t>UNIVERSITY PARK REHABILITATION AND HEALTHCARE</t>
  </si>
  <si>
    <t>WILLIAMSPORT NURSING AND REHABILITATION</t>
  </si>
  <si>
    <t>PLEASANT VIEW LODGE</t>
  </si>
  <si>
    <t>APERION CARE DEMOTTE</t>
  </si>
  <si>
    <t>APERION CARE TOLLESTON PARK</t>
  </si>
  <si>
    <t>LUTHERAN LIFE VILLAGES</t>
  </si>
  <si>
    <t>INDIANA MASONIC HOME HEALTH CENTER</t>
  </si>
  <si>
    <t>LAKELAND REHAB AND HEALTHCARE CENTER</t>
  </si>
  <si>
    <t>MULBERRY HEALTH &amp; REHABILITATION CENTER</t>
  </si>
  <si>
    <t>SAINT ANTHONY REHAB AND NURSING CENTER</t>
  </si>
  <si>
    <t>GRAND VALLEY  HEALTH &amp; REHAB</t>
  </si>
  <si>
    <t>WESTSIDE RETIREMENT VILLAGE</t>
  </si>
  <si>
    <t>BETHEL MANOR</t>
  </si>
  <si>
    <t>HEALTHCARE CENTER AT WITTENBERG VILLAGE</t>
  </si>
  <si>
    <t>HOOSIER CHRISTIAN VILLAGE</t>
  </si>
  <si>
    <t>LINCOLN HILLS OF NEW ALBANY</t>
  </si>
  <si>
    <t>MAJESTIC CARE OF CARMEL</t>
  </si>
  <si>
    <t>ZIONSVILLE MEADOWS</t>
  </si>
  <si>
    <t>RIVER BEND NURSING AND REHABILITATION</t>
  </si>
  <si>
    <t>ARBOR GROVE VILLAGE</t>
  </si>
  <si>
    <t>CREEKSIDE HEALTH AND REHABILITATION CENTER</t>
  </si>
  <si>
    <t>FLATROCK RIVER LODGE</t>
  </si>
  <si>
    <t>WHITE RIVER LODGE</t>
  </si>
  <si>
    <t>LODGE OF THE WABASH</t>
  </si>
  <si>
    <t>GRACE VILLAGE HEALTH CARE FACILITY</t>
  </si>
  <si>
    <t>HARRISON TERRACE</t>
  </si>
  <si>
    <t>CROWN POINT CHRISTIAN VILLAGE</t>
  </si>
  <si>
    <t>MCCORMICK'S CREEK REHABILITATION AND HEALTHCARE</t>
  </si>
  <si>
    <t>LINCOLNSHIRE HEALTH &amp; REHABILITATION CENTER</t>
  </si>
  <si>
    <t>HOMEVIEW CENTER OF FRANKLIN</t>
  </si>
  <si>
    <t>HARBOR HEALTH &amp; REHAB</t>
  </si>
  <si>
    <t>ENGLEWOOD HEALTH &amp; REHABILITATION CENTER</t>
  </si>
  <si>
    <t>PEABODY RETIREMENT COMMUNITY</t>
  </si>
  <si>
    <t>CANTERBURY NURSING AND REHABILITATION CENTER</t>
  </si>
  <si>
    <t>HARRISON HEALTHCARE CENTER</t>
  </si>
  <si>
    <t>WESLEY MANOR HEALTH CENTER</t>
  </si>
  <si>
    <t>SELLERSBURG HEALTHCARE CENTER</t>
  </si>
  <si>
    <t>PULASKI HEALTH CARE CENTER</t>
  </si>
  <si>
    <t>OWEN VALLEY HEALTH CAMPUS</t>
  </si>
  <si>
    <t>REHABILITATION CENTER AT HARTSFIELD VILLAGE</t>
  </si>
  <si>
    <t>MAJESTIC CARE OF NORTH VERNON</t>
  </si>
  <si>
    <t>AUBURN VILLAGE</t>
  </si>
  <si>
    <t>OAK GROVE CHRISTIAN RETIREMENT VILLAGE</t>
  </si>
  <si>
    <t>DIVERSICARE OF PROVIDENCE</t>
  </si>
  <si>
    <t>MAJESTIC CARE OF NEWBURGH</t>
  </si>
  <si>
    <t>OAKWOOD HEALTH CAMPUS</t>
  </si>
  <si>
    <t>HAMILTON GROVE</t>
  </si>
  <si>
    <t>MARKLE HEALTH &amp; REHABILITATION</t>
  </si>
  <si>
    <t>ST CHARLES HEALTH CAMPUS</t>
  </si>
  <si>
    <t>MORNING BREEZE RETIREMENT COMMUNITY AND HEALTHCARE</t>
  </si>
  <si>
    <t>MILNER COMMUNITY HEALTH CARE</t>
  </si>
  <si>
    <t>BELL TRACE HEALTH AND LIVING CENTER</t>
  </si>
  <si>
    <t>WATERFORD PLACE HEALTH CAMPUS</t>
  </si>
  <si>
    <t>BETHLEHEM WOODS NURSING AND REHABILITATION</t>
  </si>
  <si>
    <t>HOMEWOOD HEALTH CAMPUS</t>
  </si>
  <si>
    <t>AUTUMN WOODS HEALTH CAMPUS</t>
  </si>
  <si>
    <t>WOODMONT HEALTH CAMPUS</t>
  </si>
  <si>
    <t>SOUTHFIELD VILLAGE</t>
  </si>
  <si>
    <t>BRICKYARD HEALTHCARE û ELKHART CARE CENTER</t>
  </si>
  <si>
    <t>BRICKYARD HEALTHCARE û KNOX CARE CENTER</t>
  </si>
  <si>
    <t>BRICKYARD HEALTHCARE û MUNCIE CARE CENTER</t>
  </si>
  <si>
    <t>FREELANDVILLE COMMUNITY HOME</t>
  </si>
  <si>
    <t>MAJESTIC CARE OF GOSHEN</t>
  </si>
  <si>
    <t>ENVIVE OF ANDERSON</t>
  </si>
  <si>
    <t>MORRISTOWN MANOR</t>
  </si>
  <si>
    <t>HERITAGE OF HUNTINGTON</t>
  </si>
  <si>
    <t>SILVER OAKS HEALTH CAMPUS</t>
  </si>
  <si>
    <t>BETZ NURSING HOME</t>
  </si>
  <si>
    <t>RIVERSIDE VILLAGE</t>
  </si>
  <si>
    <t>BRIDGEPOINTE HEALTH CAMPUS</t>
  </si>
  <si>
    <t>CLARK REHABILITATION AND SKILLED NURSING CENTER</t>
  </si>
  <si>
    <t>BETHANY POINTE HEALTH CAMPUS</t>
  </si>
  <si>
    <t>ENVIVE OF HARTFORD CITY</t>
  </si>
  <si>
    <t>CATHERINE KASPER HOME</t>
  </si>
  <si>
    <t>CHRISTIAN CARE RETIREMENT COMMUNITY</t>
  </si>
  <si>
    <t>APERION CARE PERU</t>
  </si>
  <si>
    <t>BROOKSIDE VILLAGE INC</t>
  </si>
  <si>
    <t>WALDRON REHABILITATION AND HEALTHCARE CENTER</t>
  </si>
  <si>
    <t>HERITAGE POINTE</t>
  </si>
  <si>
    <t>SWISS VILLAGE</t>
  </si>
  <si>
    <t>CHASE CENTER</t>
  </si>
  <si>
    <t>COVERED BRIDGE HEALTH CAMPUS</t>
  </si>
  <si>
    <t>OAK VILLAGE</t>
  </si>
  <si>
    <t>LUTHERAN COMMUNITY HOME</t>
  </si>
  <si>
    <t>GOOD SAMARITAN HOME HEALTH CENTER AND RESIDENTIAL</t>
  </si>
  <si>
    <t>ALPHA HOME - A WATERS COMMUNITY</t>
  </si>
  <si>
    <t>NORTHVIEW HEALTH AND LIVING</t>
  </si>
  <si>
    <t>GEORGE ADE MEMORIAL HEALTH CARE CENTER</t>
  </si>
  <si>
    <t>CATHEDRAL HEALTH CARE CENTER</t>
  </si>
  <si>
    <t>RIVER POINTE HEALTH CAMPUS</t>
  </si>
  <si>
    <t>WOODBRIDGE HEALTH CAMPUS</t>
  </si>
  <si>
    <t>UNIVERSITY PLACE HEALTH CENTER AND ASSISTED LIVING</t>
  </si>
  <si>
    <t>RIVER TERRACE HEALTH CARE CENTER</t>
  </si>
  <si>
    <t>STONEBRIDGE HEALTH CAMPUS</t>
  </si>
  <si>
    <t>MANDERLEY HEALTH CARE CENTER</t>
  </si>
  <si>
    <t>ADAMS HERITAGE</t>
  </si>
  <si>
    <t>RIPLEY CROSSING</t>
  </si>
  <si>
    <t>RIVEROAKS HEALTH CAMPUS</t>
  </si>
  <si>
    <t>COLONIAL NURSING HOME</t>
  </si>
  <si>
    <t>THORNTON TERRACE HEALTH CAMPUS</t>
  </si>
  <si>
    <t>ASHFORD PLACE HEALTH CAMPUS</t>
  </si>
  <si>
    <t>MILL POND HEALTH CAMPUS</t>
  </si>
  <si>
    <t>MILTON HOME, THE</t>
  </si>
  <si>
    <t>TIMBERCREST CHURCH OF THE BRETHREN HOME</t>
  </si>
  <si>
    <t>FAIRWAY VILLAGE</t>
  </si>
  <si>
    <t>ST ANDREWS HEALTH CAMPUS</t>
  </si>
  <si>
    <t>GREENHILL MANOR</t>
  </si>
  <si>
    <t>HOLY CROSS VILLAGE AT NOTRE DAME INC</t>
  </si>
  <si>
    <t>PARKVIEW HAVEN</t>
  </si>
  <si>
    <t>ADAMS WOODCREST</t>
  </si>
  <si>
    <t>MEADOW LAKES</t>
  </si>
  <si>
    <t>HAMPTON OAKS HEALTH CAMPUS</t>
  </si>
  <si>
    <t>HUBBARD HILL ESTATES INC</t>
  </si>
  <si>
    <t>GOLDEN YEARS HOMESTEAD</t>
  </si>
  <si>
    <t>COVENTRY MEADOWS</t>
  </si>
  <si>
    <t>ROSEGATE VILLAGE</t>
  </si>
  <si>
    <t>ASBURY TOWERS HEALTH CARE CENTER</t>
  </si>
  <si>
    <t>GLEN OAKS HEALTH CAMPUS</t>
  </si>
  <si>
    <t>WATERFORD CROSSING</t>
  </si>
  <si>
    <t>BROWNSBURG MEADOWS</t>
  </si>
  <si>
    <t>FOREST PARK HEALTH CAMPUS</t>
  </si>
  <si>
    <t>SPRING MILL HEALTH CAMPUS</t>
  </si>
  <si>
    <t>SOUTHERN INDIANA REHABILITATION HOSPITAL - SNF</t>
  </si>
  <si>
    <t>MAPLE MANOR CHRISTIAN HOME INC</t>
  </si>
  <si>
    <t>SPRINGHURST HEALTH CAMPUS</t>
  </si>
  <si>
    <t>EVANSVILLE PROTESTANT HOME INC</t>
  </si>
  <si>
    <t>MORRISON WOODS HEALTH CAMPUS</t>
  </si>
  <si>
    <t>VILLAS OF GUERIN WOODS</t>
  </si>
  <si>
    <t>OTTERBEIN FRANKLIN SENIORLIFE COMM RES &amp; COM CARE</t>
  </si>
  <si>
    <t>COBBLESTONE CROSSINGS HEALTH CAMPUS</t>
  </si>
  <si>
    <t>TERRACE AT SOLARBRON THE</t>
  </si>
  <si>
    <t>CUMBERLAND POINTE HEALTH CAMPUS</t>
  </si>
  <si>
    <t>SPRINGHILL VILLAGE</t>
  </si>
  <si>
    <t>CREASY SPRINGS HEALTH CAMPUS</t>
  </si>
  <si>
    <t>PRAIRIE LAKES HEALTH CAMPUS</t>
  </si>
  <si>
    <t>HOMESTEAD HEALTHCARE CENTER</t>
  </si>
  <si>
    <t>WHITE OAK HEALTH CAMPUS</t>
  </si>
  <si>
    <t>GREENLEAF HEALTH CAMPUS</t>
  </si>
  <si>
    <t>CREEKSIDE VILLAGE</t>
  </si>
  <si>
    <t>WEST RIVER HEALTH CAMPUS</t>
  </si>
  <si>
    <t>ALLISONVILLE MEADOWS</t>
  </si>
  <si>
    <t>INDIANA VETERANS HOME</t>
  </si>
  <si>
    <t>GREENWOOD MEADOWS</t>
  </si>
  <si>
    <t>RIDGEWOOD HEALTH CAMPUS</t>
  </si>
  <si>
    <t>BRIDGEWATER HEALTHCARE CENTER</t>
  </si>
  <si>
    <t>BLAIR RIDGE HEALTH CAMPUS</t>
  </si>
  <si>
    <t>COUNTRYSIDE MEADOWS</t>
  </si>
  <si>
    <t>HAMILTON TRACE OF FISHERS</t>
  </si>
  <si>
    <t>AVALON SPRINGS HEALTH CAMPUS</t>
  </si>
  <si>
    <t>CEDARS THE</t>
  </si>
  <si>
    <t>ASPEN PLACE HEALTH CAMPUS</t>
  </si>
  <si>
    <t>ASHTON CREEK HEALTH AND REHABILITATION CENTER</t>
  </si>
  <si>
    <t>APERION CARE MARION LLC</t>
  </si>
  <si>
    <t>TRANSCENDENT HEALTHCARE OF BOONVILLE - NORTH</t>
  </si>
  <si>
    <t>PROVIDENCE HEALTH CARE CENTER</t>
  </si>
  <si>
    <t>HAMILTON POINTE HEALTH AND REHAB</t>
  </si>
  <si>
    <t>SPRENGER HEALTH CARE OF MISHAWAKA</t>
  </si>
  <si>
    <t>ADDISON POINTE HEALTH &amp; REHABILITATION CENTER</t>
  </si>
  <si>
    <t>WELLBROOKE OF WABASH</t>
  </si>
  <si>
    <t>RURAL HEALTH CARE CENTER</t>
  </si>
  <si>
    <t>WELLBROOKE OF WESTFIELD</t>
  </si>
  <si>
    <t>GREY STONE HEALTH &amp; REHABILITATION CENTER</t>
  </si>
  <si>
    <t>VERNON HEALTH &amp; REHABILITATION</t>
  </si>
  <si>
    <t>WELLBROOKE OF AVON</t>
  </si>
  <si>
    <t>WELLBROOKE OF CRAWFORDSVILLE</t>
  </si>
  <si>
    <t>VILLAGES AT HISTORIC SILVERCREST THE</t>
  </si>
  <si>
    <t>BROOKE KNOLL VILLAGE</t>
  </si>
  <si>
    <t>CLEARVISTA LAKE HEALTH CAMPUS</t>
  </si>
  <si>
    <t>ARLINGTON PLACE HEALTH CAMPUS</t>
  </si>
  <si>
    <t>BARRINGTON OF CARMEL, THE</t>
  </si>
  <si>
    <t>HEARTHSTONE HEALTH CAMPUS</t>
  </si>
  <si>
    <t>WELLBROOKE OF KOKOMO</t>
  </si>
  <si>
    <t>UNIVERSITY NURSING AND REHABILITATION CENTER</t>
  </si>
  <si>
    <t>ASPEN TRACE HEALTH &amp; LIVING COMMUNITY</t>
  </si>
  <si>
    <t>CEDAR CREEK HEALTH CAMPUS</t>
  </si>
  <si>
    <t>SOUTHPOINTE HEALTHCARE CENTER</t>
  </si>
  <si>
    <t>WELLBROOKE OF SOUTH BEND</t>
  </si>
  <si>
    <t>ST AUGUSTINE HOME FOR THE AGED</t>
  </si>
  <si>
    <t>EVERGREEN CROSSING AND THE LOFTS</t>
  </si>
  <si>
    <t>SAGE BLUFF HEALTH &amp; REHAB CENTER</t>
  </si>
  <si>
    <t>HERITAGE OF FORT WAYNE, THE</t>
  </si>
  <si>
    <t>SPRINGS AT LAFAYETTE, THE</t>
  </si>
  <si>
    <t>HARRISON'S CROSSING HEALTH CAMPUS</t>
  </si>
  <si>
    <t>BRIARCLIFF HEALTH &amp; REHABILITATION CENTER</t>
  </si>
  <si>
    <t>WITHAM EXTENDED CARE</t>
  </si>
  <si>
    <t>WELLBROOKE OF CARMEL</t>
  </si>
  <si>
    <t>BRICKYARD HEALTHCARE - WILLOW SPRINGS CARE CENTER</t>
  </si>
  <si>
    <t>SYMPHONY OF CROWN POINT  LLC</t>
  </si>
  <si>
    <t>CUMBERLAND TRACE HEALTH &amp; LIVING COMMUNITY</t>
  </si>
  <si>
    <t>VILLAGES AT OAK RIDGE, THE</t>
  </si>
  <si>
    <t>STONECROFT HEALTH CAMPUS</t>
  </si>
  <si>
    <t>SUMMIT HEALTH AND LIVING</t>
  </si>
  <si>
    <t>SYMPHONY OF DYER</t>
  </si>
  <si>
    <t>COPPER TRACE HEALTH &amp; LIVING COMMUNITY</t>
  </si>
  <si>
    <t>SPRINGS OF MOORESVILLE, THE</t>
  </si>
  <si>
    <t>SPRINGS OF RICHMOND, THE</t>
  </si>
  <si>
    <t>SYMPHONY OF CHESTERTON LLC</t>
  </si>
  <si>
    <t>GREEN HOUSE COTTAGES OF CARMEL</t>
  </si>
  <si>
    <t>SILVER MEMORIES HEALTH CARE</t>
  </si>
  <si>
    <t>ENMOTION RECOVERY CARE</t>
  </si>
  <si>
    <t>RIVER TERRACE HEALTH CAMPUS</t>
  </si>
  <si>
    <t>BELLTOWER HEALTH &amp; REHABILITATION CENTER</t>
  </si>
  <si>
    <t>ORCHARD POINTE HEALTH CAMPUS</t>
  </si>
  <si>
    <t>HARRISON SPRINGS HEALTH CAMPUS</t>
  </si>
  <si>
    <t>PARK PLACE HEALTH AND WELLNESS CENTER</t>
  </si>
  <si>
    <t>NORTH RIVER HEALTH CAMPUS</t>
  </si>
  <si>
    <t>MCGIVNEY HEALTH CARE CENTER</t>
  </si>
  <si>
    <t>LAURELS OF GOSHEN, THE</t>
  </si>
  <si>
    <t>TRANQUILITY NURSING AND REHAB</t>
  </si>
  <si>
    <t>RESTORACY OF WHITESTOWN, THE</t>
  </si>
  <si>
    <t>ESPECIALLY KIDZ HEALTH &amp; REHAB</t>
  </si>
  <si>
    <t>BROOKSIDE CARE STRATEGIES</t>
  </si>
  <si>
    <t>ST PAUL HERMITAGE</t>
  </si>
  <si>
    <t>HILDEGARD HEALTH CENTER</t>
  </si>
  <si>
    <t>MORGANTOWN HEALTH CARE</t>
  </si>
  <si>
    <t>ST MARY OF THE WOODS</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</si>
  <si>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</si>
  <si>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</si>
  <si>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</si>
  <si>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</si>
  <si>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</si>
  <si>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</si>
  <si>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</si>
  <si>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</si>
  <si>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</si>
  <si>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</si>
  <si>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</si>
  <si>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</si>
  <si>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</si>
  <si>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</si>
  <si>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</si>
  <si>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</si>
  <si>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</si>
  <si>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</si>
  <si>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</si>
  <si>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</si>
  <si>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</si>
  <si>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</si>
  <si>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</si>
  <si>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</si>
  <si>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</si>
  <si>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</si>
  <si>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</si>
  <si>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</si>
  <si>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</si>
  <si>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</si>
  <si>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</si>
  <si>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</si>
  <si>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</si>
  <si>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</si>
  <si>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</si>
  <si>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</si>
  <si>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</si>
  <si>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</si>
  <si>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</si>
  <si>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</si>
  <si>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</si>
  <si>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</si>
  <si>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</si>
  <si>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</si>
  <si>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</si>
  <si>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</si>
  <si>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</si>
  <si>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</si>
  <si>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</si>
  <si>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</si>
  <si>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</si>
  <si>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Franklin</t>
  </si>
  <si>
    <t>Jefferson</t>
  </si>
  <si>
    <t>Montgomery</t>
  </si>
  <si>
    <t>Marshall</t>
  </si>
  <si>
    <t>Morgan</t>
  </si>
  <si>
    <t>Perry</t>
  </si>
  <si>
    <t>Madison</t>
  </si>
  <si>
    <t>Washington</t>
  </si>
  <si>
    <t>Clay</t>
  </si>
  <si>
    <t>Randolph</t>
  </si>
  <si>
    <t>Lawrence</t>
  </si>
  <si>
    <t>Shelby</t>
  </si>
  <si>
    <t>Marion</t>
  </si>
  <si>
    <t>Fayette</t>
  </si>
  <si>
    <t>De Kalb</t>
  </si>
  <si>
    <t>Jackson</t>
  </si>
  <si>
    <t>Pike</t>
  </si>
  <si>
    <t>Monroe</t>
  </si>
  <si>
    <t>Henry</t>
  </si>
  <si>
    <t>Benton</t>
  </si>
  <si>
    <t>Crawford</t>
  </si>
  <si>
    <t>White</t>
  </si>
  <si>
    <t>Johnson</t>
  </si>
  <si>
    <t>Greene</t>
  </si>
  <si>
    <t>Howard</t>
  </si>
  <si>
    <t>Union</t>
  </si>
  <si>
    <t>Boone</t>
  </si>
  <si>
    <t>Pulaski</t>
  </si>
  <si>
    <t>Clark</t>
  </si>
  <si>
    <t>Carroll</t>
  </si>
  <si>
    <t>Fulton</t>
  </si>
  <si>
    <t>Grant</t>
  </si>
  <si>
    <t>Orange</t>
  </si>
  <si>
    <t>Lake</t>
  </si>
  <si>
    <t>Adams</t>
  </si>
  <si>
    <t>Martin</t>
  </si>
  <si>
    <t>Putnam</t>
  </si>
  <si>
    <t>Hamilton</t>
  </si>
  <si>
    <t>Floyd</t>
  </si>
  <si>
    <t>Warren</t>
  </si>
  <si>
    <t>Decatur</t>
  </si>
  <si>
    <t>Newton</t>
  </si>
  <si>
    <t>Hancock</t>
  </si>
  <si>
    <t>Wayne</t>
  </si>
  <si>
    <t>Jasper</t>
  </si>
  <si>
    <t>Knox</t>
  </si>
  <si>
    <t>Wabash</t>
  </si>
  <si>
    <t>Clinton</t>
  </si>
  <si>
    <t>Brown</t>
  </si>
  <si>
    <t>Cass</t>
  </si>
  <si>
    <t>Scott</t>
  </si>
  <si>
    <t>Kosciusko</t>
  </si>
  <si>
    <t>Delaware</t>
  </si>
  <si>
    <t>Miami</t>
  </si>
  <si>
    <t>Rush</t>
  </si>
  <si>
    <t>Huntington</t>
  </si>
  <si>
    <t>Dearborn</t>
  </si>
  <si>
    <t>La Porte</t>
  </si>
  <si>
    <t>Elkhart</t>
  </si>
  <si>
    <t>Tippecanoe</t>
  </si>
  <si>
    <t>Allen</t>
  </si>
  <si>
    <t>St. Joseph</t>
  </si>
  <si>
    <t>Vanderburgh</t>
  </si>
  <si>
    <t>Lagrange</t>
  </si>
  <si>
    <t>Vermillion</t>
  </si>
  <si>
    <t>Whitley</t>
  </si>
  <si>
    <t>Hendricks</t>
  </si>
  <si>
    <t>Bartholomew</t>
  </si>
  <si>
    <t>Porter</t>
  </si>
  <si>
    <t>Vigo</t>
  </si>
  <si>
    <t>Daviess</t>
  </si>
  <si>
    <t>Dubois</t>
  </si>
  <si>
    <t>Fountain</t>
  </si>
  <si>
    <t>Ripley</t>
  </si>
  <si>
    <t>Warrick</t>
  </si>
  <si>
    <t>Sullivan</t>
  </si>
  <si>
    <t>Spencer</t>
  </si>
  <si>
    <t>Gibson</t>
  </si>
  <si>
    <t>Starke</t>
  </si>
  <si>
    <t>Noble</t>
  </si>
  <si>
    <t>Harrison</t>
  </si>
  <si>
    <t>Wells</t>
  </si>
  <si>
    <t>Posey</t>
  </si>
  <si>
    <t>Steuben</t>
  </si>
  <si>
    <t>Switzerland</t>
  </si>
  <si>
    <t>Ohio</t>
  </si>
  <si>
    <t>Jay</t>
  </si>
  <si>
    <t>Tipton</t>
  </si>
  <si>
    <t>Blackford</t>
  </si>
  <si>
    <t>Owen</t>
  </si>
  <si>
    <t>Jennings</t>
  </si>
  <si>
    <t>MARION</t>
  </si>
  <si>
    <t>DECATUR</t>
  </si>
  <si>
    <t>JASPER</t>
  </si>
  <si>
    <t>BUTLER</t>
  </si>
  <si>
    <t>LAFAYETTE</t>
  </si>
  <si>
    <t>MADISON</t>
  </si>
  <si>
    <t>MONROEVILLE</t>
  </si>
  <si>
    <t>AUBURN</t>
  </si>
  <si>
    <t>CLARKSVILLE</t>
  </si>
  <si>
    <t>MONTICELLO</t>
  </si>
  <si>
    <t>NASHVILLE</t>
  </si>
  <si>
    <t>WARREN</t>
  </si>
  <si>
    <t>BATESVILLE</t>
  </si>
  <si>
    <t>SALEM</t>
  </si>
  <si>
    <t>SHERIDAN</t>
  </si>
  <si>
    <t>HOPE</t>
  </si>
  <si>
    <t>CLINTON</t>
  </si>
  <si>
    <t>DANVILLE</t>
  </si>
  <si>
    <t>GREENWOOD</t>
  </si>
  <si>
    <t>RICHMOND</t>
  </si>
  <si>
    <t>UPLAND</t>
  </si>
  <si>
    <t>FOWLER</t>
  </si>
  <si>
    <t>CLOVERDALE</t>
  </si>
  <si>
    <t>ANDERSON</t>
  </si>
  <si>
    <t>PLAINFIELD</t>
  </si>
  <si>
    <t>MIDDLETOWN</t>
  </si>
  <si>
    <t>PORTLAND</t>
  </si>
  <si>
    <t>AVON</t>
  </si>
  <si>
    <t>NEW HAVEN</t>
  </si>
  <si>
    <t>PLYMOUTH</t>
  </si>
  <si>
    <t>SEYMOUR</t>
  </si>
  <si>
    <t>WASHINGTON</t>
  </si>
  <si>
    <t>GEORGETOWN</t>
  </si>
  <si>
    <t>NEW CASTLE</t>
  </si>
  <si>
    <t>ROSSVILLE</t>
  </si>
  <si>
    <t>COLUMBUS</t>
  </si>
  <si>
    <t>LAGRANGE</t>
  </si>
  <si>
    <t>COVINGTON</t>
  </si>
  <si>
    <t>BREMEN</t>
  </si>
  <si>
    <t>ALBANY</t>
  </si>
  <si>
    <t>JEFFERSONVILLE</t>
  </si>
  <si>
    <t>GRANGER</t>
  </si>
  <si>
    <t>CORYDON</t>
  </si>
  <si>
    <t>CENTERVILLE</t>
  </si>
  <si>
    <t>BEDFORD</t>
  </si>
  <si>
    <t>WHITING</t>
  </si>
  <si>
    <t>MOUNT VERNON</t>
  </si>
  <si>
    <t>SPENCER</t>
  </si>
  <si>
    <t>OSSIAN</t>
  </si>
  <si>
    <t>TIPTON</t>
  </si>
  <si>
    <t>BLOOMINGTON</t>
  </si>
  <si>
    <t>PERU</t>
  </si>
  <si>
    <t>SULLIVAN</t>
  </si>
  <si>
    <t>PRINCETON</t>
  </si>
  <si>
    <t>SHELBYVILLE</t>
  </si>
  <si>
    <t>RUSHVILLE</t>
  </si>
  <si>
    <t>LEBANON</t>
  </si>
  <si>
    <t>PETERSBURG</t>
  </si>
  <si>
    <t>WINCHESTER</t>
  </si>
  <si>
    <t>FRANKFORT</t>
  </si>
  <si>
    <t>INDIANAPOLIS</t>
  </si>
  <si>
    <t>WARSAW</t>
  </si>
  <si>
    <t>WABASH</t>
  </si>
  <si>
    <t>MUNCIE</t>
  </si>
  <si>
    <t>VINCENNES</t>
  </si>
  <si>
    <t>HUNTINGTON</t>
  </si>
  <si>
    <t>LAWRENCEBURG</t>
  </si>
  <si>
    <t>LA PORTE</t>
  </si>
  <si>
    <t>KOKOMO</t>
  </si>
  <si>
    <t>NEW ALBANY</t>
  </si>
  <si>
    <t>BEECH GROVE</t>
  </si>
  <si>
    <t>ELKHART</t>
  </si>
  <si>
    <t>FORT WAYNE</t>
  </si>
  <si>
    <t>SOUTH BEND</t>
  </si>
  <si>
    <t>EVANSVILLE</t>
  </si>
  <si>
    <t>NOBLESVILLE</t>
  </si>
  <si>
    <t>MISHAWAKA</t>
  </si>
  <si>
    <t>GREENFIELD</t>
  </si>
  <si>
    <t>FRENCH LICK</t>
  </si>
  <si>
    <t>COLUMBIA CITY</t>
  </si>
  <si>
    <t>MUNSTER</t>
  </si>
  <si>
    <t>VALPARAISO</t>
  </si>
  <si>
    <t>TERRE HAUTE</t>
  </si>
  <si>
    <t>MICHIGAN CITY</t>
  </si>
  <si>
    <t>FRANKLIN</t>
  </si>
  <si>
    <t>WEST LAFAYETTE</t>
  </si>
  <si>
    <t>CARMEL</t>
  </si>
  <si>
    <t>MARTINSVILLE</t>
  </si>
  <si>
    <t>PORTAGE</t>
  </si>
  <si>
    <t>WESTFIELD</t>
  </si>
  <si>
    <t>GREENCASTLE</t>
  </si>
  <si>
    <t>GOSHEN</t>
  </si>
  <si>
    <t>BROWNSBURG</t>
  </si>
  <si>
    <t>HANOVER</t>
  </si>
  <si>
    <t>GREENSBURG</t>
  </si>
  <si>
    <t>CROWN POINT</t>
  </si>
  <si>
    <t>HUNTINGBURG</t>
  </si>
  <si>
    <t>DYER</t>
  </si>
  <si>
    <t>GAS CITY</t>
  </si>
  <si>
    <t>LOGANSPORT</t>
  </si>
  <si>
    <t>YORKTOWN</t>
  </si>
  <si>
    <t>CHESTERTON</t>
  </si>
  <si>
    <t>HOBART</t>
  </si>
  <si>
    <t>NEWBURGH</t>
  </si>
  <si>
    <t>LOOGOOTEE</t>
  </si>
  <si>
    <t>SCOTTSBURG</t>
  </si>
  <si>
    <t>DALE</t>
  </si>
  <si>
    <t>ROCKPORT</t>
  </si>
  <si>
    <t>DILLSBORO</t>
  </si>
  <si>
    <t>KNOX</t>
  </si>
  <si>
    <t>LIGONIER</t>
  </si>
  <si>
    <t>RENSSELAER</t>
  </si>
  <si>
    <t>DELPHI</t>
  </si>
  <si>
    <t>JASONVILLE</t>
  </si>
  <si>
    <t>MITCHELL</t>
  </si>
  <si>
    <t>CONNERSVILLE</t>
  </si>
  <si>
    <t>PAOLI</t>
  </si>
  <si>
    <t>PENDLETON</t>
  </si>
  <si>
    <t>MERRILLVILLE</t>
  </si>
  <si>
    <t>LEAVENWORTH</t>
  </si>
  <si>
    <t>NEW HARMONY</t>
  </si>
  <si>
    <t>ROCHESTER</t>
  </si>
  <si>
    <t>TELL CITY</t>
  </si>
  <si>
    <t>KENDALLVILLE</t>
  </si>
  <si>
    <t>CRAWFORDSVILLE</t>
  </si>
  <si>
    <t>WINAMAC</t>
  </si>
  <si>
    <t>LOWELL</t>
  </si>
  <si>
    <t>ANGOLA</t>
  </si>
  <si>
    <t>VEVAY</t>
  </si>
  <si>
    <t>BERNE</t>
  </si>
  <si>
    <t>BROOKVILLE</t>
  </si>
  <si>
    <t>CREE LAKE</t>
  </si>
  <si>
    <t>RISING SUN</t>
  </si>
  <si>
    <t>PARKER CITY</t>
  </si>
  <si>
    <t>FERDINAND</t>
  </si>
  <si>
    <t>BRAZIL</t>
  </si>
  <si>
    <t>LIBERTY</t>
  </si>
  <si>
    <t>BOONVILLE</t>
  </si>
  <si>
    <t>GREENTOWN</t>
  </si>
  <si>
    <t>AVILLA</t>
  </si>
  <si>
    <t>ALEXANDRIA</t>
  </si>
  <si>
    <t>ELWOOD</t>
  </si>
  <si>
    <t>ELLETTSVILLE</t>
  </si>
  <si>
    <t>LINTON</t>
  </si>
  <si>
    <t>GARY</t>
  </si>
  <si>
    <t>ODON</t>
  </si>
  <si>
    <t>KNIGHTSVILLE</t>
  </si>
  <si>
    <t>LA FONTAINE</t>
  </si>
  <si>
    <t>OAKLAND CITY</t>
  </si>
  <si>
    <t>MOORESVILLE</t>
  </si>
  <si>
    <t>WILLIAMSPORT</t>
  </si>
  <si>
    <t>MC CORDSVILLE</t>
  </si>
  <si>
    <t>DUNKIRK</t>
  </si>
  <si>
    <t>DEMOTTE</t>
  </si>
  <si>
    <t>WALKERTON</t>
  </si>
  <si>
    <t>HARTFORD CITY</t>
  </si>
  <si>
    <t>NEW CARLISLE</t>
  </si>
  <si>
    <t>SYRACUSE</t>
  </si>
  <si>
    <t>WAKARUSA</t>
  </si>
  <si>
    <t>GARRETT</t>
  </si>
  <si>
    <t>CULVER</t>
  </si>
  <si>
    <t>MULBERRY</t>
  </si>
  <si>
    <t>BROWNSTOWN</t>
  </si>
  <si>
    <t>CHESTERFIELD</t>
  </si>
  <si>
    <t>ZIONSVILLE</t>
  </si>
  <si>
    <t>WINONA LAKE</t>
  </si>
  <si>
    <t>EAST CHICAGO</t>
  </si>
  <si>
    <t>NORTH MANCHESTER</t>
  </si>
  <si>
    <t>SELLERSBURG</t>
  </si>
  <si>
    <t>NORTH VERNON</t>
  </si>
  <si>
    <t>MARKLE</t>
  </si>
  <si>
    <t>FREELANDVILLE</t>
  </si>
  <si>
    <t>MORRISTOWN</t>
  </si>
  <si>
    <t>DONALDSON</t>
  </si>
  <si>
    <t>BLUFFTON</t>
  </si>
  <si>
    <t>WALDRON</t>
  </si>
  <si>
    <t>OAKTOWN</t>
  </si>
  <si>
    <t>BROOK</t>
  </si>
  <si>
    <t>OSGOOD</t>
  </si>
  <si>
    <t>MILAN</t>
  </si>
  <si>
    <t>NOTRE DAME</t>
  </si>
  <si>
    <t>FRANCESVILLE</t>
  </si>
  <si>
    <t>FISHERS</t>
  </si>
  <si>
    <t>LEO</t>
  </si>
  <si>
    <t>SUMMITVILLE</t>
  </si>
  <si>
    <t>VERSAILLES</t>
  </si>
  <si>
    <t>SAINT JOHN</t>
  </si>
  <si>
    <t>WHITESTOWN</t>
  </si>
  <si>
    <t>MORGANTOWN</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</si>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</sst>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11"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522" totalsRowShown="0" headerRowDxfId="131">
  <autoFilter ref="A1:AG522" xr:uid="{F6C3CB19-CE12-4B14-8BE9-BE2DA56924F3}"/>
  <sortState xmlns:xlrd2="http://schemas.microsoft.com/office/spreadsheetml/2017/richdata2" ref="A2:AG522">
    <sortCondition ref="A1:A522"/>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522" totalsRowShown="0" headerRowDxfId="102">
  <autoFilter ref="A1:AN522" xr:uid="{F6C3CB19-CE12-4B14-8BE9-BE2DA56924F3}"/>
  <sortState xmlns:xlrd2="http://schemas.microsoft.com/office/spreadsheetml/2017/richdata2" ref="A2:AN522">
    <sortCondition ref="A1:A522"/>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522" totalsRowShown="0" headerRowDxfId="67">
  <autoFilter ref="A1:AI522" xr:uid="{0BC5ADF1-15D4-4F74-902E-CBC634AC45F1}"/>
  <sortState xmlns:xlrd2="http://schemas.microsoft.com/office/spreadsheetml/2017/richdata2" ref="A2:AI1">
    <sortCondition ref="A1"/>
  </sortState>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713"/>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825</v>
      </c>
      <c r="B1" s="2" t="s">
        <v>827</v>
      </c>
      <c r="C1" s="2" t="s">
        <v>828</v>
      </c>
      <c r="D1" s="2" t="s">
        <v>829</v>
      </c>
      <c r="E1" s="2" t="s">
        <v>830</v>
      </c>
      <c r="F1" s="2" t="s">
        <v>831</v>
      </c>
      <c r="G1" s="2" t="s">
        <v>832</v>
      </c>
      <c r="H1" s="2" t="s">
        <v>833</v>
      </c>
      <c r="I1" s="2" t="s">
        <v>834</v>
      </c>
      <c r="J1" s="2" t="s">
        <v>835</v>
      </c>
      <c r="K1" s="2" t="s">
        <v>836</v>
      </c>
      <c r="L1" s="2" t="s">
        <v>837</v>
      </c>
      <c r="M1" s="2" t="s">
        <v>838</v>
      </c>
      <c r="N1" s="2" t="s">
        <v>839</v>
      </c>
      <c r="O1" s="2" t="s">
        <v>840</v>
      </c>
      <c r="P1" s="2" t="s">
        <v>841</v>
      </c>
      <c r="Q1" s="2" t="s">
        <v>842</v>
      </c>
      <c r="R1" s="2" t="s">
        <v>843</v>
      </c>
      <c r="S1" s="2" t="s">
        <v>844</v>
      </c>
      <c r="T1" s="2" t="s">
        <v>845</v>
      </c>
      <c r="U1" s="2" t="s">
        <v>846</v>
      </c>
      <c r="V1" s="2" t="s">
        <v>847</v>
      </c>
      <c r="W1" s="2" t="s">
        <v>848</v>
      </c>
      <c r="X1" s="2" t="s">
        <v>849</v>
      </c>
      <c r="Y1" s="2" t="s">
        <v>850</v>
      </c>
      <c r="Z1" s="2" t="s">
        <v>851</v>
      </c>
      <c r="AA1" s="2" t="s">
        <v>852</v>
      </c>
      <c r="AB1" s="2" t="s">
        <v>853</v>
      </c>
      <c r="AC1" s="2" t="s">
        <v>854</v>
      </c>
      <c r="AD1" s="2" t="s">
        <v>855</v>
      </c>
      <c r="AE1" s="2" t="s">
        <v>856</v>
      </c>
      <c r="AF1" s="2" t="s">
        <v>857</v>
      </c>
      <c r="AG1" s="3" t="s">
        <v>858</v>
      </c>
    </row>
    <row r="2" spans="1:34" x14ac:dyDescent="0.25">
      <c r="A2" t="s">
        <v>508</v>
      </c>
      <c r="B2" t="s">
        <v>373</v>
      </c>
      <c r="C2" t="s">
        <v>642</v>
      </c>
      <c r="D2" t="s">
        <v>605</v>
      </c>
      <c r="E2" s="4">
        <v>39.25352112676056</v>
      </c>
      <c r="F2" s="4">
        <f>Nurse[[#This Row],[Total Nurse Staff Hours]]/Nurse[[#This Row],[MDS Census]]</f>
        <v>3.7897380696088989</v>
      </c>
      <c r="G2" s="4">
        <f>Nurse[[#This Row],[Total Direct Care Staff Hours]]/Nurse[[#This Row],[MDS Census]]</f>
        <v>3.47470398277718</v>
      </c>
      <c r="H2" s="4">
        <f>Nurse[[#This Row],[Total RN Hours (w/ Admin, DON)]]/Nurse[[#This Row],[MDS Census]]</f>
        <v>0.86329386437029065</v>
      </c>
      <c r="I2" s="4">
        <f>Nurse[[#This Row],[RN Hours (excl. Admin, DON)]]/Nurse[[#This Row],[MDS Census]]</f>
        <v>0.54825977753857202</v>
      </c>
      <c r="J2" s="4">
        <f>SUM(Nurse[[#This Row],[RN Hours (excl. Admin, DON)]],Nurse[[#This Row],[RN Admin Hours]],Nurse[[#This Row],[RN DON Hours]],Nurse[[#This Row],[LPN Hours (excl. Admin)]],Nurse[[#This Row],[LPN Admin Hours]],Nurse[[#This Row],[CNA Hours]],Nurse[[#This Row],[NA TR Hours]],Nurse[[#This Row],[Med Aide/Tech Hours]])</f>
        <v>148.7605633802817</v>
      </c>
      <c r="K2" s="4">
        <f>SUM(Nurse[[#This Row],[RN Hours (excl. Admin, DON)]],Nurse[[#This Row],[LPN Hours (excl. Admin)]],Nurse[[#This Row],[CNA Hours]],Nurse[[#This Row],[NA TR Hours]],Nurse[[#This Row],[Med Aide/Tech Hours]])</f>
        <v>136.3943661971831</v>
      </c>
      <c r="L2" s="4">
        <f>SUM(Nurse[[#This Row],[RN Hours (excl. Admin, DON)]],Nurse[[#This Row],[RN Admin Hours]],Nurse[[#This Row],[RN DON Hours]])</f>
        <v>33.887323943661968</v>
      </c>
      <c r="M2" s="4">
        <v>21.52112676056338</v>
      </c>
      <c r="N2" s="4">
        <v>6.957746478873239</v>
      </c>
      <c r="O2" s="4">
        <v>5.408450704225352</v>
      </c>
      <c r="P2" s="4">
        <f>SUM(Nurse[[#This Row],[LPN Hours (excl. Admin)]],Nurse[[#This Row],[LPN Admin Hours]])</f>
        <v>34.5387323943662</v>
      </c>
      <c r="Q2" s="4">
        <v>34.5387323943662</v>
      </c>
      <c r="R2" s="4">
        <v>0</v>
      </c>
      <c r="S2" s="4">
        <f>SUM(Nurse[[#This Row],[CNA Hours]],Nurse[[#This Row],[NA TR Hours]],Nurse[[#This Row],[Med Aide/Tech Hours]])</f>
        <v>80.33450704225352</v>
      </c>
      <c r="T2" s="4">
        <v>75.433098591549296</v>
      </c>
      <c r="U2" s="4">
        <v>4.901408450704225</v>
      </c>
      <c r="V2" s="4">
        <v>0</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38.785211267605632</v>
      </c>
      <c r="X2" s="4">
        <v>5.721830985915493</v>
      </c>
      <c r="Y2" s="4">
        <v>0</v>
      </c>
      <c r="Z2" s="4">
        <v>0</v>
      </c>
      <c r="AA2" s="4">
        <v>4.848591549295775</v>
      </c>
      <c r="AB2" s="4">
        <v>0</v>
      </c>
      <c r="AC2" s="4">
        <v>28.214788732394368</v>
      </c>
      <c r="AD2" s="4">
        <v>0</v>
      </c>
      <c r="AE2" s="4">
        <v>0</v>
      </c>
      <c r="AF2" s="1">
        <v>155729</v>
      </c>
      <c r="AG2" s="1">
        <v>5</v>
      </c>
      <c r="AH2"/>
    </row>
    <row r="3" spans="1:34" x14ac:dyDescent="0.25">
      <c r="A3" t="s">
        <v>508</v>
      </c>
      <c r="B3" t="s">
        <v>387</v>
      </c>
      <c r="C3" t="s">
        <v>637</v>
      </c>
      <c r="D3" t="s">
        <v>579</v>
      </c>
      <c r="E3" s="4">
        <v>77.760563380281695</v>
      </c>
      <c r="F3" s="4">
        <f>Nurse[[#This Row],[Total Nurse Staff Hours]]/Nurse[[#This Row],[MDS Census]]</f>
        <v>3.9304473827205215</v>
      </c>
      <c r="G3" s="4">
        <f>Nurse[[#This Row],[Total Direct Care Staff Hours]]/Nurse[[#This Row],[MDS Census]]</f>
        <v>3.685564209382358</v>
      </c>
      <c r="H3" s="4">
        <f>Nurse[[#This Row],[Total RN Hours (w/ Admin, DON)]]/Nurse[[#This Row],[MDS Census]]</f>
        <v>0.62701503350842236</v>
      </c>
      <c r="I3" s="4">
        <f>Nurse[[#This Row],[RN Hours (excl. Admin, DON)]]/Nurse[[#This Row],[MDS Census]]</f>
        <v>0.38213186017025902</v>
      </c>
      <c r="J3" s="4">
        <f>SUM(Nurse[[#This Row],[RN Hours (excl. Admin, DON)]],Nurse[[#This Row],[RN Admin Hours]],Nurse[[#This Row],[RN DON Hours]],Nurse[[#This Row],[LPN Hours (excl. Admin)]],Nurse[[#This Row],[LPN Admin Hours]],Nurse[[#This Row],[CNA Hours]],Nurse[[#This Row],[NA TR Hours]],Nurse[[#This Row],[Med Aide/Tech Hours]])</f>
        <v>305.63380281690144</v>
      </c>
      <c r="K3" s="4">
        <f>SUM(Nurse[[#This Row],[RN Hours (excl. Admin, DON)]],Nurse[[#This Row],[LPN Hours (excl. Admin)]],Nurse[[#This Row],[CNA Hours]],Nurse[[#This Row],[NA TR Hours]],Nurse[[#This Row],[Med Aide/Tech Hours]])</f>
        <v>286.59154929577466</v>
      </c>
      <c r="L3" s="4">
        <f>SUM(Nurse[[#This Row],[RN Hours (excl. Admin, DON)]],Nurse[[#This Row],[RN Admin Hours]],Nurse[[#This Row],[RN DON Hours]])</f>
        <v>48.757042253521128</v>
      </c>
      <c r="M3" s="4">
        <v>29.714788732394368</v>
      </c>
      <c r="N3" s="4">
        <v>15.211267605633802</v>
      </c>
      <c r="O3" s="4">
        <v>3.8309859154929575</v>
      </c>
      <c r="P3" s="4">
        <f>SUM(Nurse[[#This Row],[LPN Hours (excl. Admin)]],Nurse[[#This Row],[LPN Admin Hours]])</f>
        <v>52.014084507042256</v>
      </c>
      <c r="Q3" s="4">
        <v>52.014084507042256</v>
      </c>
      <c r="R3" s="4">
        <v>0</v>
      </c>
      <c r="S3" s="4">
        <f>SUM(Nurse[[#This Row],[CNA Hours]],Nurse[[#This Row],[NA TR Hours]],Nurse[[#This Row],[Med Aide/Tech Hours]])</f>
        <v>204.86267605633802</v>
      </c>
      <c r="T3" s="4">
        <v>196.80281690140845</v>
      </c>
      <c r="U3" s="4">
        <v>8.0598591549295779</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45.035211267605639</v>
      </c>
      <c r="X3" s="4">
        <v>3.1056338028169015</v>
      </c>
      <c r="Y3" s="4">
        <v>0</v>
      </c>
      <c r="Z3" s="4">
        <v>0</v>
      </c>
      <c r="AA3" s="4">
        <v>4.774647887323944</v>
      </c>
      <c r="AB3" s="4">
        <v>0</v>
      </c>
      <c r="AC3" s="4">
        <v>37.154929577464792</v>
      </c>
      <c r="AD3" s="4">
        <v>0</v>
      </c>
      <c r="AE3" s="4">
        <v>0</v>
      </c>
      <c r="AF3" s="1">
        <v>155747</v>
      </c>
      <c r="AG3" s="1">
        <v>5</v>
      </c>
      <c r="AH3"/>
    </row>
    <row r="4" spans="1:34" x14ac:dyDescent="0.25">
      <c r="A4" t="s">
        <v>508</v>
      </c>
      <c r="B4" t="s">
        <v>435</v>
      </c>
      <c r="C4" t="s">
        <v>737</v>
      </c>
      <c r="D4" t="s">
        <v>613</v>
      </c>
      <c r="E4" s="4">
        <v>92.282608695652172</v>
      </c>
      <c r="F4" s="4">
        <f>Nurse[[#This Row],[Total Nurse Staff Hours]]/Nurse[[#This Row],[MDS Census]]</f>
        <v>3.1974852767962307</v>
      </c>
      <c r="G4" s="4">
        <f>Nurse[[#This Row],[Total Direct Care Staff Hours]]/Nurse[[#This Row],[MDS Census]]</f>
        <v>2.7420376914016487</v>
      </c>
      <c r="H4" s="4">
        <f>Nurse[[#This Row],[Total RN Hours (w/ Admin, DON)]]/Nurse[[#This Row],[MDS Census]]</f>
        <v>0.41967020023557128</v>
      </c>
      <c r="I4" s="4">
        <f>Nurse[[#This Row],[RN Hours (excl. Admin, DON)]]/Nurse[[#This Row],[MDS Census]]</f>
        <v>0.22173144876325088</v>
      </c>
      <c r="J4" s="4">
        <f>SUM(Nurse[[#This Row],[RN Hours (excl. Admin, DON)]],Nurse[[#This Row],[RN Admin Hours]],Nurse[[#This Row],[RN DON Hours]],Nurse[[#This Row],[LPN Hours (excl. Admin)]],Nurse[[#This Row],[LPN Admin Hours]],Nurse[[#This Row],[CNA Hours]],Nurse[[#This Row],[NA TR Hours]],Nurse[[#This Row],[Med Aide/Tech Hours]])</f>
        <v>295.07228260869562</v>
      </c>
      <c r="K4" s="4">
        <f>SUM(Nurse[[#This Row],[RN Hours (excl. Admin, DON)]],Nurse[[#This Row],[LPN Hours (excl. Admin)]],Nurse[[#This Row],[CNA Hours]],Nurse[[#This Row],[NA TR Hours]],Nurse[[#This Row],[Med Aide/Tech Hours]])</f>
        <v>253.0423913043478</v>
      </c>
      <c r="L4" s="4">
        <f>SUM(Nurse[[#This Row],[RN Hours (excl. Admin, DON)]],Nurse[[#This Row],[RN Admin Hours]],Nurse[[#This Row],[RN DON Hours]])</f>
        <v>38.728260869565219</v>
      </c>
      <c r="M4" s="4">
        <v>20.461956521739129</v>
      </c>
      <c r="N4" s="4">
        <v>12.527173913043478</v>
      </c>
      <c r="O4" s="4">
        <v>5.7391304347826084</v>
      </c>
      <c r="P4" s="4">
        <f>SUM(Nurse[[#This Row],[LPN Hours (excl. Admin)]],Nurse[[#This Row],[LPN Admin Hours]])</f>
        <v>90.033152173913038</v>
      </c>
      <c r="Q4" s="4">
        <v>66.269565217391303</v>
      </c>
      <c r="R4" s="4">
        <v>23.763586956521738</v>
      </c>
      <c r="S4" s="4">
        <f>SUM(Nurse[[#This Row],[CNA Hours]],Nurse[[#This Row],[NA TR Hours]],Nurse[[#This Row],[Med Aide/Tech Hours]])</f>
        <v>166.31086956521739</v>
      </c>
      <c r="T4" s="4">
        <v>150.83695652173913</v>
      </c>
      <c r="U4" s="4">
        <v>2.4130434782608696</v>
      </c>
      <c r="V4" s="4">
        <v>13.060869565217393</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32.607608695652175</v>
      </c>
      <c r="X4" s="4">
        <v>0</v>
      </c>
      <c r="Y4" s="4">
        <v>0</v>
      </c>
      <c r="Z4" s="4">
        <v>0</v>
      </c>
      <c r="AA4" s="4">
        <v>2.8619565217391307</v>
      </c>
      <c r="AB4" s="4">
        <v>0</v>
      </c>
      <c r="AC4" s="4">
        <v>29.25</v>
      </c>
      <c r="AD4" s="4">
        <v>0</v>
      </c>
      <c r="AE4" s="4">
        <v>0.4956521739130435</v>
      </c>
      <c r="AF4" s="1">
        <v>155805</v>
      </c>
      <c r="AG4" s="1">
        <v>5</v>
      </c>
      <c r="AH4"/>
    </row>
    <row r="5" spans="1:34" x14ac:dyDescent="0.25">
      <c r="A5" t="s">
        <v>508</v>
      </c>
      <c r="B5" t="s">
        <v>213</v>
      </c>
      <c r="C5" t="s">
        <v>675</v>
      </c>
      <c r="D5" t="s">
        <v>597</v>
      </c>
      <c r="E5" s="4">
        <v>72.739130434782609</v>
      </c>
      <c r="F5" s="4">
        <f>Nurse[[#This Row],[Total Nurse Staff Hours]]/Nurse[[#This Row],[MDS Census]]</f>
        <v>3.4906515242080101</v>
      </c>
      <c r="G5" s="4">
        <f>Nurse[[#This Row],[Total Direct Care Staff Hours]]/Nurse[[#This Row],[MDS Census]]</f>
        <v>3.1350029886431563</v>
      </c>
      <c r="H5" s="4">
        <f>Nurse[[#This Row],[Total RN Hours (w/ Admin, DON)]]/Nurse[[#This Row],[MDS Census]]</f>
        <v>0.36819187089061567</v>
      </c>
      <c r="I5" s="4">
        <f>Nurse[[#This Row],[RN Hours (excl. Admin, DON)]]/Nurse[[#This Row],[MDS Census]]</f>
        <v>0.2575747160789002</v>
      </c>
      <c r="J5" s="4">
        <f>SUM(Nurse[[#This Row],[RN Hours (excl. Admin, DON)]],Nurse[[#This Row],[RN Admin Hours]],Nurse[[#This Row],[RN DON Hours]],Nurse[[#This Row],[LPN Hours (excl. Admin)]],Nurse[[#This Row],[LPN Admin Hours]],Nurse[[#This Row],[CNA Hours]],Nurse[[#This Row],[NA TR Hours]],Nurse[[#This Row],[Med Aide/Tech Hours]])</f>
        <v>253.90695652173918</v>
      </c>
      <c r="K5" s="4">
        <f>SUM(Nurse[[#This Row],[RN Hours (excl. Admin, DON)]],Nurse[[#This Row],[LPN Hours (excl. Admin)]],Nurse[[#This Row],[CNA Hours]],Nurse[[#This Row],[NA TR Hours]],Nurse[[#This Row],[Med Aide/Tech Hours]])</f>
        <v>228.03739130434786</v>
      </c>
      <c r="L5" s="4">
        <f>SUM(Nurse[[#This Row],[RN Hours (excl. Admin, DON)]],Nurse[[#This Row],[RN Admin Hours]],Nurse[[#This Row],[RN DON Hours]])</f>
        <v>26.781956521739133</v>
      </c>
      <c r="M5" s="4">
        <v>18.735760869565219</v>
      </c>
      <c r="N5" s="4">
        <v>3.097826086956522</v>
      </c>
      <c r="O5" s="4">
        <v>4.9483695652173916</v>
      </c>
      <c r="P5" s="4">
        <f>SUM(Nurse[[#This Row],[LPN Hours (excl. Admin)]],Nurse[[#This Row],[LPN Admin Hours]])</f>
        <v>67.721195652173918</v>
      </c>
      <c r="Q5" s="4">
        <v>49.897826086956528</v>
      </c>
      <c r="R5" s="4">
        <v>17.823369565217391</v>
      </c>
      <c r="S5" s="4">
        <f>SUM(Nurse[[#This Row],[CNA Hours]],Nurse[[#This Row],[NA TR Hours]],Nurse[[#This Row],[Med Aide/Tech Hours]])</f>
        <v>159.40380434782611</v>
      </c>
      <c r="T5" s="4">
        <v>131.3467391304348</v>
      </c>
      <c r="U5" s="4">
        <v>9.7255434782608692</v>
      </c>
      <c r="V5" s="4">
        <v>18.331521739130434</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54.170543478260868</v>
      </c>
      <c r="X5" s="4">
        <v>3.4803260869565218</v>
      </c>
      <c r="Y5" s="4">
        <v>0</v>
      </c>
      <c r="Z5" s="4">
        <v>0</v>
      </c>
      <c r="AA5" s="4">
        <v>2.8733695652173914</v>
      </c>
      <c r="AB5" s="4">
        <v>0</v>
      </c>
      <c r="AC5" s="4">
        <v>37.371195652173917</v>
      </c>
      <c r="AD5" s="4">
        <v>0</v>
      </c>
      <c r="AE5" s="4">
        <v>10.445652173913043</v>
      </c>
      <c r="AF5" s="1">
        <v>155432</v>
      </c>
      <c r="AG5" s="1">
        <v>5</v>
      </c>
      <c r="AH5"/>
    </row>
    <row r="6" spans="1:34" x14ac:dyDescent="0.25">
      <c r="A6" t="s">
        <v>508</v>
      </c>
      <c r="B6" t="s">
        <v>4</v>
      </c>
      <c r="C6" t="s">
        <v>776</v>
      </c>
      <c r="D6" t="s">
        <v>551</v>
      </c>
      <c r="E6" s="4">
        <v>36.771739130434781</v>
      </c>
      <c r="F6" s="4">
        <f>Nurse[[#This Row],[Total Nurse Staff Hours]]/Nurse[[#This Row],[MDS Census]]</f>
        <v>4.2449305350280806</v>
      </c>
      <c r="G6" s="4">
        <f>Nurse[[#This Row],[Total Direct Care Staff Hours]]/Nurse[[#This Row],[MDS Census]]</f>
        <v>4.0873189476795737</v>
      </c>
      <c r="H6" s="4">
        <f>Nurse[[#This Row],[Total RN Hours (w/ Admin, DON)]]/Nurse[[#This Row],[MDS Census]]</f>
        <v>0.89515223174697012</v>
      </c>
      <c r="I6" s="4">
        <f>Nurse[[#This Row],[RN Hours (excl. Admin, DON)]]/Nurse[[#This Row],[MDS Census]]</f>
        <v>0.7375406443984629</v>
      </c>
      <c r="J6" s="4">
        <f>SUM(Nurse[[#This Row],[RN Hours (excl. Admin, DON)]],Nurse[[#This Row],[RN Admin Hours]],Nurse[[#This Row],[RN DON Hours]],Nurse[[#This Row],[LPN Hours (excl. Admin)]],Nurse[[#This Row],[LPN Admin Hours]],Nurse[[#This Row],[CNA Hours]],Nurse[[#This Row],[NA TR Hours]],Nurse[[#This Row],[Med Aide/Tech Hours]])</f>
        <v>156.09347826086952</v>
      </c>
      <c r="K6" s="4">
        <f>SUM(Nurse[[#This Row],[RN Hours (excl. Admin, DON)]],Nurse[[#This Row],[LPN Hours (excl. Admin)]],Nurse[[#This Row],[CNA Hours]],Nurse[[#This Row],[NA TR Hours]],Nurse[[#This Row],[Med Aide/Tech Hours]])</f>
        <v>150.29782608695649</v>
      </c>
      <c r="L6" s="4">
        <f>SUM(Nurse[[#This Row],[RN Hours (excl. Admin, DON)]],Nurse[[#This Row],[RN Admin Hours]],Nurse[[#This Row],[RN DON Hours]])</f>
        <v>32.916304347826085</v>
      </c>
      <c r="M6" s="4">
        <v>27.120652173913044</v>
      </c>
      <c r="N6" s="4">
        <v>0</v>
      </c>
      <c r="O6" s="4">
        <v>5.7956521739130435</v>
      </c>
      <c r="P6" s="4">
        <f>SUM(Nurse[[#This Row],[LPN Hours (excl. Admin)]],Nurse[[#This Row],[LPN Admin Hours]])</f>
        <v>24.557608695652167</v>
      </c>
      <c r="Q6" s="4">
        <v>24.557608695652167</v>
      </c>
      <c r="R6" s="4">
        <v>0</v>
      </c>
      <c r="S6" s="4">
        <f>SUM(Nurse[[#This Row],[CNA Hours]],Nurse[[#This Row],[NA TR Hours]],Nurse[[#This Row],[Med Aide/Tech Hours]])</f>
        <v>98.619565217391312</v>
      </c>
      <c r="T6" s="4">
        <v>85.353260869565219</v>
      </c>
      <c r="U6" s="4">
        <v>8.0706521739130412</v>
      </c>
      <c r="V6" s="4">
        <v>5.1956521739130457</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36.44891304347825</v>
      </c>
      <c r="X6" s="4">
        <v>15.317391304347822</v>
      </c>
      <c r="Y6" s="4">
        <v>0</v>
      </c>
      <c r="Z6" s="4">
        <v>5.6521739130434782E-2</v>
      </c>
      <c r="AA6" s="4">
        <v>11.310869565217388</v>
      </c>
      <c r="AB6" s="4">
        <v>0</v>
      </c>
      <c r="AC6" s="4">
        <v>6.5586956521739124</v>
      </c>
      <c r="AD6" s="4">
        <v>0.43369565217391304</v>
      </c>
      <c r="AE6" s="4">
        <v>2.7717391304347827</v>
      </c>
      <c r="AF6" s="1">
        <v>155521</v>
      </c>
      <c r="AG6" s="1">
        <v>5</v>
      </c>
      <c r="AH6"/>
    </row>
    <row r="7" spans="1:34" x14ac:dyDescent="0.25">
      <c r="A7" t="s">
        <v>508</v>
      </c>
      <c r="B7" t="s">
        <v>131</v>
      </c>
      <c r="C7" t="s">
        <v>696</v>
      </c>
      <c r="D7" t="s">
        <v>557</v>
      </c>
      <c r="E7" s="4">
        <v>126.96739130434783</v>
      </c>
      <c r="F7" s="4">
        <f>Nurse[[#This Row],[Total Nurse Staff Hours]]/Nurse[[#This Row],[MDS Census]]</f>
        <v>3.4237650886054274</v>
      </c>
      <c r="G7" s="4">
        <f>Nurse[[#This Row],[Total Direct Care Staff Hours]]/Nurse[[#This Row],[MDS Census]]</f>
        <v>3.2690266244328394</v>
      </c>
      <c r="H7" s="4">
        <f>Nurse[[#This Row],[Total RN Hours (w/ Admin, DON)]]/Nurse[[#This Row],[MDS Census]]</f>
        <v>0.20143823302799418</v>
      </c>
      <c r="I7" s="4">
        <f>Nurse[[#This Row],[RN Hours (excl. Admin, DON)]]/Nurse[[#This Row],[MDS Census]]</f>
        <v>0.11625716976286277</v>
      </c>
      <c r="J7" s="4">
        <f>SUM(Nurse[[#This Row],[RN Hours (excl. Admin, DON)]],Nurse[[#This Row],[RN Admin Hours]],Nurse[[#This Row],[RN DON Hours]],Nurse[[#This Row],[LPN Hours (excl. Admin)]],Nurse[[#This Row],[LPN Admin Hours]],Nurse[[#This Row],[CNA Hours]],Nurse[[#This Row],[NA TR Hours]],Nurse[[#This Row],[Med Aide/Tech Hours]])</f>
        <v>434.70652173913044</v>
      </c>
      <c r="K7" s="4">
        <f>SUM(Nurse[[#This Row],[RN Hours (excl. Admin, DON)]],Nurse[[#This Row],[LPN Hours (excl. Admin)]],Nurse[[#This Row],[CNA Hours]],Nurse[[#This Row],[NA TR Hours]],Nurse[[#This Row],[Med Aide/Tech Hours]])</f>
        <v>415.05978260869563</v>
      </c>
      <c r="L7" s="4">
        <f>SUM(Nurse[[#This Row],[RN Hours (excl. Admin, DON)]],Nurse[[#This Row],[RN Admin Hours]],Nurse[[#This Row],[RN DON Hours]])</f>
        <v>25.576086956521742</v>
      </c>
      <c r="M7" s="4">
        <v>14.760869565217391</v>
      </c>
      <c r="N7" s="4">
        <v>5.0760869565217392</v>
      </c>
      <c r="O7" s="4">
        <v>5.7391304347826111</v>
      </c>
      <c r="P7" s="4">
        <f>SUM(Nurse[[#This Row],[LPN Hours (excl. Admin)]],Nurse[[#This Row],[LPN Admin Hours]])</f>
        <v>111.91304347826087</v>
      </c>
      <c r="Q7" s="4">
        <v>103.08152173913044</v>
      </c>
      <c r="R7" s="4">
        <v>8.8315217391304355</v>
      </c>
      <c r="S7" s="4">
        <f>SUM(Nurse[[#This Row],[CNA Hours]],Nurse[[#This Row],[NA TR Hours]],Nurse[[#This Row],[Med Aide/Tech Hours]])</f>
        <v>297.21739130434781</v>
      </c>
      <c r="T7" s="4">
        <v>203.91304347826087</v>
      </c>
      <c r="U7" s="4">
        <v>4.625</v>
      </c>
      <c r="V7" s="4">
        <v>88.679347826086953</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 s="4">
        <v>0</v>
      </c>
      <c r="Y7" s="4">
        <v>0</v>
      </c>
      <c r="Z7" s="4">
        <v>0</v>
      </c>
      <c r="AA7" s="4">
        <v>0</v>
      </c>
      <c r="AB7" s="4">
        <v>0</v>
      </c>
      <c r="AC7" s="4">
        <v>0</v>
      </c>
      <c r="AD7" s="4">
        <v>0</v>
      </c>
      <c r="AE7" s="4">
        <v>0</v>
      </c>
      <c r="AF7" s="1">
        <v>155272</v>
      </c>
      <c r="AG7" s="1">
        <v>5</v>
      </c>
      <c r="AH7"/>
    </row>
    <row r="8" spans="1:34" x14ac:dyDescent="0.25">
      <c r="A8" t="s">
        <v>508</v>
      </c>
      <c r="B8" t="s">
        <v>418</v>
      </c>
      <c r="C8" t="s">
        <v>818</v>
      </c>
      <c r="D8" t="s">
        <v>582</v>
      </c>
      <c r="E8" s="4">
        <v>113.70652173913044</v>
      </c>
      <c r="F8" s="4">
        <f>Nurse[[#This Row],[Total Nurse Staff Hours]]/Nurse[[#This Row],[MDS Census]]</f>
        <v>3.1816317751648984</v>
      </c>
      <c r="G8" s="4">
        <f>Nurse[[#This Row],[Total Direct Care Staff Hours]]/Nurse[[#This Row],[MDS Census]]</f>
        <v>2.9505831182487339</v>
      </c>
      <c r="H8" s="4">
        <f>Nurse[[#This Row],[Total RN Hours (w/ Admin, DON)]]/Nurse[[#This Row],[MDS Census]]</f>
        <v>0.73379600420609881</v>
      </c>
      <c r="I8" s="4">
        <f>Nurse[[#This Row],[RN Hours (excl. Admin, DON)]]/Nurse[[#This Row],[MDS Census]]</f>
        <v>0.6024624796864545</v>
      </c>
      <c r="J8" s="4">
        <f>SUM(Nurse[[#This Row],[RN Hours (excl. Admin, DON)]],Nurse[[#This Row],[RN Admin Hours]],Nurse[[#This Row],[RN DON Hours]],Nurse[[#This Row],[LPN Hours (excl. Admin)]],Nurse[[#This Row],[LPN Admin Hours]],Nurse[[#This Row],[CNA Hours]],Nurse[[#This Row],[NA TR Hours]],Nurse[[#This Row],[Med Aide/Tech Hours]])</f>
        <v>361.77228260869566</v>
      </c>
      <c r="K8" s="4">
        <f>SUM(Nurse[[#This Row],[RN Hours (excl. Admin, DON)]],Nurse[[#This Row],[LPN Hours (excl. Admin)]],Nurse[[#This Row],[CNA Hours]],Nurse[[#This Row],[NA TR Hours]],Nurse[[#This Row],[Med Aide/Tech Hours]])</f>
        <v>335.50054347826091</v>
      </c>
      <c r="L8" s="4">
        <f>SUM(Nurse[[#This Row],[RN Hours (excl. Admin, DON)]],Nurse[[#This Row],[RN Admin Hours]],Nurse[[#This Row],[RN DON Hours]])</f>
        <v>83.437391304347827</v>
      </c>
      <c r="M8" s="4">
        <v>68.503913043478263</v>
      </c>
      <c r="N8" s="4">
        <v>10.183478260869565</v>
      </c>
      <c r="O8" s="4">
        <v>4.75</v>
      </c>
      <c r="P8" s="4">
        <f>SUM(Nurse[[#This Row],[LPN Hours (excl. Admin)]],Nurse[[#This Row],[LPN Admin Hours]])</f>
        <v>81.481521739130443</v>
      </c>
      <c r="Q8" s="4">
        <v>70.143260869565225</v>
      </c>
      <c r="R8" s="4">
        <v>11.338260869565216</v>
      </c>
      <c r="S8" s="4">
        <f>SUM(Nurse[[#This Row],[CNA Hours]],Nurse[[#This Row],[NA TR Hours]],Nurse[[#This Row],[Med Aide/Tech Hours]])</f>
        <v>196.85336956521741</v>
      </c>
      <c r="T8" s="4">
        <v>156.44597826086959</v>
      </c>
      <c r="U8" s="4">
        <v>7.8183695652173908</v>
      </c>
      <c r="V8" s="4">
        <v>32.589021739130423</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33.617391304347827</v>
      </c>
      <c r="X8" s="4">
        <v>3.3753260869565223</v>
      </c>
      <c r="Y8" s="4">
        <v>0</v>
      </c>
      <c r="Z8" s="4">
        <v>0</v>
      </c>
      <c r="AA8" s="4">
        <v>8.6431521739130428</v>
      </c>
      <c r="AB8" s="4">
        <v>0</v>
      </c>
      <c r="AC8" s="4">
        <v>21.598913043478262</v>
      </c>
      <c r="AD8" s="4">
        <v>0</v>
      </c>
      <c r="AE8" s="4">
        <v>0</v>
      </c>
      <c r="AF8" s="1">
        <v>155786</v>
      </c>
      <c r="AG8" s="1">
        <v>5</v>
      </c>
      <c r="AH8"/>
    </row>
    <row r="9" spans="1:34" x14ac:dyDescent="0.25">
      <c r="A9" t="s">
        <v>508</v>
      </c>
      <c r="B9" t="s">
        <v>363</v>
      </c>
      <c r="C9" t="s">
        <v>696</v>
      </c>
      <c r="D9" t="s">
        <v>557</v>
      </c>
      <c r="E9" s="4">
        <v>53.619565217391305</v>
      </c>
      <c r="F9" s="4">
        <f>Nurse[[#This Row],[Total Nurse Staff Hours]]/Nurse[[#This Row],[MDS Census]]</f>
        <v>3.4195763227245082</v>
      </c>
      <c r="G9" s="4">
        <f>Nurse[[#This Row],[Total Direct Care Staff Hours]]/Nurse[[#This Row],[MDS Census]]</f>
        <v>3.0906689641191969</v>
      </c>
      <c r="H9" s="4">
        <f>Nurse[[#This Row],[Total RN Hours (w/ Admin, DON)]]/Nurse[[#This Row],[MDS Census]]</f>
        <v>0.45910196634907763</v>
      </c>
      <c r="I9" s="4">
        <f>Nurse[[#This Row],[RN Hours (excl. Admin, DON)]]/Nurse[[#This Row],[MDS Census]]</f>
        <v>0.23160348672207581</v>
      </c>
      <c r="J9" s="4">
        <f>SUM(Nurse[[#This Row],[RN Hours (excl. Admin, DON)]],Nurse[[#This Row],[RN Admin Hours]],Nurse[[#This Row],[RN DON Hours]],Nurse[[#This Row],[LPN Hours (excl. Admin)]],Nurse[[#This Row],[LPN Admin Hours]],Nurse[[#This Row],[CNA Hours]],Nurse[[#This Row],[NA TR Hours]],Nurse[[#This Row],[Med Aide/Tech Hours]])</f>
        <v>183.35619565217391</v>
      </c>
      <c r="K9" s="4">
        <f>SUM(Nurse[[#This Row],[RN Hours (excl. Admin, DON)]],Nurse[[#This Row],[LPN Hours (excl. Admin)]],Nurse[[#This Row],[CNA Hours]],Nurse[[#This Row],[NA TR Hours]],Nurse[[#This Row],[Med Aide/Tech Hours]])</f>
        <v>165.7203260869565</v>
      </c>
      <c r="L9" s="4">
        <f>SUM(Nurse[[#This Row],[RN Hours (excl. Admin, DON)]],Nurse[[#This Row],[RN Admin Hours]],Nurse[[#This Row],[RN DON Hours]])</f>
        <v>24.616847826086957</v>
      </c>
      <c r="M9" s="4">
        <v>12.418478260869565</v>
      </c>
      <c r="N9" s="4">
        <v>5.7092391304347823</v>
      </c>
      <c r="O9" s="4">
        <v>6.4891304347826084</v>
      </c>
      <c r="P9" s="4">
        <f>SUM(Nurse[[#This Row],[LPN Hours (excl. Admin)]],Nurse[[#This Row],[LPN Admin Hours]])</f>
        <v>26.299130434782608</v>
      </c>
      <c r="Q9" s="4">
        <v>20.861630434782608</v>
      </c>
      <c r="R9" s="4">
        <v>5.4375</v>
      </c>
      <c r="S9" s="4">
        <f>SUM(Nurse[[#This Row],[CNA Hours]],Nurse[[#This Row],[NA TR Hours]],Nurse[[#This Row],[Med Aide/Tech Hours]])</f>
        <v>132.44021739130434</v>
      </c>
      <c r="T9" s="4">
        <v>132.44021739130434</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155717</v>
      </c>
      <c r="AG9" s="1">
        <v>5</v>
      </c>
      <c r="AH9"/>
    </row>
    <row r="10" spans="1:34" x14ac:dyDescent="0.25">
      <c r="A10" t="s">
        <v>508</v>
      </c>
      <c r="B10" t="s">
        <v>78</v>
      </c>
      <c r="C10" t="s">
        <v>696</v>
      </c>
      <c r="D10" t="s">
        <v>557</v>
      </c>
      <c r="E10" s="4">
        <v>74.076086956521735</v>
      </c>
      <c r="F10" s="4">
        <f>Nurse[[#This Row],[Total Nurse Staff Hours]]/Nurse[[#This Row],[MDS Census]]</f>
        <v>3.4641614086573731</v>
      </c>
      <c r="G10" s="4">
        <f>Nurse[[#This Row],[Total Direct Care Staff Hours]]/Nurse[[#This Row],[MDS Census]]</f>
        <v>3.1927820983125454</v>
      </c>
      <c r="H10" s="4">
        <f>Nurse[[#This Row],[Total RN Hours (w/ Admin, DON)]]/Nurse[[#This Row],[MDS Census]]</f>
        <v>0.70866177549523113</v>
      </c>
      <c r="I10" s="4">
        <f>Nurse[[#This Row],[RN Hours (excl. Admin, DON)]]/Nurse[[#This Row],[MDS Census]]</f>
        <v>0.44120763022743953</v>
      </c>
      <c r="J10" s="4">
        <f>SUM(Nurse[[#This Row],[RN Hours (excl. Admin, DON)]],Nurse[[#This Row],[RN Admin Hours]],Nurse[[#This Row],[RN DON Hours]],Nurse[[#This Row],[LPN Hours (excl. Admin)]],Nurse[[#This Row],[LPN Admin Hours]],Nurse[[#This Row],[CNA Hours]],Nurse[[#This Row],[NA TR Hours]],Nurse[[#This Row],[Med Aide/Tech Hours]])</f>
        <v>256.61152173913041</v>
      </c>
      <c r="K10" s="4">
        <f>SUM(Nurse[[#This Row],[RN Hours (excl. Admin, DON)]],Nurse[[#This Row],[LPN Hours (excl. Admin)]],Nurse[[#This Row],[CNA Hours]],Nurse[[#This Row],[NA TR Hours]],Nurse[[#This Row],[Med Aide/Tech Hours]])</f>
        <v>236.50880434782604</v>
      </c>
      <c r="L10" s="4">
        <f>SUM(Nurse[[#This Row],[RN Hours (excl. Admin, DON)]],Nurse[[#This Row],[RN Admin Hours]],Nurse[[#This Row],[RN DON Hours]])</f>
        <v>52.494891304347824</v>
      </c>
      <c r="M10" s="4">
        <v>32.682934782608697</v>
      </c>
      <c r="N10" s="4">
        <v>13.985869565217389</v>
      </c>
      <c r="O10" s="4">
        <v>5.8260869565217392</v>
      </c>
      <c r="P10" s="4">
        <f>SUM(Nurse[[#This Row],[LPN Hours (excl. Admin)]],Nurse[[#This Row],[LPN Admin Hours]])</f>
        <v>41.485760869565219</v>
      </c>
      <c r="Q10" s="4">
        <v>41.195</v>
      </c>
      <c r="R10" s="4">
        <v>0.29076086956521741</v>
      </c>
      <c r="S10" s="4">
        <f>SUM(Nurse[[#This Row],[CNA Hours]],Nurse[[#This Row],[NA TR Hours]],Nurse[[#This Row],[Med Aide/Tech Hours]])</f>
        <v>162.63086956521738</v>
      </c>
      <c r="T10" s="4">
        <v>124.88434782608694</v>
      </c>
      <c r="U10" s="4">
        <v>0</v>
      </c>
      <c r="V10" s="4">
        <v>37.746521739130436</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 s="4">
        <v>0</v>
      </c>
      <c r="Y10" s="4">
        <v>0</v>
      </c>
      <c r="Z10" s="4">
        <v>0</v>
      </c>
      <c r="AA10" s="4">
        <v>0</v>
      </c>
      <c r="AB10" s="4">
        <v>0</v>
      </c>
      <c r="AC10" s="4">
        <v>0</v>
      </c>
      <c r="AD10" s="4">
        <v>0</v>
      </c>
      <c r="AE10" s="4">
        <v>0</v>
      </c>
      <c r="AF10" s="1">
        <v>155196</v>
      </c>
      <c r="AG10" s="1">
        <v>5</v>
      </c>
      <c r="AH10"/>
    </row>
    <row r="11" spans="1:34" x14ac:dyDescent="0.25">
      <c r="A11" t="s">
        <v>508</v>
      </c>
      <c r="B11" t="s">
        <v>244</v>
      </c>
      <c r="C11" t="s">
        <v>679</v>
      </c>
      <c r="D11" t="s">
        <v>588</v>
      </c>
      <c r="E11" s="4">
        <v>84.608695652173907</v>
      </c>
      <c r="F11" s="4">
        <f>Nurse[[#This Row],[Total Nurse Staff Hours]]/Nurse[[#This Row],[MDS Census]]</f>
        <v>3.9007977903391566</v>
      </c>
      <c r="G11" s="4">
        <f>Nurse[[#This Row],[Total Direct Care Staff Hours]]/Nurse[[#This Row],[MDS Census]]</f>
        <v>3.7161330935251797</v>
      </c>
      <c r="H11" s="4">
        <f>Nurse[[#This Row],[Total RN Hours (w/ Admin, DON)]]/Nurse[[#This Row],[MDS Census]]</f>
        <v>0.62875128468653618</v>
      </c>
      <c r="I11" s="4">
        <f>Nurse[[#This Row],[RN Hours (excl. Admin, DON)]]/Nurse[[#This Row],[MDS Census]]</f>
        <v>0.44408658787255884</v>
      </c>
      <c r="J11" s="4">
        <f>SUM(Nurse[[#This Row],[RN Hours (excl. Admin, DON)]],Nurse[[#This Row],[RN Admin Hours]],Nurse[[#This Row],[RN DON Hours]],Nurse[[#This Row],[LPN Hours (excl. Admin)]],Nurse[[#This Row],[LPN Admin Hours]],Nurse[[#This Row],[CNA Hours]],Nurse[[#This Row],[NA TR Hours]],Nurse[[#This Row],[Med Aide/Tech Hours]])</f>
        <v>330.0414130434782</v>
      </c>
      <c r="K11" s="4">
        <f>SUM(Nurse[[#This Row],[RN Hours (excl. Admin, DON)]],Nurse[[#This Row],[LPN Hours (excl. Admin)]],Nurse[[#This Row],[CNA Hours]],Nurse[[#This Row],[NA TR Hours]],Nurse[[#This Row],[Med Aide/Tech Hours]])</f>
        <v>314.41717391304343</v>
      </c>
      <c r="L11" s="4">
        <f>SUM(Nurse[[#This Row],[RN Hours (excl. Admin, DON)]],Nurse[[#This Row],[RN Admin Hours]],Nurse[[#This Row],[RN DON Hours]])</f>
        <v>53.197826086956496</v>
      </c>
      <c r="M11" s="4">
        <v>37.573586956521716</v>
      </c>
      <c r="N11" s="4">
        <v>11.015543478260868</v>
      </c>
      <c r="O11" s="4">
        <v>4.6086956521739131</v>
      </c>
      <c r="P11" s="4">
        <f>SUM(Nurse[[#This Row],[LPN Hours (excl. Admin)]],Nurse[[#This Row],[LPN Admin Hours]])</f>
        <v>82.303913043478246</v>
      </c>
      <c r="Q11" s="4">
        <v>82.303913043478246</v>
      </c>
      <c r="R11" s="4">
        <v>0</v>
      </c>
      <c r="S11" s="4">
        <f>SUM(Nurse[[#This Row],[CNA Hours]],Nurse[[#This Row],[NA TR Hours]],Nurse[[#This Row],[Med Aide/Tech Hours]])</f>
        <v>194.53967391304346</v>
      </c>
      <c r="T11" s="4">
        <v>183.51989130434779</v>
      </c>
      <c r="U11" s="4">
        <v>0</v>
      </c>
      <c r="V11" s="4">
        <v>11.019782608695651</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 s="4">
        <v>0</v>
      </c>
      <c r="Y11" s="4">
        <v>0</v>
      </c>
      <c r="Z11" s="4">
        <v>0</v>
      </c>
      <c r="AA11" s="4">
        <v>0</v>
      </c>
      <c r="AB11" s="4">
        <v>0</v>
      </c>
      <c r="AC11" s="4">
        <v>0</v>
      </c>
      <c r="AD11" s="4">
        <v>0</v>
      </c>
      <c r="AE11" s="4">
        <v>0</v>
      </c>
      <c r="AF11" s="1">
        <v>155490</v>
      </c>
      <c r="AG11" s="1">
        <v>5</v>
      </c>
      <c r="AH11"/>
    </row>
    <row r="12" spans="1:34" x14ac:dyDescent="0.25">
      <c r="A12" t="s">
        <v>508</v>
      </c>
      <c r="B12" t="s">
        <v>176</v>
      </c>
      <c r="C12" t="s">
        <v>693</v>
      </c>
      <c r="D12" t="s">
        <v>561</v>
      </c>
      <c r="E12" s="4">
        <v>45.489130434782609</v>
      </c>
      <c r="F12" s="4">
        <f>Nurse[[#This Row],[Total Nurse Staff Hours]]/Nurse[[#This Row],[MDS Census]]</f>
        <v>3.0605854241338131</v>
      </c>
      <c r="G12" s="4">
        <f>Nurse[[#This Row],[Total Direct Care Staff Hours]]/Nurse[[#This Row],[MDS Census]]</f>
        <v>2.6526093189964168</v>
      </c>
      <c r="H12" s="4">
        <f>Nurse[[#This Row],[Total RN Hours (w/ Admin, DON)]]/Nurse[[#This Row],[MDS Census]]</f>
        <v>1.0571708482676225</v>
      </c>
      <c r="I12" s="4">
        <f>Nurse[[#This Row],[RN Hours (excl. Admin, DON)]]/Nurse[[#This Row],[MDS Census]]</f>
        <v>0.64919474313022718</v>
      </c>
      <c r="J12" s="4">
        <f>SUM(Nurse[[#This Row],[RN Hours (excl. Admin, DON)]],Nurse[[#This Row],[RN Admin Hours]],Nurse[[#This Row],[RN DON Hours]],Nurse[[#This Row],[LPN Hours (excl. Admin)]],Nurse[[#This Row],[LPN Admin Hours]],Nurse[[#This Row],[CNA Hours]],Nurse[[#This Row],[NA TR Hours]],Nurse[[#This Row],[Med Aide/Tech Hours]])</f>
        <v>139.22336956521747</v>
      </c>
      <c r="K12" s="4">
        <f>SUM(Nurse[[#This Row],[RN Hours (excl. Admin, DON)]],Nurse[[#This Row],[LPN Hours (excl. Admin)]],Nurse[[#This Row],[CNA Hours]],Nurse[[#This Row],[NA TR Hours]],Nurse[[#This Row],[Med Aide/Tech Hours]])</f>
        <v>120.66489130434788</v>
      </c>
      <c r="L12" s="4">
        <f>SUM(Nurse[[#This Row],[RN Hours (excl. Admin, DON)]],Nurse[[#This Row],[RN Admin Hours]],Nurse[[#This Row],[RN DON Hours]])</f>
        <v>48.089782608695657</v>
      </c>
      <c r="M12" s="4">
        <v>29.531304347826094</v>
      </c>
      <c r="N12" s="4">
        <v>13.911739130434778</v>
      </c>
      <c r="O12" s="4">
        <v>4.6467391304347823</v>
      </c>
      <c r="P12" s="4">
        <f>SUM(Nurse[[#This Row],[LPN Hours (excl. Admin)]],Nurse[[#This Row],[LPN Admin Hours]])</f>
        <v>33.652717391304371</v>
      </c>
      <c r="Q12" s="4">
        <v>33.652717391304371</v>
      </c>
      <c r="R12" s="4">
        <v>0</v>
      </c>
      <c r="S12" s="4">
        <f>SUM(Nurse[[#This Row],[CNA Hours]],Nurse[[#This Row],[NA TR Hours]],Nurse[[#This Row],[Med Aide/Tech Hours]])</f>
        <v>57.480869565217425</v>
      </c>
      <c r="T12" s="4">
        <v>50.906413043478295</v>
      </c>
      <c r="U12" s="4">
        <v>2.1945652173913035</v>
      </c>
      <c r="V12" s="4">
        <v>4.3798913043478267</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 s="4">
        <v>0</v>
      </c>
      <c r="Y12" s="4">
        <v>0</v>
      </c>
      <c r="Z12" s="4">
        <v>0</v>
      </c>
      <c r="AA12" s="4">
        <v>0</v>
      </c>
      <c r="AB12" s="4">
        <v>0</v>
      </c>
      <c r="AC12" s="4">
        <v>0</v>
      </c>
      <c r="AD12" s="4">
        <v>0</v>
      </c>
      <c r="AE12" s="4">
        <v>0</v>
      </c>
      <c r="AF12" s="1">
        <v>155361</v>
      </c>
      <c r="AG12" s="1">
        <v>5</v>
      </c>
      <c r="AH12"/>
    </row>
    <row r="13" spans="1:34" x14ac:dyDescent="0.25">
      <c r="A13" t="s">
        <v>508</v>
      </c>
      <c r="B13" t="s">
        <v>142</v>
      </c>
      <c r="C13" t="s">
        <v>696</v>
      </c>
      <c r="D13" t="s">
        <v>557</v>
      </c>
      <c r="E13" s="4">
        <v>104.82608695652173</v>
      </c>
      <c r="F13" s="4">
        <f>Nurse[[#This Row],[Total Nurse Staff Hours]]/Nurse[[#This Row],[MDS Census]]</f>
        <v>4.336244296972211</v>
      </c>
      <c r="G13" s="4">
        <f>Nurse[[#This Row],[Total Direct Care Staff Hours]]/Nurse[[#This Row],[MDS Census]]</f>
        <v>3.9431760680215686</v>
      </c>
      <c r="H13" s="4">
        <f>Nurse[[#This Row],[Total RN Hours (w/ Admin, DON)]]/Nurse[[#This Row],[MDS Census]]</f>
        <v>0.69661965989216112</v>
      </c>
      <c r="I13" s="4">
        <f>Nurse[[#This Row],[RN Hours (excl. Admin, DON)]]/Nurse[[#This Row],[MDS Census]]</f>
        <v>0.42644649523019501</v>
      </c>
      <c r="J13" s="4">
        <f>SUM(Nurse[[#This Row],[RN Hours (excl. Admin, DON)]],Nurse[[#This Row],[RN Admin Hours]],Nurse[[#This Row],[RN DON Hours]],Nurse[[#This Row],[LPN Hours (excl. Admin)]],Nurse[[#This Row],[LPN Admin Hours]],Nurse[[#This Row],[CNA Hours]],Nurse[[#This Row],[NA TR Hours]],Nurse[[#This Row],[Med Aide/Tech Hours]])</f>
        <v>454.55152173913046</v>
      </c>
      <c r="K13" s="4">
        <f>SUM(Nurse[[#This Row],[RN Hours (excl. Admin, DON)]],Nurse[[#This Row],[LPN Hours (excl. Admin)]],Nurse[[#This Row],[CNA Hours]],Nurse[[#This Row],[NA TR Hours]],Nurse[[#This Row],[Med Aide/Tech Hours]])</f>
        <v>413.3477173913044</v>
      </c>
      <c r="L13" s="4">
        <f>SUM(Nurse[[#This Row],[RN Hours (excl. Admin, DON)]],Nurse[[#This Row],[RN Admin Hours]],Nurse[[#This Row],[RN DON Hours]])</f>
        <v>73.023913043478274</v>
      </c>
      <c r="M13" s="4">
        <v>44.702717391304354</v>
      </c>
      <c r="N13" s="4">
        <v>22.606739130434786</v>
      </c>
      <c r="O13" s="4">
        <v>5.7144565217391303</v>
      </c>
      <c r="P13" s="4">
        <f>SUM(Nurse[[#This Row],[LPN Hours (excl. Admin)]],Nurse[[#This Row],[LPN Admin Hours]])</f>
        <v>81.281847826086945</v>
      </c>
      <c r="Q13" s="4">
        <v>68.399239130434779</v>
      </c>
      <c r="R13" s="4">
        <v>12.882608695652172</v>
      </c>
      <c r="S13" s="4">
        <f>SUM(Nurse[[#This Row],[CNA Hours]],Nurse[[#This Row],[NA TR Hours]],Nurse[[#This Row],[Med Aide/Tech Hours]])</f>
        <v>300.24576086956523</v>
      </c>
      <c r="T13" s="4">
        <v>252.80141304347825</v>
      </c>
      <c r="U13" s="4">
        <v>0</v>
      </c>
      <c r="V13" s="4">
        <v>47.444347826086968</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3.023586956521739</v>
      </c>
      <c r="X13" s="4">
        <v>0</v>
      </c>
      <c r="Y13" s="4">
        <v>0</v>
      </c>
      <c r="Z13" s="4">
        <v>2.4970652173913046</v>
      </c>
      <c r="AA13" s="4">
        <v>8.2391304347826086E-2</v>
      </c>
      <c r="AB13" s="4">
        <v>0</v>
      </c>
      <c r="AC13" s="4">
        <v>0.44413043478260866</v>
      </c>
      <c r="AD13" s="4">
        <v>0</v>
      </c>
      <c r="AE13" s="4">
        <v>0</v>
      </c>
      <c r="AF13" s="1">
        <v>155292</v>
      </c>
      <c r="AG13" s="1">
        <v>5</v>
      </c>
      <c r="AH13"/>
    </row>
    <row r="14" spans="1:34" x14ac:dyDescent="0.25">
      <c r="A14" t="s">
        <v>508</v>
      </c>
      <c r="B14" t="s">
        <v>58</v>
      </c>
      <c r="C14" t="s">
        <v>719</v>
      </c>
      <c r="D14" t="s">
        <v>602</v>
      </c>
      <c r="E14" s="4">
        <v>119.8804347826087</v>
      </c>
      <c r="F14" s="4">
        <f>Nurse[[#This Row],[Total Nurse Staff Hours]]/Nurse[[#This Row],[MDS Census]]</f>
        <v>2.6266171003717473</v>
      </c>
      <c r="G14" s="4">
        <f>Nurse[[#This Row],[Total Direct Care Staff Hours]]/Nurse[[#This Row],[MDS Census]]</f>
        <v>2.4890706319702605</v>
      </c>
      <c r="H14" s="4">
        <f>Nurse[[#This Row],[Total RN Hours (w/ Admin, DON)]]/Nurse[[#This Row],[MDS Census]]</f>
        <v>0.25826366851029114</v>
      </c>
      <c r="I14" s="4">
        <f>Nurse[[#This Row],[RN Hours (excl. Admin, DON)]]/Nurse[[#This Row],[MDS Census]]</f>
        <v>0.21419802339287339</v>
      </c>
      <c r="J14" s="4">
        <f>SUM(Nurse[[#This Row],[RN Hours (excl. Admin, DON)]],Nurse[[#This Row],[RN Admin Hours]],Nurse[[#This Row],[RN DON Hours]],Nurse[[#This Row],[LPN Hours (excl. Admin)]],Nurse[[#This Row],[LPN Admin Hours]],Nurse[[#This Row],[CNA Hours]],Nurse[[#This Row],[NA TR Hours]],Nurse[[#This Row],[Med Aide/Tech Hours]])</f>
        <v>314.88000000000005</v>
      </c>
      <c r="K14" s="4">
        <f>SUM(Nurse[[#This Row],[RN Hours (excl. Admin, DON)]],Nurse[[#This Row],[LPN Hours (excl. Admin)]],Nurse[[#This Row],[CNA Hours]],Nurse[[#This Row],[NA TR Hours]],Nurse[[#This Row],[Med Aide/Tech Hours]])</f>
        <v>298.39086956521743</v>
      </c>
      <c r="L14" s="4">
        <f>SUM(Nurse[[#This Row],[RN Hours (excl. Admin, DON)]],Nurse[[#This Row],[RN Admin Hours]],Nurse[[#This Row],[RN DON Hours]])</f>
        <v>30.960760869565227</v>
      </c>
      <c r="M14" s="4">
        <v>25.678152173913052</v>
      </c>
      <c r="N14" s="4">
        <v>2.347826086956522</v>
      </c>
      <c r="O14" s="4">
        <v>2.9347826086956523</v>
      </c>
      <c r="P14" s="4">
        <f>SUM(Nurse[[#This Row],[LPN Hours (excl. Admin)]],Nurse[[#This Row],[LPN Admin Hours]])</f>
        <v>95.386521739130458</v>
      </c>
      <c r="Q14" s="4">
        <v>84.180000000000021</v>
      </c>
      <c r="R14" s="4">
        <v>11.206521739130435</v>
      </c>
      <c r="S14" s="4">
        <f>SUM(Nurse[[#This Row],[CNA Hours]],Nurse[[#This Row],[NA TR Hours]],Nurse[[#This Row],[Med Aide/Tech Hours]])</f>
        <v>188.5327173913044</v>
      </c>
      <c r="T14" s="4">
        <v>160.59413043478267</v>
      </c>
      <c r="U14" s="4">
        <v>0</v>
      </c>
      <c r="V14" s="4">
        <v>27.938586956521725</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42.740760869565221</v>
      </c>
      <c r="X14" s="4">
        <v>9.6553260869565207</v>
      </c>
      <c r="Y14" s="4">
        <v>2.347826086956522</v>
      </c>
      <c r="Z14" s="4">
        <v>0</v>
      </c>
      <c r="AA14" s="4">
        <v>13.728913043478263</v>
      </c>
      <c r="AB14" s="4">
        <v>0</v>
      </c>
      <c r="AC14" s="4">
        <v>14.963586956521743</v>
      </c>
      <c r="AD14" s="4">
        <v>0</v>
      </c>
      <c r="AE14" s="4">
        <v>2.0451086956521745</v>
      </c>
      <c r="AF14" s="1">
        <v>155156</v>
      </c>
      <c r="AG14" s="1">
        <v>5</v>
      </c>
      <c r="AH14"/>
    </row>
    <row r="15" spans="1:34" x14ac:dyDescent="0.25">
      <c r="A15" t="s">
        <v>508</v>
      </c>
      <c r="B15" t="s">
        <v>281</v>
      </c>
      <c r="C15" t="s">
        <v>789</v>
      </c>
      <c r="D15" t="s">
        <v>586</v>
      </c>
      <c r="E15" s="4">
        <v>69.467391304347828</v>
      </c>
      <c r="F15" s="4">
        <f>Nurse[[#This Row],[Total Nurse Staff Hours]]/Nurse[[#This Row],[MDS Census]]</f>
        <v>2.9245830073540917</v>
      </c>
      <c r="G15" s="4">
        <f>Nurse[[#This Row],[Total Direct Care Staff Hours]]/Nurse[[#This Row],[MDS Census]]</f>
        <v>2.7479283367235174</v>
      </c>
      <c r="H15" s="4">
        <f>Nurse[[#This Row],[Total RN Hours (w/ Admin, DON)]]/Nurse[[#This Row],[MDS Census]]</f>
        <v>0.53588170865279294</v>
      </c>
      <c r="I15" s="4">
        <f>Nurse[[#This Row],[RN Hours (excl. Admin, DON)]]/Nurse[[#This Row],[MDS Census]]</f>
        <v>0.35922703802221873</v>
      </c>
      <c r="J15" s="4">
        <f>SUM(Nurse[[#This Row],[RN Hours (excl. Admin, DON)]],Nurse[[#This Row],[RN Admin Hours]],Nurse[[#This Row],[RN DON Hours]],Nurse[[#This Row],[LPN Hours (excl. Admin)]],Nurse[[#This Row],[LPN Admin Hours]],Nurse[[#This Row],[CNA Hours]],Nurse[[#This Row],[NA TR Hours]],Nurse[[#This Row],[Med Aide/Tech Hours]])</f>
        <v>203.16315217391306</v>
      </c>
      <c r="K15" s="4">
        <f>SUM(Nurse[[#This Row],[RN Hours (excl. Admin, DON)]],Nurse[[#This Row],[LPN Hours (excl. Admin)]],Nurse[[#This Row],[CNA Hours]],Nurse[[#This Row],[NA TR Hours]],Nurse[[#This Row],[Med Aide/Tech Hours]])</f>
        <v>190.89141304347825</v>
      </c>
      <c r="L15" s="4">
        <f>SUM(Nurse[[#This Row],[RN Hours (excl. Admin, DON)]],Nurse[[#This Row],[RN Admin Hours]],Nurse[[#This Row],[RN DON Hours]])</f>
        <v>37.226304347826087</v>
      </c>
      <c r="M15" s="4">
        <v>24.954565217391302</v>
      </c>
      <c r="N15" s="4">
        <v>6.1739130434782608</v>
      </c>
      <c r="O15" s="4">
        <v>6.0978260869565215</v>
      </c>
      <c r="P15" s="4">
        <f>SUM(Nurse[[#This Row],[LPN Hours (excl. Admin)]],Nurse[[#This Row],[LPN Admin Hours]])</f>
        <v>37.010652173913037</v>
      </c>
      <c r="Q15" s="4">
        <v>37.010652173913037</v>
      </c>
      <c r="R15" s="4">
        <v>0</v>
      </c>
      <c r="S15" s="4">
        <f>SUM(Nurse[[#This Row],[CNA Hours]],Nurse[[#This Row],[NA TR Hours]],Nurse[[#This Row],[Med Aide/Tech Hours]])</f>
        <v>128.9261956521739</v>
      </c>
      <c r="T15" s="4">
        <v>113.89576086956522</v>
      </c>
      <c r="U15" s="4">
        <v>0</v>
      </c>
      <c r="V15" s="4">
        <v>15.030434782608692</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38.324021739130444</v>
      </c>
      <c r="X15" s="4">
        <v>0.1708695652173913</v>
      </c>
      <c r="Y15" s="4">
        <v>0.34782608695652173</v>
      </c>
      <c r="Z15" s="4">
        <v>0</v>
      </c>
      <c r="AA15" s="4">
        <v>11.346521739130436</v>
      </c>
      <c r="AB15" s="4">
        <v>0</v>
      </c>
      <c r="AC15" s="4">
        <v>26.458804347826096</v>
      </c>
      <c r="AD15" s="4">
        <v>0</v>
      </c>
      <c r="AE15" s="4">
        <v>0</v>
      </c>
      <c r="AF15" s="1">
        <v>155572</v>
      </c>
      <c r="AG15" s="1">
        <v>5</v>
      </c>
      <c r="AH15"/>
    </row>
    <row r="16" spans="1:34" x14ac:dyDescent="0.25">
      <c r="A16" t="s">
        <v>508</v>
      </c>
      <c r="B16" t="s">
        <v>22</v>
      </c>
      <c r="C16" t="s">
        <v>704</v>
      </c>
      <c r="D16" t="s">
        <v>569</v>
      </c>
      <c r="E16" s="4">
        <v>46.086956521739133</v>
      </c>
      <c r="F16" s="4">
        <f>Nurse[[#This Row],[Total Nurse Staff Hours]]/Nurse[[#This Row],[MDS Census]]</f>
        <v>3.2944811320754708</v>
      </c>
      <c r="G16" s="4">
        <f>Nurse[[#This Row],[Total Direct Care Staff Hours]]/Nurse[[#This Row],[MDS Census]]</f>
        <v>3.0182075471698111</v>
      </c>
      <c r="H16" s="4">
        <f>Nurse[[#This Row],[Total RN Hours (w/ Admin, DON)]]/Nurse[[#This Row],[MDS Census]]</f>
        <v>0.56068396226415085</v>
      </c>
      <c r="I16" s="4">
        <f>Nurse[[#This Row],[RN Hours (excl. Admin, DON)]]/Nurse[[#This Row],[MDS Census]]</f>
        <v>0.28441037735849056</v>
      </c>
      <c r="J16" s="4">
        <f>SUM(Nurse[[#This Row],[RN Hours (excl. Admin, DON)]],Nurse[[#This Row],[RN Admin Hours]],Nurse[[#This Row],[RN DON Hours]],Nurse[[#This Row],[LPN Hours (excl. Admin)]],Nurse[[#This Row],[LPN Admin Hours]],Nurse[[#This Row],[CNA Hours]],Nurse[[#This Row],[NA TR Hours]],Nurse[[#This Row],[Med Aide/Tech Hours]])</f>
        <v>151.83260869565214</v>
      </c>
      <c r="K16" s="4">
        <f>SUM(Nurse[[#This Row],[RN Hours (excl. Admin, DON)]],Nurse[[#This Row],[LPN Hours (excl. Admin)]],Nurse[[#This Row],[CNA Hours]],Nurse[[#This Row],[NA TR Hours]],Nurse[[#This Row],[Med Aide/Tech Hours]])</f>
        <v>139.1</v>
      </c>
      <c r="L16" s="4">
        <f>SUM(Nurse[[#This Row],[RN Hours (excl. Admin, DON)]],Nurse[[#This Row],[RN Admin Hours]],Nurse[[#This Row],[RN DON Hours]])</f>
        <v>25.840217391304343</v>
      </c>
      <c r="M16" s="4">
        <v>13.107608695652173</v>
      </c>
      <c r="N16" s="4">
        <v>7.3413043478260853</v>
      </c>
      <c r="O16" s="4">
        <v>5.3913043478260869</v>
      </c>
      <c r="P16" s="4">
        <f>SUM(Nurse[[#This Row],[LPN Hours (excl. Admin)]],Nurse[[#This Row],[LPN Admin Hours]])</f>
        <v>33.301086956521743</v>
      </c>
      <c r="Q16" s="4">
        <v>33.301086956521743</v>
      </c>
      <c r="R16" s="4">
        <v>0</v>
      </c>
      <c r="S16" s="4">
        <f>SUM(Nurse[[#This Row],[CNA Hours]],Nurse[[#This Row],[NA TR Hours]],Nurse[[#This Row],[Med Aide/Tech Hours]])</f>
        <v>92.691304347826076</v>
      </c>
      <c r="T16" s="4">
        <v>75.568478260869554</v>
      </c>
      <c r="U16" s="4">
        <v>0</v>
      </c>
      <c r="V16" s="4">
        <v>17.122826086956518</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23.876847826086959</v>
      </c>
      <c r="X16" s="4">
        <v>2.277173913043478</v>
      </c>
      <c r="Y16" s="4">
        <v>2.5326086956521738</v>
      </c>
      <c r="Z16" s="4">
        <v>0</v>
      </c>
      <c r="AA16" s="4">
        <v>8.7010869565217384</v>
      </c>
      <c r="AB16" s="4">
        <v>0</v>
      </c>
      <c r="AC16" s="4">
        <v>10.365978260869566</v>
      </c>
      <c r="AD16" s="4">
        <v>0</v>
      </c>
      <c r="AE16" s="4">
        <v>0</v>
      </c>
      <c r="AF16" s="1">
        <v>155064</v>
      </c>
      <c r="AG16" s="1">
        <v>5</v>
      </c>
      <c r="AH16"/>
    </row>
    <row r="17" spans="1:34" x14ac:dyDescent="0.25">
      <c r="A17" t="s">
        <v>508</v>
      </c>
      <c r="B17" t="s">
        <v>430</v>
      </c>
      <c r="C17" t="s">
        <v>636</v>
      </c>
      <c r="D17" t="s">
        <v>576</v>
      </c>
      <c r="E17" s="4">
        <v>47.586956521739133</v>
      </c>
      <c r="F17" s="4">
        <f>Nurse[[#This Row],[Total Nurse Staff Hours]]/Nurse[[#This Row],[MDS Census]]</f>
        <v>3.5240657834627687</v>
      </c>
      <c r="G17" s="4">
        <f>Nurse[[#This Row],[Total Direct Care Staff Hours]]/Nurse[[#This Row],[MDS Census]]</f>
        <v>3.1847555961626317</v>
      </c>
      <c r="H17" s="4">
        <f>Nurse[[#This Row],[Total RN Hours (w/ Admin, DON)]]/Nurse[[#This Row],[MDS Census]]</f>
        <v>0.48693467336683416</v>
      </c>
      <c r="I17" s="4">
        <f>Nurse[[#This Row],[RN Hours (excl. Admin, DON)]]/Nurse[[#This Row],[MDS Census]]</f>
        <v>0.14762448606669709</v>
      </c>
      <c r="J17" s="4">
        <f>SUM(Nurse[[#This Row],[RN Hours (excl. Admin, DON)]],Nurse[[#This Row],[RN Admin Hours]],Nurse[[#This Row],[RN DON Hours]],Nurse[[#This Row],[LPN Hours (excl. Admin)]],Nurse[[#This Row],[LPN Admin Hours]],Nurse[[#This Row],[CNA Hours]],Nurse[[#This Row],[NA TR Hours]],Nurse[[#This Row],[Med Aide/Tech Hours]])</f>
        <v>167.69956521739132</v>
      </c>
      <c r="K17" s="4">
        <f>SUM(Nurse[[#This Row],[RN Hours (excl. Admin, DON)]],Nurse[[#This Row],[LPN Hours (excl. Admin)]],Nurse[[#This Row],[CNA Hours]],Nurse[[#This Row],[NA TR Hours]],Nurse[[#This Row],[Med Aide/Tech Hours]])</f>
        <v>151.55282608695654</v>
      </c>
      <c r="L17" s="4">
        <f>SUM(Nurse[[#This Row],[RN Hours (excl. Admin, DON)]],Nurse[[#This Row],[RN Admin Hours]],Nurse[[#This Row],[RN DON Hours]])</f>
        <v>23.171739130434784</v>
      </c>
      <c r="M17" s="4">
        <v>7.0249999999999986</v>
      </c>
      <c r="N17" s="4">
        <v>11.285326086956522</v>
      </c>
      <c r="O17" s="4">
        <v>4.8614130434782608</v>
      </c>
      <c r="P17" s="4">
        <f>SUM(Nurse[[#This Row],[LPN Hours (excl. Admin)]],Nurse[[#This Row],[LPN Admin Hours]])</f>
        <v>37.506956521739141</v>
      </c>
      <c r="Q17" s="4">
        <v>37.506956521739141</v>
      </c>
      <c r="R17" s="4">
        <v>0</v>
      </c>
      <c r="S17" s="4">
        <f>SUM(Nurse[[#This Row],[CNA Hours]],Nurse[[#This Row],[NA TR Hours]],Nurse[[#This Row],[Med Aide/Tech Hours]])</f>
        <v>107.0208695652174</v>
      </c>
      <c r="T17" s="4">
        <v>75.839891304347844</v>
      </c>
      <c r="U17" s="4">
        <v>0</v>
      </c>
      <c r="V17" s="4">
        <v>31.180978260869555</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16.176195652173913</v>
      </c>
      <c r="X17" s="4">
        <v>1.4456521739130435</v>
      </c>
      <c r="Y17" s="4">
        <v>1.9809782608695652</v>
      </c>
      <c r="Z17" s="4">
        <v>0.78532608695652173</v>
      </c>
      <c r="AA17" s="4">
        <v>1.3678260869565217</v>
      </c>
      <c r="AB17" s="4">
        <v>0</v>
      </c>
      <c r="AC17" s="4">
        <v>10.596413043478261</v>
      </c>
      <c r="AD17" s="4">
        <v>0</v>
      </c>
      <c r="AE17" s="4">
        <v>0</v>
      </c>
      <c r="AF17" s="1">
        <v>155799</v>
      </c>
      <c r="AG17" s="1">
        <v>5</v>
      </c>
      <c r="AH17"/>
    </row>
    <row r="18" spans="1:34" x14ac:dyDescent="0.25">
      <c r="A18" t="s">
        <v>508</v>
      </c>
      <c r="B18" t="s">
        <v>353</v>
      </c>
      <c r="C18" t="s">
        <v>687</v>
      </c>
      <c r="D18" t="s">
        <v>598</v>
      </c>
      <c r="E18" s="4">
        <v>84.728260869565219</v>
      </c>
      <c r="F18" s="4">
        <f>Nurse[[#This Row],[Total Nurse Staff Hours]]/Nurse[[#This Row],[MDS Census]]</f>
        <v>3.1543053239255929</v>
      </c>
      <c r="G18" s="4">
        <f>Nurse[[#This Row],[Total Direct Care Staff Hours]]/Nurse[[#This Row],[MDS Census]]</f>
        <v>2.9182565747273896</v>
      </c>
      <c r="H18" s="4">
        <f>Nurse[[#This Row],[Total RN Hours (w/ Admin, DON)]]/Nurse[[#This Row],[MDS Census]]</f>
        <v>0.13649775497113534</v>
      </c>
      <c r="I18" s="4">
        <f>Nurse[[#This Row],[RN Hours (excl. Admin, DON)]]/Nurse[[#This Row],[MDS Census]]</f>
        <v>4.4644002565747271E-2</v>
      </c>
      <c r="J18" s="4">
        <f>SUM(Nurse[[#This Row],[RN Hours (excl. Admin, DON)]],Nurse[[#This Row],[RN Admin Hours]],Nurse[[#This Row],[RN DON Hours]],Nurse[[#This Row],[LPN Hours (excl. Admin)]],Nurse[[#This Row],[LPN Admin Hours]],Nurse[[#This Row],[CNA Hours]],Nurse[[#This Row],[NA TR Hours]],Nurse[[#This Row],[Med Aide/Tech Hours]])</f>
        <v>267.25880434782607</v>
      </c>
      <c r="K18" s="4">
        <f>SUM(Nurse[[#This Row],[RN Hours (excl. Admin, DON)]],Nurse[[#This Row],[LPN Hours (excl. Admin)]],Nurse[[#This Row],[CNA Hours]],Nurse[[#This Row],[NA TR Hours]],Nurse[[#This Row],[Med Aide/Tech Hours]])</f>
        <v>247.2588043478261</v>
      </c>
      <c r="L18" s="4">
        <f>SUM(Nurse[[#This Row],[RN Hours (excl. Admin, DON)]],Nurse[[#This Row],[RN Admin Hours]],Nurse[[#This Row],[RN DON Hours]])</f>
        <v>11.565217391304348</v>
      </c>
      <c r="M18" s="4">
        <v>3.7826086956521738</v>
      </c>
      <c r="N18" s="4">
        <v>0.60869565217391308</v>
      </c>
      <c r="O18" s="4">
        <v>7.1739130434782608</v>
      </c>
      <c r="P18" s="4">
        <f>SUM(Nurse[[#This Row],[LPN Hours (excl. Admin)]],Nurse[[#This Row],[LPN Admin Hours]])</f>
        <v>78.472934782608689</v>
      </c>
      <c r="Q18" s="4">
        <v>66.255543478260861</v>
      </c>
      <c r="R18" s="4">
        <v>12.217391304347826</v>
      </c>
      <c r="S18" s="4">
        <f>SUM(Nurse[[#This Row],[CNA Hours]],Nurse[[#This Row],[NA TR Hours]],Nurse[[#This Row],[Med Aide/Tech Hours]])</f>
        <v>177.22065217391307</v>
      </c>
      <c r="T18" s="4">
        <v>145.83369565217393</v>
      </c>
      <c r="U18" s="4">
        <v>0</v>
      </c>
      <c r="V18" s="4">
        <v>31.386956521739126</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71.369782608695658</v>
      </c>
      <c r="X18" s="4">
        <v>1.75</v>
      </c>
      <c r="Y18" s="4">
        <v>0.60869565217391308</v>
      </c>
      <c r="Z18" s="4">
        <v>0</v>
      </c>
      <c r="AA18" s="4">
        <v>25.588152173913045</v>
      </c>
      <c r="AB18" s="4">
        <v>0</v>
      </c>
      <c r="AC18" s="4">
        <v>43.422934782608706</v>
      </c>
      <c r="AD18" s="4">
        <v>0</v>
      </c>
      <c r="AE18" s="4">
        <v>0</v>
      </c>
      <c r="AF18" s="1">
        <v>155702</v>
      </c>
      <c r="AG18" s="1">
        <v>5</v>
      </c>
      <c r="AH18"/>
    </row>
    <row r="19" spans="1:34" x14ac:dyDescent="0.25">
      <c r="A19" t="s">
        <v>508</v>
      </c>
      <c r="B19" t="s">
        <v>282</v>
      </c>
      <c r="C19" t="s">
        <v>780</v>
      </c>
      <c r="D19" t="s">
        <v>578</v>
      </c>
      <c r="E19" s="4">
        <v>124.69565217391305</v>
      </c>
      <c r="F19" s="4">
        <f>Nurse[[#This Row],[Total Nurse Staff Hours]]/Nurse[[#This Row],[MDS Census]]</f>
        <v>2.6136889818688984</v>
      </c>
      <c r="G19" s="4">
        <f>Nurse[[#This Row],[Total Direct Care Staff Hours]]/Nurse[[#This Row],[MDS Census]]</f>
        <v>2.3588947001394707</v>
      </c>
      <c r="H19" s="4">
        <f>Nurse[[#This Row],[Total RN Hours (w/ Admin, DON)]]/Nurse[[#This Row],[MDS Census]]</f>
        <v>0.22762377963737795</v>
      </c>
      <c r="I19" s="4">
        <f>Nurse[[#This Row],[RN Hours (excl. Admin, DON)]]/Nurse[[#This Row],[MDS Census]]</f>
        <v>0.12110355648535566</v>
      </c>
      <c r="J19" s="4">
        <f>SUM(Nurse[[#This Row],[RN Hours (excl. Admin, DON)]],Nurse[[#This Row],[RN Admin Hours]],Nurse[[#This Row],[RN DON Hours]],Nurse[[#This Row],[LPN Hours (excl. Admin)]],Nurse[[#This Row],[LPN Admin Hours]],Nurse[[#This Row],[CNA Hours]],Nurse[[#This Row],[NA TR Hours]],Nurse[[#This Row],[Med Aide/Tech Hours]])</f>
        <v>325.91565217391309</v>
      </c>
      <c r="K19" s="4">
        <f>SUM(Nurse[[#This Row],[RN Hours (excl. Admin, DON)]],Nurse[[#This Row],[LPN Hours (excl. Admin)]],Nurse[[#This Row],[CNA Hours]],Nurse[[#This Row],[NA TR Hours]],Nurse[[#This Row],[Med Aide/Tech Hours]])</f>
        <v>294.14391304347834</v>
      </c>
      <c r="L19" s="4">
        <f>SUM(Nurse[[#This Row],[RN Hours (excl. Admin, DON)]],Nurse[[#This Row],[RN Admin Hours]],Nurse[[#This Row],[RN DON Hours]])</f>
        <v>28.383695652173913</v>
      </c>
      <c r="M19" s="4">
        <v>15.10108695652174</v>
      </c>
      <c r="N19" s="4">
        <v>7.8913043478260869</v>
      </c>
      <c r="O19" s="4">
        <v>5.3913043478260869</v>
      </c>
      <c r="P19" s="4">
        <f>SUM(Nurse[[#This Row],[LPN Hours (excl. Admin)]],Nurse[[#This Row],[LPN Admin Hours]])</f>
        <v>93.960869565217394</v>
      </c>
      <c r="Q19" s="4">
        <v>75.471739130434784</v>
      </c>
      <c r="R19" s="4">
        <v>18.489130434782609</v>
      </c>
      <c r="S19" s="4">
        <f>SUM(Nurse[[#This Row],[CNA Hours]],Nurse[[#This Row],[NA TR Hours]],Nurse[[#This Row],[Med Aide/Tech Hours]])</f>
        <v>203.57108695652178</v>
      </c>
      <c r="T19" s="4">
        <v>183.57652173913047</v>
      </c>
      <c r="U19" s="4">
        <v>0</v>
      </c>
      <c r="V19" s="4">
        <v>19.994565217391305</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1.1956521739130435</v>
      </c>
      <c r="X19" s="4">
        <v>0</v>
      </c>
      <c r="Y19" s="4">
        <v>1.1956521739130435</v>
      </c>
      <c r="Z19" s="4">
        <v>0</v>
      </c>
      <c r="AA19" s="4">
        <v>0</v>
      </c>
      <c r="AB19" s="4">
        <v>0</v>
      </c>
      <c r="AC19" s="4">
        <v>0</v>
      </c>
      <c r="AD19" s="4">
        <v>0</v>
      </c>
      <c r="AE19" s="4">
        <v>0</v>
      </c>
      <c r="AF19" s="1">
        <v>155580</v>
      </c>
      <c r="AG19" s="1">
        <v>5</v>
      </c>
      <c r="AH19"/>
    </row>
    <row r="20" spans="1:34" x14ac:dyDescent="0.25">
      <c r="A20" t="s">
        <v>508</v>
      </c>
      <c r="B20" t="s">
        <v>297</v>
      </c>
      <c r="C20" t="s">
        <v>730</v>
      </c>
      <c r="D20" t="s">
        <v>585</v>
      </c>
      <c r="E20" s="4">
        <v>68.945652173913047</v>
      </c>
      <c r="F20" s="4">
        <f>Nurse[[#This Row],[Total Nurse Staff Hours]]/Nurse[[#This Row],[MDS Census]]</f>
        <v>3.0381790950654262</v>
      </c>
      <c r="G20" s="4">
        <f>Nurse[[#This Row],[Total Direct Care Staff Hours]]/Nurse[[#This Row],[MDS Census]]</f>
        <v>2.6427037679331549</v>
      </c>
      <c r="H20" s="4">
        <f>Nurse[[#This Row],[Total RN Hours (w/ Admin, DON)]]/Nurse[[#This Row],[MDS Census]]</f>
        <v>0.57831940722055808</v>
      </c>
      <c r="I20" s="4">
        <f>Nurse[[#This Row],[RN Hours (excl. Admin, DON)]]/Nurse[[#This Row],[MDS Census]]</f>
        <v>0.36469178622103099</v>
      </c>
      <c r="J20" s="4">
        <f>SUM(Nurse[[#This Row],[RN Hours (excl. Admin, DON)]],Nurse[[#This Row],[RN Admin Hours]],Nurse[[#This Row],[RN DON Hours]],Nurse[[#This Row],[LPN Hours (excl. Admin)]],Nurse[[#This Row],[LPN Admin Hours]],Nurse[[#This Row],[CNA Hours]],Nurse[[#This Row],[NA TR Hours]],Nurse[[#This Row],[Med Aide/Tech Hours]])</f>
        <v>209.46923913043477</v>
      </c>
      <c r="K20" s="4">
        <f>SUM(Nurse[[#This Row],[RN Hours (excl. Admin, DON)]],Nurse[[#This Row],[LPN Hours (excl. Admin)]],Nurse[[#This Row],[CNA Hours]],Nurse[[#This Row],[NA TR Hours]],Nurse[[#This Row],[Med Aide/Tech Hours]])</f>
        <v>182.20293478260871</v>
      </c>
      <c r="L20" s="4">
        <f>SUM(Nurse[[#This Row],[RN Hours (excl. Admin, DON)]],Nurse[[#This Row],[RN Admin Hours]],Nurse[[#This Row],[RN DON Hours]])</f>
        <v>39.872608695652175</v>
      </c>
      <c r="M20" s="4">
        <v>25.143913043478257</v>
      </c>
      <c r="N20" s="4">
        <v>9.4678260869565243</v>
      </c>
      <c r="O20" s="4">
        <v>5.2608695652173916</v>
      </c>
      <c r="P20" s="4">
        <f>SUM(Nurse[[#This Row],[LPN Hours (excl. Admin)]],Nurse[[#This Row],[LPN Admin Hours]])</f>
        <v>45.758152173913047</v>
      </c>
      <c r="Q20" s="4">
        <v>33.220543478260872</v>
      </c>
      <c r="R20" s="4">
        <v>12.537608695652171</v>
      </c>
      <c r="S20" s="4">
        <f>SUM(Nurse[[#This Row],[CNA Hours]],Nurse[[#This Row],[NA TR Hours]],Nurse[[#This Row],[Med Aide/Tech Hours]])</f>
        <v>123.83847826086955</v>
      </c>
      <c r="T20" s="4">
        <v>102.79739130434781</v>
      </c>
      <c r="U20" s="4">
        <v>0.65706521739130441</v>
      </c>
      <c r="V20" s="4">
        <v>20.384021739130436</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 s="4">
        <v>0</v>
      </c>
      <c r="Y20" s="4">
        <v>0</v>
      </c>
      <c r="Z20" s="4">
        <v>0</v>
      </c>
      <c r="AA20" s="4">
        <v>0</v>
      </c>
      <c r="AB20" s="4">
        <v>0</v>
      </c>
      <c r="AC20" s="4">
        <v>0</v>
      </c>
      <c r="AD20" s="4">
        <v>0</v>
      </c>
      <c r="AE20" s="4">
        <v>0</v>
      </c>
      <c r="AF20" s="1">
        <v>155625</v>
      </c>
      <c r="AG20" s="1">
        <v>5</v>
      </c>
      <c r="AH20"/>
    </row>
    <row r="21" spans="1:34" x14ac:dyDescent="0.25">
      <c r="A21" t="s">
        <v>508</v>
      </c>
      <c r="B21" t="s">
        <v>236</v>
      </c>
      <c r="C21" t="s">
        <v>655</v>
      </c>
      <c r="D21" t="s">
        <v>588</v>
      </c>
      <c r="E21" s="4">
        <v>95.673913043478265</v>
      </c>
      <c r="F21" s="4">
        <f>Nurse[[#This Row],[Total Nurse Staff Hours]]/Nurse[[#This Row],[MDS Census]]</f>
        <v>3.2464951147466481</v>
      </c>
      <c r="G21" s="4">
        <f>Nurse[[#This Row],[Total Direct Care Staff Hours]]/Nurse[[#This Row],[MDS Census]]</f>
        <v>3.1430493069756871</v>
      </c>
      <c r="H21" s="4">
        <f>Nurse[[#This Row],[Total RN Hours (w/ Admin, DON)]]/Nurse[[#This Row],[MDS Census]]</f>
        <v>0.37442285844126338</v>
      </c>
      <c r="I21" s="4">
        <f>Nurse[[#This Row],[RN Hours (excl. Admin, DON)]]/Nurse[[#This Row],[MDS Census]]</f>
        <v>0.298896841626903</v>
      </c>
      <c r="J21" s="4">
        <f>SUM(Nurse[[#This Row],[RN Hours (excl. Admin, DON)]],Nurse[[#This Row],[RN Admin Hours]],Nurse[[#This Row],[RN DON Hours]],Nurse[[#This Row],[LPN Hours (excl. Admin)]],Nurse[[#This Row],[LPN Admin Hours]],Nurse[[#This Row],[CNA Hours]],Nurse[[#This Row],[NA TR Hours]],Nurse[[#This Row],[Med Aide/Tech Hours]])</f>
        <v>310.6048913043478</v>
      </c>
      <c r="K21" s="4">
        <f>SUM(Nurse[[#This Row],[RN Hours (excl. Admin, DON)]],Nurse[[#This Row],[LPN Hours (excl. Admin)]],Nurse[[#This Row],[CNA Hours]],Nurse[[#This Row],[NA TR Hours]],Nurse[[#This Row],[Med Aide/Tech Hours]])</f>
        <v>300.70782608695652</v>
      </c>
      <c r="L21" s="4">
        <f>SUM(Nurse[[#This Row],[RN Hours (excl. Admin, DON)]],Nurse[[#This Row],[RN Admin Hours]],Nurse[[#This Row],[RN DON Hours]])</f>
        <v>35.822500000000005</v>
      </c>
      <c r="M21" s="4">
        <v>28.596630434782611</v>
      </c>
      <c r="N21" s="4">
        <v>1.5298913043478262</v>
      </c>
      <c r="O21" s="4">
        <v>5.6959782608695653</v>
      </c>
      <c r="P21" s="4">
        <f>SUM(Nurse[[#This Row],[LPN Hours (excl. Admin)]],Nurse[[#This Row],[LPN Admin Hours]])</f>
        <v>56.796413043478267</v>
      </c>
      <c r="Q21" s="4">
        <v>54.125217391304353</v>
      </c>
      <c r="R21" s="4">
        <v>2.6711956521739131</v>
      </c>
      <c r="S21" s="4">
        <f>SUM(Nurse[[#This Row],[CNA Hours]],Nurse[[#This Row],[NA TR Hours]],Nurse[[#This Row],[Med Aide/Tech Hours]])</f>
        <v>217.98597826086953</v>
      </c>
      <c r="T21" s="4">
        <v>170.28956521739127</v>
      </c>
      <c r="U21" s="4">
        <v>0</v>
      </c>
      <c r="V21" s="4">
        <v>47.696413043478259</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 s="4">
        <v>0</v>
      </c>
      <c r="Y21" s="4">
        <v>0</v>
      </c>
      <c r="Z21" s="4">
        <v>0</v>
      </c>
      <c r="AA21" s="4">
        <v>0</v>
      </c>
      <c r="AB21" s="4">
        <v>0</v>
      </c>
      <c r="AC21" s="4">
        <v>0</v>
      </c>
      <c r="AD21" s="4">
        <v>0</v>
      </c>
      <c r="AE21" s="4">
        <v>0</v>
      </c>
      <c r="AF21" s="1">
        <v>155481</v>
      </c>
      <c r="AG21" s="1">
        <v>5</v>
      </c>
      <c r="AH21"/>
    </row>
    <row r="22" spans="1:34" x14ac:dyDescent="0.25">
      <c r="A22" t="s">
        <v>508</v>
      </c>
      <c r="B22" t="s">
        <v>446</v>
      </c>
      <c r="C22" t="s">
        <v>696</v>
      </c>
      <c r="D22" t="s">
        <v>557</v>
      </c>
      <c r="E22" s="4">
        <v>55.119565217391305</v>
      </c>
      <c r="F22" s="4">
        <f>Nurse[[#This Row],[Total Nurse Staff Hours]]/Nurse[[#This Row],[MDS Census]]</f>
        <v>3.9440978110826284</v>
      </c>
      <c r="G22" s="4">
        <f>Nurse[[#This Row],[Total Direct Care Staff Hours]]/Nurse[[#This Row],[MDS Census]]</f>
        <v>3.4505561033326768</v>
      </c>
      <c r="H22" s="4">
        <f>Nurse[[#This Row],[Total RN Hours (w/ Admin, DON)]]/Nurse[[#This Row],[MDS Census]]</f>
        <v>0.60437586274896449</v>
      </c>
      <c r="I22" s="4">
        <f>Nurse[[#This Row],[RN Hours (excl. Admin, DON)]]/Nurse[[#This Row],[MDS Census]]</f>
        <v>0.30668309998027987</v>
      </c>
      <c r="J22" s="4">
        <f>SUM(Nurse[[#This Row],[RN Hours (excl. Admin, DON)]],Nurse[[#This Row],[RN Admin Hours]],Nurse[[#This Row],[RN DON Hours]],Nurse[[#This Row],[LPN Hours (excl. Admin)]],Nurse[[#This Row],[LPN Admin Hours]],Nurse[[#This Row],[CNA Hours]],Nurse[[#This Row],[NA TR Hours]],Nurse[[#This Row],[Med Aide/Tech Hours]])</f>
        <v>217.39695652173921</v>
      </c>
      <c r="K22" s="4">
        <f>SUM(Nurse[[#This Row],[RN Hours (excl. Admin, DON)]],Nurse[[#This Row],[LPN Hours (excl. Admin)]],Nurse[[#This Row],[CNA Hours]],Nurse[[#This Row],[NA TR Hours]],Nurse[[#This Row],[Med Aide/Tech Hours]])</f>
        <v>190.19315217391309</v>
      </c>
      <c r="L22" s="4">
        <f>SUM(Nurse[[#This Row],[RN Hours (excl. Admin, DON)]],Nurse[[#This Row],[RN Admin Hours]],Nurse[[#This Row],[RN DON Hours]])</f>
        <v>33.312934782608686</v>
      </c>
      <c r="M22" s="4">
        <v>16.904239130434775</v>
      </c>
      <c r="N22" s="4">
        <v>11.950326086956521</v>
      </c>
      <c r="O22" s="4">
        <v>4.4583695652173914</v>
      </c>
      <c r="P22" s="4">
        <f>SUM(Nurse[[#This Row],[LPN Hours (excl. Admin)]],Nurse[[#This Row],[LPN Admin Hours]])</f>
        <v>66.767065217391334</v>
      </c>
      <c r="Q22" s="4">
        <v>55.971956521739152</v>
      </c>
      <c r="R22" s="4">
        <v>10.795108695652177</v>
      </c>
      <c r="S22" s="4">
        <f>SUM(Nurse[[#This Row],[CNA Hours]],Nurse[[#This Row],[NA TR Hours]],Nurse[[#This Row],[Med Aide/Tech Hours]])</f>
        <v>117.31695652173919</v>
      </c>
      <c r="T22" s="4">
        <v>87.954239130434829</v>
      </c>
      <c r="U22" s="4">
        <v>0</v>
      </c>
      <c r="V22" s="4">
        <v>29.362717391304358</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155816</v>
      </c>
      <c r="AG22" s="1">
        <v>5</v>
      </c>
      <c r="AH22"/>
    </row>
    <row r="23" spans="1:34" x14ac:dyDescent="0.25">
      <c r="A23" t="s">
        <v>508</v>
      </c>
      <c r="B23" t="s">
        <v>394</v>
      </c>
      <c r="C23" t="s">
        <v>726</v>
      </c>
      <c r="D23" t="s">
        <v>581</v>
      </c>
      <c r="E23" s="4">
        <v>28.684782608695652</v>
      </c>
      <c r="F23" s="4">
        <f>Nurse[[#This Row],[Total Nurse Staff Hours]]/Nurse[[#This Row],[MDS Census]]</f>
        <v>4.9128760894278134</v>
      </c>
      <c r="G23" s="4">
        <f>Nurse[[#This Row],[Total Direct Care Staff Hours]]/Nurse[[#This Row],[MDS Census]]</f>
        <v>4.4127813565744596</v>
      </c>
      <c r="H23" s="4">
        <f>Nurse[[#This Row],[Total RN Hours (w/ Admin, DON)]]/Nurse[[#This Row],[MDS Census]]</f>
        <v>1.0831754452444107</v>
      </c>
      <c r="I23" s="4">
        <f>Nurse[[#This Row],[RN Hours (excl. Admin, DON)]]/Nurse[[#This Row],[MDS Census]]</f>
        <v>0.5830807123910573</v>
      </c>
      <c r="J23" s="4">
        <f>SUM(Nurse[[#This Row],[RN Hours (excl. Admin, DON)]],Nurse[[#This Row],[RN Admin Hours]],Nurse[[#This Row],[RN DON Hours]],Nurse[[#This Row],[LPN Hours (excl. Admin)]],Nurse[[#This Row],[LPN Admin Hours]],Nurse[[#This Row],[CNA Hours]],Nurse[[#This Row],[NA TR Hours]],Nurse[[#This Row],[Med Aide/Tech Hours]])</f>
        <v>140.92478260869564</v>
      </c>
      <c r="K23" s="4">
        <f>SUM(Nurse[[#This Row],[RN Hours (excl. Admin, DON)]],Nurse[[#This Row],[LPN Hours (excl. Admin)]],Nurse[[#This Row],[CNA Hours]],Nurse[[#This Row],[NA TR Hours]],Nurse[[#This Row],[Med Aide/Tech Hours]])</f>
        <v>126.57967391304346</v>
      </c>
      <c r="L23" s="4">
        <f>SUM(Nurse[[#This Row],[RN Hours (excl. Admin, DON)]],Nurse[[#This Row],[RN Admin Hours]],Nurse[[#This Row],[RN DON Hours]])</f>
        <v>31.070652173913043</v>
      </c>
      <c r="M23" s="4">
        <v>16.725543478260871</v>
      </c>
      <c r="N23" s="4">
        <v>10.171195652173912</v>
      </c>
      <c r="O23" s="4">
        <v>4.1739130434782608</v>
      </c>
      <c r="P23" s="4">
        <f>SUM(Nurse[[#This Row],[LPN Hours (excl. Admin)]],Nurse[[#This Row],[LPN Admin Hours]])</f>
        <v>15.505434782608695</v>
      </c>
      <c r="Q23" s="4">
        <v>15.505434782608695</v>
      </c>
      <c r="R23" s="4">
        <v>0</v>
      </c>
      <c r="S23" s="4">
        <f>SUM(Nurse[[#This Row],[CNA Hours]],Nurse[[#This Row],[NA TR Hours]],Nurse[[#This Row],[Med Aide/Tech Hours]])</f>
        <v>94.348695652173902</v>
      </c>
      <c r="T23" s="4">
        <v>70.647608695652167</v>
      </c>
      <c r="U23" s="4">
        <v>0</v>
      </c>
      <c r="V23" s="4">
        <v>23.701086956521738</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5.633152173913043</v>
      </c>
      <c r="X23" s="4">
        <v>1.3913043478260869</v>
      </c>
      <c r="Y23" s="4">
        <v>0.46195652173913043</v>
      </c>
      <c r="Z23" s="4">
        <v>0</v>
      </c>
      <c r="AA23" s="4">
        <v>1.7934782608695652</v>
      </c>
      <c r="AB23" s="4">
        <v>0</v>
      </c>
      <c r="AC23" s="4">
        <v>1.2554347826086956</v>
      </c>
      <c r="AD23" s="4">
        <v>0</v>
      </c>
      <c r="AE23" s="4">
        <v>0.73097826086956519</v>
      </c>
      <c r="AF23" s="1">
        <v>155758</v>
      </c>
      <c r="AG23" s="1">
        <v>5</v>
      </c>
      <c r="AH23"/>
    </row>
    <row r="24" spans="1:34" x14ac:dyDescent="0.25">
      <c r="A24" t="s">
        <v>508</v>
      </c>
      <c r="B24" t="s">
        <v>378</v>
      </c>
      <c r="C24" t="s">
        <v>690</v>
      </c>
      <c r="D24" t="s">
        <v>556</v>
      </c>
      <c r="E24" s="4">
        <v>52.217391304347828</v>
      </c>
      <c r="F24" s="4">
        <f>Nurse[[#This Row],[Total Nurse Staff Hours]]/Nurse[[#This Row],[MDS Census]]</f>
        <v>3.3092818484596176</v>
      </c>
      <c r="G24" s="4">
        <f>Nurse[[#This Row],[Total Direct Care Staff Hours]]/Nurse[[#This Row],[MDS Census]]</f>
        <v>2.9132701915070789</v>
      </c>
      <c r="H24" s="4">
        <f>Nurse[[#This Row],[Total RN Hours (w/ Admin, DON)]]/Nurse[[#This Row],[MDS Census]]</f>
        <v>0.5647064945878435</v>
      </c>
      <c r="I24" s="4">
        <f>Nurse[[#This Row],[RN Hours (excl. Admin, DON)]]/Nurse[[#This Row],[MDS Census]]</f>
        <v>0.38282056619483767</v>
      </c>
      <c r="J24" s="4">
        <f>SUM(Nurse[[#This Row],[RN Hours (excl. Admin, DON)]],Nurse[[#This Row],[RN Admin Hours]],Nurse[[#This Row],[RN DON Hours]],Nurse[[#This Row],[LPN Hours (excl. Admin)]],Nurse[[#This Row],[LPN Admin Hours]],Nurse[[#This Row],[CNA Hours]],Nurse[[#This Row],[NA TR Hours]],Nurse[[#This Row],[Med Aide/Tech Hours]])</f>
        <v>172.80206521739134</v>
      </c>
      <c r="K24" s="4">
        <f>SUM(Nurse[[#This Row],[RN Hours (excl. Admin, DON)]],Nurse[[#This Row],[LPN Hours (excl. Admin)]],Nurse[[#This Row],[CNA Hours]],Nurse[[#This Row],[NA TR Hours]],Nurse[[#This Row],[Med Aide/Tech Hours]])</f>
        <v>152.12336956521747</v>
      </c>
      <c r="L24" s="4">
        <f>SUM(Nurse[[#This Row],[RN Hours (excl. Admin, DON)]],Nurse[[#This Row],[RN Admin Hours]],Nurse[[#This Row],[RN DON Hours]])</f>
        <v>29.487500000000004</v>
      </c>
      <c r="M24" s="4">
        <v>19.989891304347829</v>
      </c>
      <c r="N24" s="4">
        <v>5.1389130434782606</v>
      </c>
      <c r="O24" s="4">
        <v>4.3586956521739131</v>
      </c>
      <c r="P24" s="4">
        <f>SUM(Nurse[[#This Row],[LPN Hours (excl. Admin)]],Nurse[[#This Row],[LPN Admin Hours]])</f>
        <v>50.802826086956543</v>
      </c>
      <c r="Q24" s="4">
        <v>39.621739130434804</v>
      </c>
      <c r="R24" s="4">
        <v>11.181086956521741</v>
      </c>
      <c r="S24" s="4">
        <f>SUM(Nurse[[#This Row],[CNA Hours]],Nurse[[#This Row],[NA TR Hours]],Nurse[[#This Row],[Med Aide/Tech Hours]])</f>
        <v>92.511739130434819</v>
      </c>
      <c r="T24" s="4">
        <v>62.720869565217427</v>
      </c>
      <c r="U24" s="4">
        <v>2.5509782608695644</v>
      </c>
      <c r="V24" s="4">
        <v>27.239891304347829</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 s="4">
        <v>0</v>
      </c>
      <c r="Y24" s="4">
        <v>0</v>
      </c>
      <c r="Z24" s="4">
        <v>0</v>
      </c>
      <c r="AA24" s="4">
        <v>0</v>
      </c>
      <c r="AB24" s="4">
        <v>0</v>
      </c>
      <c r="AC24" s="4">
        <v>0</v>
      </c>
      <c r="AD24" s="4">
        <v>0</v>
      </c>
      <c r="AE24" s="4">
        <v>0</v>
      </c>
      <c r="AF24" s="1">
        <v>155735</v>
      </c>
      <c r="AG24" s="1">
        <v>5</v>
      </c>
      <c r="AH24"/>
    </row>
    <row r="25" spans="1:34" x14ac:dyDescent="0.25">
      <c r="A25" t="s">
        <v>508</v>
      </c>
      <c r="B25" t="s">
        <v>429</v>
      </c>
      <c r="C25" t="s">
        <v>708</v>
      </c>
      <c r="D25" t="s">
        <v>605</v>
      </c>
      <c r="E25" s="4">
        <v>113.90217391304348</v>
      </c>
      <c r="F25" s="4">
        <f>Nurse[[#This Row],[Total Nurse Staff Hours]]/Nurse[[#This Row],[MDS Census]]</f>
        <v>3.8083309476095044</v>
      </c>
      <c r="G25" s="4">
        <f>Nurse[[#This Row],[Total Direct Care Staff Hours]]/Nurse[[#This Row],[MDS Census]]</f>
        <v>3.3674014696058778</v>
      </c>
      <c r="H25" s="4">
        <f>Nurse[[#This Row],[Total RN Hours (w/ Admin, DON)]]/Nurse[[#This Row],[MDS Census]]</f>
        <v>0.57715908006489158</v>
      </c>
      <c r="I25" s="4">
        <f>Nurse[[#This Row],[RN Hours (excl. Admin, DON)]]/Nurse[[#This Row],[MDS Census]]</f>
        <v>0.44095810668956953</v>
      </c>
      <c r="J25" s="4">
        <f>SUM(Nurse[[#This Row],[RN Hours (excl. Admin, DON)]],Nurse[[#This Row],[RN Admin Hours]],Nurse[[#This Row],[RN DON Hours]],Nurse[[#This Row],[LPN Hours (excl. Admin)]],Nurse[[#This Row],[LPN Admin Hours]],Nurse[[#This Row],[CNA Hours]],Nurse[[#This Row],[NA TR Hours]],Nurse[[#This Row],[Med Aide/Tech Hours]])</f>
        <v>433.77717391304344</v>
      </c>
      <c r="K25" s="4">
        <f>SUM(Nurse[[#This Row],[RN Hours (excl. Admin, DON)]],Nurse[[#This Row],[LPN Hours (excl. Admin)]],Nurse[[#This Row],[CNA Hours]],Nurse[[#This Row],[NA TR Hours]],Nurse[[#This Row],[Med Aide/Tech Hours]])</f>
        <v>383.55434782608688</v>
      </c>
      <c r="L25" s="4">
        <f>SUM(Nurse[[#This Row],[RN Hours (excl. Admin, DON)]],Nurse[[#This Row],[RN Admin Hours]],Nurse[[#This Row],[RN DON Hours]])</f>
        <v>65.739673913043475</v>
      </c>
      <c r="M25" s="4">
        <v>50.226086956521733</v>
      </c>
      <c r="N25" s="4">
        <v>10.296195652173912</v>
      </c>
      <c r="O25" s="4">
        <v>5.2173913043478262</v>
      </c>
      <c r="P25" s="4">
        <f>SUM(Nurse[[#This Row],[LPN Hours (excl. Admin)]],Nurse[[#This Row],[LPN Admin Hours]])</f>
        <v>132.19130434782608</v>
      </c>
      <c r="Q25" s="4">
        <v>97.482065217391309</v>
      </c>
      <c r="R25" s="4">
        <v>34.709239130434781</v>
      </c>
      <c r="S25" s="4">
        <f>SUM(Nurse[[#This Row],[CNA Hours]],Nurse[[#This Row],[NA TR Hours]],Nurse[[#This Row],[Med Aide/Tech Hours]])</f>
        <v>235.84619565217383</v>
      </c>
      <c r="T25" s="4">
        <v>199.36793478260861</v>
      </c>
      <c r="U25" s="4">
        <v>9.3586956521739122</v>
      </c>
      <c r="V25" s="4">
        <v>27.119565217391305</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10.758152173913043</v>
      </c>
      <c r="X25" s="4">
        <v>1.6255434782608698</v>
      </c>
      <c r="Y25" s="4">
        <v>0</v>
      </c>
      <c r="Z25" s="4">
        <v>0</v>
      </c>
      <c r="AA25" s="4">
        <v>1.0826086956521739</v>
      </c>
      <c r="AB25" s="4">
        <v>0</v>
      </c>
      <c r="AC25" s="4">
        <v>7.9847826086956522</v>
      </c>
      <c r="AD25" s="4">
        <v>0</v>
      </c>
      <c r="AE25" s="4">
        <v>6.5217391304347824E-2</v>
      </c>
      <c r="AF25" s="1">
        <v>155798</v>
      </c>
      <c r="AG25" s="1">
        <v>5</v>
      </c>
      <c r="AH25"/>
    </row>
    <row r="26" spans="1:34" x14ac:dyDescent="0.25">
      <c r="A26" t="s">
        <v>508</v>
      </c>
      <c r="B26" t="s">
        <v>428</v>
      </c>
      <c r="C26" t="s">
        <v>730</v>
      </c>
      <c r="D26" t="s">
        <v>585</v>
      </c>
      <c r="E26" s="4">
        <v>50.902173913043477</v>
      </c>
      <c r="F26" s="4">
        <f>Nurse[[#This Row],[Total Nurse Staff Hours]]/Nurse[[#This Row],[MDS Census]]</f>
        <v>3.1402477044629529</v>
      </c>
      <c r="G26" s="4">
        <f>Nurse[[#This Row],[Total Direct Care Staff Hours]]/Nurse[[#This Row],[MDS Census]]</f>
        <v>2.7422549647661771</v>
      </c>
      <c r="H26" s="4">
        <f>Nurse[[#This Row],[Total RN Hours (w/ Admin, DON)]]/Nurse[[#This Row],[MDS Census]]</f>
        <v>0.61668588511637856</v>
      </c>
      <c r="I26" s="4">
        <f>Nurse[[#This Row],[RN Hours (excl. Admin, DON)]]/Nurse[[#This Row],[MDS Census]]</f>
        <v>0.32403800982276332</v>
      </c>
      <c r="J26" s="4">
        <f>SUM(Nurse[[#This Row],[RN Hours (excl. Admin, DON)]],Nurse[[#This Row],[RN Admin Hours]],Nurse[[#This Row],[RN DON Hours]],Nurse[[#This Row],[LPN Hours (excl. Admin)]],Nurse[[#This Row],[LPN Admin Hours]],Nurse[[#This Row],[CNA Hours]],Nurse[[#This Row],[NA TR Hours]],Nurse[[#This Row],[Med Aide/Tech Hours]])</f>
        <v>159.84543478260878</v>
      </c>
      <c r="K26" s="4">
        <f>SUM(Nurse[[#This Row],[RN Hours (excl. Admin, DON)]],Nurse[[#This Row],[LPN Hours (excl. Admin)]],Nurse[[#This Row],[CNA Hours]],Nurse[[#This Row],[NA TR Hours]],Nurse[[#This Row],[Med Aide/Tech Hours]])</f>
        <v>139.58673913043486</v>
      </c>
      <c r="L26" s="4">
        <f>SUM(Nurse[[#This Row],[RN Hours (excl. Admin, DON)]],Nurse[[#This Row],[RN Admin Hours]],Nurse[[#This Row],[RN DON Hours]])</f>
        <v>31.390652173913054</v>
      </c>
      <c r="M26" s="4">
        <v>16.494239130434789</v>
      </c>
      <c r="N26" s="4">
        <v>11.756956521739134</v>
      </c>
      <c r="O26" s="4">
        <v>3.1394565217391301</v>
      </c>
      <c r="P26" s="4">
        <f>SUM(Nurse[[#This Row],[LPN Hours (excl. Admin)]],Nurse[[#This Row],[LPN Admin Hours]])</f>
        <v>37.987065217391311</v>
      </c>
      <c r="Q26" s="4">
        <v>32.624782608695661</v>
      </c>
      <c r="R26" s="4">
        <v>5.3622826086956517</v>
      </c>
      <c r="S26" s="4">
        <f>SUM(Nurse[[#This Row],[CNA Hours]],Nurse[[#This Row],[NA TR Hours]],Nurse[[#This Row],[Med Aide/Tech Hours]])</f>
        <v>90.467717391304404</v>
      </c>
      <c r="T26" s="4">
        <v>52.780760869565256</v>
      </c>
      <c r="U26" s="4">
        <v>4.2038043478260878</v>
      </c>
      <c r="V26" s="4">
        <v>33.483152173913055</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6" s="4">
        <v>0</v>
      </c>
      <c r="Y26" s="4">
        <v>0</v>
      </c>
      <c r="Z26" s="4">
        <v>0</v>
      </c>
      <c r="AA26" s="4">
        <v>0</v>
      </c>
      <c r="AB26" s="4">
        <v>0</v>
      </c>
      <c r="AC26" s="4">
        <v>0</v>
      </c>
      <c r="AD26" s="4">
        <v>0</v>
      </c>
      <c r="AE26" s="4">
        <v>0</v>
      </c>
      <c r="AF26" s="1">
        <v>155797</v>
      </c>
      <c r="AG26" s="1">
        <v>5</v>
      </c>
      <c r="AH26"/>
    </row>
    <row r="27" spans="1:34" x14ac:dyDescent="0.25">
      <c r="A27" t="s">
        <v>508</v>
      </c>
      <c r="B27" t="s">
        <v>451</v>
      </c>
      <c r="C27" t="s">
        <v>654</v>
      </c>
      <c r="D27" t="s">
        <v>567</v>
      </c>
      <c r="E27" s="4">
        <v>96.206521739130437</v>
      </c>
      <c r="F27" s="4">
        <f>Nurse[[#This Row],[Total Nurse Staff Hours]]/Nurse[[#This Row],[MDS Census]]</f>
        <v>3.293285504462772</v>
      </c>
      <c r="G27" s="4">
        <f>Nurse[[#This Row],[Total Direct Care Staff Hours]]/Nurse[[#This Row],[MDS Census]]</f>
        <v>3.1409648627273752</v>
      </c>
      <c r="H27" s="4">
        <f>Nurse[[#This Row],[Total RN Hours (w/ Admin, DON)]]/Nurse[[#This Row],[MDS Census]]</f>
        <v>0.37732459609083724</v>
      </c>
      <c r="I27" s="4">
        <f>Nurse[[#This Row],[RN Hours (excl. Admin, DON)]]/Nurse[[#This Row],[MDS Census]]</f>
        <v>0.28183595074002937</v>
      </c>
      <c r="J27" s="4">
        <f>SUM(Nurse[[#This Row],[RN Hours (excl. Admin, DON)]],Nurse[[#This Row],[RN Admin Hours]],Nurse[[#This Row],[RN DON Hours]],Nurse[[#This Row],[LPN Hours (excl. Admin)]],Nurse[[#This Row],[LPN Admin Hours]],Nurse[[#This Row],[CNA Hours]],Nurse[[#This Row],[NA TR Hours]],Nurse[[#This Row],[Med Aide/Tech Hours]])</f>
        <v>316.83554347826083</v>
      </c>
      <c r="K27" s="4">
        <f>SUM(Nurse[[#This Row],[RN Hours (excl. Admin, DON)]],Nurse[[#This Row],[LPN Hours (excl. Admin)]],Nurse[[#This Row],[CNA Hours]],Nurse[[#This Row],[NA TR Hours]],Nurse[[#This Row],[Med Aide/Tech Hours]])</f>
        <v>302.18130434782609</v>
      </c>
      <c r="L27" s="4">
        <f>SUM(Nurse[[#This Row],[RN Hours (excl. Admin, DON)]],Nurse[[#This Row],[RN Admin Hours]],Nurse[[#This Row],[RN DON Hours]])</f>
        <v>36.301086956521743</v>
      </c>
      <c r="M27" s="4">
        <v>27.114456521739132</v>
      </c>
      <c r="N27" s="4">
        <v>3.5344565217391306</v>
      </c>
      <c r="O27" s="4">
        <v>5.6521739130434785</v>
      </c>
      <c r="P27" s="4">
        <f>SUM(Nurse[[#This Row],[LPN Hours (excl. Admin)]],Nurse[[#This Row],[LPN Admin Hours]])</f>
        <v>93.1954347826087</v>
      </c>
      <c r="Q27" s="4">
        <v>87.727826086956526</v>
      </c>
      <c r="R27" s="4">
        <v>5.4676086956521734</v>
      </c>
      <c r="S27" s="4">
        <f>SUM(Nurse[[#This Row],[CNA Hours]],Nurse[[#This Row],[NA TR Hours]],Nurse[[#This Row],[Med Aide/Tech Hours]])</f>
        <v>187.33902173913043</v>
      </c>
      <c r="T27" s="4">
        <v>131.06380434782608</v>
      </c>
      <c r="U27" s="4">
        <v>0</v>
      </c>
      <c r="V27" s="4">
        <v>56.275217391304345</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 s="4">
        <v>0</v>
      </c>
      <c r="Y27" s="4">
        <v>0</v>
      </c>
      <c r="Z27" s="4">
        <v>0</v>
      </c>
      <c r="AA27" s="4">
        <v>0</v>
      </c>
      <c r="AB27" s="4">
        <v>0</v>
      </c>
      <c r="AC27" s="4">
        <v>0</v>
      </c>
      <c r="AD27" s="4">
        <v>0</v>
      </c>
      <c r="AE27" s="4">
        <v>0</v>
      </c>
      <c r="AF27" s="1">
        <v>155821</v>
      </c>
      <c r="AG27" s="1">
        <v>5</v>
      </c>
      <c r="AH27"/>
    </row>
    <row r="28" spans="1:34" x14ac:dyDescent="0.25">
      <c r="A28" t="s">
        <v>508</v>
      </c>
      <c r="B28" t="s">
        <v>319</v>
      </c>
      <c r="C28" t="s">
        <v>643</v>
      </c>
      <c r="D28" t="s">
        <v>559</v>
      </c>
      <c r="E28" s="4">
        <v>80.228260869565219</v>
      </c>
      <c r="F28" s="4">
        <f>Nurse[[#This Row],[Total Nurse Staff Hours]]/Nurse[[#This Row],[MDS Census]]</f>
        <v>3.3300582576886599</v>
      </c>
      <c r="G28" s="4">
        <f>Nurse[[#This Row],[Total Direct Care Staff Hours]]/Nurse[[#This Row],[MDS Census]]</f>
        <v>3.0197005825768861</v>
      </c>
      <c r="H28" s="4">
        <f>Nurse[[#This Row],[Total RN Hours (w/ Admin, DON)]]/Nurse[[#This Row],[MDS Census]]</f>
        <v>0.64956103509009622</v>
      </c>
      <c r="I28" s="4">
        <f>Nurse[[#This Row],[RN Hours (excl. Admin, DON)]]/Nurse[[#This Row],[MDS Census]]</f>
        <v>0.52024251456442216</v>
      </c>
      <c r="J28" s="4">
        <f>SUM(Nurse[[#This Row],[RN Hours (excl. Admin, DON)]],Nurse[[#This Row],[RN Admin Hours]],Nurse[[#This Row],[RN DON Hours]],Nurse[[#This Row],[LPN Hours (excl. Admin)]],Nurse[[#This Row],[LPN Admin Hours]],Nurse[[#This Row],[CNA Hours]],Nurse[[#This Row],[NA TR Hours]],Nurse[[#This Row],[Med Aide/Tech Hours]])</f>
        <v>267.16478260869565</v>
      </c>
      <c r="K28" s="4">
        <f>SUM(Nurse[[#This Row],[RN Hours (excl. Admin, DON)]],Nurse[[#This Row],[LPN Hours (excl. Admin)]],Nurse[[#This Row],[CNA Hours]],Nurse[[#This Row],[NA TR Hours]],Nurse[[#This Row],[Med Aide/Tech Hours]])</f>
        <v>242.26532608695649</v>
      </c>
      <c r="L28" s="4">
        <f>SUM(Nurse[[#This Row],[RN Hours (excl. Admin, DON)]],Nurse[[#This Row],[RN Admin Hours]],Nurse[[#This Row],[RN DON Hours]])</f>
        <v>52.113152173913043</v>
      </c>
      <c r="M28" s="4">
        <v>41.738152173913043</v>
      </c>
      <c r="N28" s="4">
        <v>4.6521739130434785</v>
      </c>
      <c r="O28" s="4">
        <v>5.7228260869565215</v>
      </c>
      <c r="P28" s="4">
        <f>SUM(Nurse[[#This Row],[LPN Hours (excl. Admin)]],Nurse[[#This Row],[LPN Admin Hours]])</f>
        <v>67.982934782608694</v>
      </c>
      <c r="Q28" s="4">
        <v>53.458478260869569</v>
      </c>
      <c r="R28" s="4">
        <v>14.524456521739131</v>
      </c>
      <c r="S28" s="4">
        <f>SUM(Nurse[[#This Row],[CNA Hours]],Nurse[[#This Row],[NA TR Hours]],Nurse[[#This Row],[Med Aide/Tech Hours]])</f>
        <v>147.06869565217389</v>
      </c>
      <c r="T28" s="4">
        <v>117.44673913043475</v>
      </c>
      <c r="U28" s="4">
        <v>0</v>
      </c>
      <c r="V28" s="4">
        <v>29.621956521739133</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81.584565217391315</v>
      </c>
      <c r="X28" s="4">
        <v>18.599565217391302</v>
      </c>
      <c r="Y28" s="4">
        <v>0</v>
      </c>
      <c r="Z28" s="4">
        <v>0</v>
      </c>
      <c r="AA28" s="4">
        <v>15.420434782608694</v>
      </c>
      <c r="AB28" s="4">
        <v>0</v>
      </c>
      <c r="AC28" s="4">
        <v>40.597500000000004</v>
      </c>
      <c r="AD28" s="4">
        <v>0</v>
      </c>
      <c r="AE28" s="4">
        <v>6.9670652173913048</v>
      </c>
      <c r="AF28" s="1">
        <v>155666</v>
      </c>
      <c r="AG28" s="1">
        <v>5</v>
      </c>
      <c r="AH28"/>
    </row>
    <row r="29" spans="1:34" x14ac:dyDescent="0.25">
      <c r="A29" t="s">
        <v>508</v>
      </c>
      <c r="B29" t="s">
        <v>63</v>
      </c>
      <c r="C29" t="s">
        <v>698</v>
      </c>
      <c r="D29" t="s">
        <v>591</v>
      </c>
      <c r="E29" s="4">
        <v>48.869565217391305</v>
      </c>
      <c r="F29" s="4">
        <f>Nurse[[#This Row],[Total Nurse Staff Hours]]/Nurse[[#This Row],[MDS Census]]</f>
        <v>2.7601045373665474</v>
      </c>
      <c r="G29" s="4">
        <f>Nurse[[#This Row],[Total Direct Care Staff Hours]]/Nurse[[#This Row],[MDS Census]]</f>
        <v>2.382911476868327</v>
      </c>
      <c r="H29" s="4">
        <f>Nurse[[#This Row],[Total RN Hours (w/ Admin, DON)]]/Nurse[[#This Row],[MDS Census]]</f>
        <v>0.36639012455516012</v>
      </c>
      <c r="I29" s="4">
        <f>Nurse[[#This Row],[RN Hours (excl. Admin, DON)]]/Nurse[[#This Row],[MDS Census]]</f>
        <v>0.13404359430604978</v>
      </c>
      <c r="J29" s="4">
        <f>SUM(Nurse[[#This Row],[RN Hours (excl. Admin, DON)]],Nurse[[#This Row],[RN Admin Hours]],Nurse[[#This Row],[RN DON Hours]],Nurse[[#This Row],[LPN Hours (excl. Admin)]],Nurse[[#This Row],[LPN Admin Hours]],Nurse[[#This Row],[CNA Hours]],Nurse[[#This Row],[NA TR Hours]],Nurse[[#This Row],[Med Aide/Tech Hours]])</f>
        <v>134.88510869565215</v>
      </c>
      <c r="K29" s="4">
        <f>SUM(Nurse[[#This Row],[RN Hours (excl. Admin, DON)]],Nurse[[#This Row],[LPN Hours (excl. Admin)]],Nurse[[#This Row],[CNA Hours]],Nurse[[#This Row],[NA TR Hours]],Nurse[[#This Row],[Med Aide/Tech Hours]])</f>
        <v>116.45184782608695</v>
      </c>
      <c r="L29" s="4">
        <f>SUM(Nurse[[#This Row],[RN Hours (excl. Admin, DON)]],Nurse[[#This Row],[RN Admin Hours]],Nurse[[#This Row],[RN DON Hours]])</f>
        <v>17.905326086956521</v>
      </c>
      <c r="M29" s="4">
        <v>6.5506521739130417</v>
      </c>
      <c r="N29" s="4">
        <v>7.5285869565217389</v>
      </c>
      <c r="O29" s="4">
        <v>3.8260869565217392</v>
      </c>
      <c r="P29" s="4">
        <f>SUM(Nurse[[#This Row],[LPN Hours (excl. Admin)]],Nurse[[#This Row],[LPN Admin Hours]])</f>
        <v>37.736413043478258</v>
      </c>
      <c r="Q29" s="4">
        <v>30.657826086956515</v>
      </c>
      <c r="R29" s="4">
        <v>7.0785869565217414</v>
      </c>
      <c r="S29" s="4">
        <f>SUM(Nurse[[#This Row],[CNA Hours]],Nurse[[#This Row],[NA TR Hours]],Nurse[[#This Row],[Med Aide/Tech Hours]])</f>
        <v>79.243369565217392</v>
      </c>
      <c r="T29" s="4">
        <v>62.484456521739126</v>
      </c>
      <c r="U29" s="4">
        <v>0</v>
      </c>
      <c r="V29" s="4">
        <v>16.758913043478259</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1.5610869565217389</v>
      </c>
      <c r="X29" s="4">
        <v>0</v>
      </c>
      <c r="Y29" s="4">
        <v>0</v>
      </c>
      <c r="Z29" s="4">
        <v>0</v>
      </c>
      <c r="AA29" s="4">
        <v>0.25902173913043475</v>
      </c>
      <c r="AB29" s="4">
        <v>0</v>
      </c>
      <c r="AC29" s="4">
        <v>0.89021739130434774</v>
      </c>
      <c r="AD29" s="4">
        <v>0</v>
      </c>
      <c r="AE29" s="4">
        <v>0.41184782608695653</v>
      </c>
      <c r="AF29" s="1">
        <v>155162</v>
      </c>
      <c r="AG29" s="1">
        <v>5</v>
      </c>
      <c r="AH29"/>
    </row>
    <row r="30" spans="1:34" x14ac:dyDescent="0.25">
      <c r="A30" t="s">
        <v>508</v>
      </c>
      <c r="B30" t="s">
        <v>333</v>
      </c>
      <c r="C30" t="s">
        <v>705</v>
      </c>
      <c r="D30" t="s">
        <v>583</v>
      </c>
      <c r="E30" s="4">
        <v>75.673913043478265</v>
      </c>
      <c r="F30" s="4">
        <f>Nurse[[#This Row],[Total Nurse Staff Hours]]/Nurse[[#This Row],[MDS Census]]</f>
        <v>3.2497989083596672</v>
      </c>
      <c r="G30" s="4">
        <f>Nurse[[#This Row],[Total Direct Care Staff Hours]]/Nurse[[#This Row],[MDS Census]]</f>
        <v>2.8572579718471709</v>
      </c>
      <c r="H30" s="4">
        <f>Nurse[[#This Row],[Total RN Hours (w/ Admin, DON)]]/Nurse[[#This Row],[MDS Census]]</f>
        <v>0.84626831370295907</v>
      </c>
      <c r="I30" s="4">
        <f>Nurse[[#This Row],[RN Hours (excl. Admin, DON)]]/Nurse[[#This Row],[MDS Census]]</f>
        <v>0.50892846883079579</v>
      </c>
      <c r="J30" s="4">
        <f>SUM(Nurse[[#This Row],[RN Hours (excl. Admin, DON)]],Nurse[[#This Row],[RN Admin Hours]],Nurse[[#This Row],[RN DON Hours]],Nurse[[#This Row],[LPN Hours (excl. Admin)]],Nurse[[#This Row],[LPN Admin Hours]],Nurse[[#This Row],[CNA Hours]],Nurse[[#This Row],[NA TR Hours]],Nurse[[#This Row],[Med Aide/Tech Hours]])</f>
        <v>245.92500000000004</v>
      </c>
      <c r="K30" s="4">
        <f>SUM(Nurse[[#This Row],[RN Hours (excl. Admin, DON)]],Nurse[[#This Row],[LPN Hours (excl. Admin)]],Nurse[[#This Row],[CNA Hours]],Nurse[[#This Row],[NA TR Hours]],Nurse[[#This Row],[Med Aide/Tech Hours]])</f>
        <v>216.21989130434787</v>
      </c>
      <c r="L30" s="4">
        <f>SUM(Nurse[[#This Row],[RN Hours (excl. Admin, DON)]],Nurse[[#This Row],[RN Admin Hours]],Nurse[[#This Row],[RN DON Hours]])</f>
        <v>64.040434782608713</v>
      </c>
      <c r="M30" s="4">
        <v>38.512608695652176</v>
      </c>
      <c r="N30" s="4">
        <v>20.799565217391315</v>
      </c>
      <c r="O30" s="4">
        <v>4.7282608695652177</v>
      </c>
      <c r="P30" s="4">
        <f>SUM(Nurse[[#This Row],[LPN Hours (excl. Admin)]],Nurse[[#This Row],[LPN Admin Hours]])</f>
        <v>57.800434782608697</v>
      </c>
      <c r="Q30" s="4">
        <v>53.623152173913041</v>
      </c>
      <c r="R30" s="4">
        <v>4.1772826086956529</v>
      </c>
      <c r="S30" s="4">
        <f>SUM(Nurse[[#This Row],[CNA Hours]],Nurse[[#This Row],[NA TR Hours]],Nurse[[#This Row],[Med Aide/Tech Hours]])</f>
        <v>124.08413043478265</v>
      </c>
      <c r="T30" s="4">
        <v>101.51271739130439</v>
      </c>
      <c r="U30" s="4">
        <v>6.8775000000000004</v>
      </c>
      <c r="V30" s="4">
        <v>15.693913043478258</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155681</v>
      </c>
      <c r="AG30" s="1">
        <v>5</v>
      </c>
      <c r="AH30"/>
    </row>
    <row r="31" spans="1:34" x14ac:dyDescent="0.25">
      <c r="A31" t="s">
        <v>508</v>
      </c>
      <c r="B31" t="s">
        <v>426</v>
      </c>
      <c r="C31" t="s">
        <v>717</v>
      </c>
      <c r="D31" t="s">
        <v>613</v>
      </c>
      <c r="E31" s="4">
        <v>41.043478260869563</v>
      </c>
      <c r="F31" s="4">
        <f>Nurse[[#This Row],[Total Nurse Staff Hours]]/Nurse[[#This Row],[MDS Census]]</f>
        <v>3.4294253177966114</v>
      </c>
      <c r="G31" s="4">
        <f>Nurse[[#This Row],[Total Direct Care Staff Hours]]/Nurse[[#This Row],[MDS Census]]</f>
        <v>3.0791154661016962</v>
      </c>
      <c r="H31" s="4">
        <f>Nurse[[#This Row],[Total RN Hours (w/ Admin, DON)]]/Nurse[[#This Row],[MDS Census]]</f>
        <v>0.78739671610169537</v>
      </c>
      <c r="I31" s="4">
        <f>Nurse[[#This Row],[RN Hours (excl. Admin, DON)]]/Nurse[[#This Row],[MDS Census]]</f>
        <v>0.63138241525423766</v>
      </c>
      <c r="J31" s="4">
        <f>SUM(Nurse[[#This Row],[RN Hours (excl. Admin, DON)]],Nurse[[#This Row],[RN Admin Hours]],Nurse[[#This Row],[RN DON Hours]],Nurse[[#This Row],[LPN Hours (excl. Admin)]],Nurse[[#This Row],[LPN Admin Hours]],Nurse[[#This Row],[CNA Hours]],Nurse[[#This Row],[NA TR Hours]],Nurse[[#This Row],[Med Aide/Tech Hours]])</f>
        <v>140.7555434782609</v>
      </c>
      <c r="K31" s="4">
        <f>SUM(Nurse[[#This Row],[RN Hours (excl. Admin, DON)]],Nurse[[#This Row],[LPN Hours (excl. Admin)]],Nurse[[#This Row],[CNA Hours]],Nurse[[#This Row],[NA TR Hours]],Nurse[[#This Row],[Med Aide/Tech Hours]])</f>
        <v>126.37760869565221</v>
      </c>
      <c r="L31" s="4">
        <f>SUM(Nurse[[#This Row],[RN Hours (excl. Admin, DON)]],Nurse[[#This Row],[RN Admin Hours]],Nurse[[#This Row],[RN DON Hours]])</f>
        <v>32.317500000000017</v>
      </c>
      <c r="M31" s="4">
        <v>25.914130434782624</v>
      </c>
      <c r="N31" s="4">
        <v>1.5935869565217393</v>
      </c>
      <c r="O31" s="4">
        <v>4.8097826086956523</v>
      </c>
      <c r="P31" s="4">
        <f>SUM(Nurse[[#This Row],[LPN Hours (excl. Admin)]],Nurse[[#This Row],[LPN Admin Hours]])</f>
        <v>32.25695652173912</v>
      </c>
      <c r="Q31" s="4">
        <v>24.282391304347815</v>
      </c>
      <c r="R31" s="4">
        <v>7.9745652173913051</v>
      </c>
      <c r="S31" s="4">
        <f>SUM(Nurse[[#This Row],[CNA Hours]],Nurse[[#This Row],[NA TR Hours]],Nurse[[#This Row],[Med Aide/Tech Hours]])</f>
        <v>76.181086956521767</v>
      </c>
      <c r="T31" s="4">
        <v>67.334021739130463</v>
      </c>
      <c r="U31" s="4">
        <v>0</v>
      </c>
      <c r="V31" s="4">
        <v>8.8470652173913074</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 s="4">
        <v>0</v>
      </c>
      <c r="Y31" s="4">
        <v>0</v>
      </c>
      <c r="Z31" s="4">
        <v>0</v>
      </c>
      <c r="AA31" s="4">
        <v>0</v>
      </c>
      <c r="AB31" s="4">
        <v>0</v>
      </c>
      <c r="AC31" s="4">
        <v>0</v>
      </c>
      <c r="AD31" s="4">
        <v>0</v>
      </c>
      <c r="AE31" s="4">
        <v>0</v>
      </c>
      <c r="AF31" s="1">
        <v>155795</v>
      </c>
      <c r="AG31" s="1">
        <v>5</v>
      </c>
      <c r="AH31"/>
    </row>
    <row r="32" spans="1:34" x14ac:dyDescent="0.25">
      <c r="A32" t="s">
        <v>508</v>
      </c>
      <c r="B32" t="s">
        <v>138</v>
      </c>
      <c r="C32" t="s">
        <v>746</v>
      </c>
      <c r="D32" t="s">
        <v>624</v>
      </c>
      <c r="E32" s="4">
        <v>39.641304347826086</v>
      </c>
      <c r="F32" s="4">
        <f>Nurse[[#This Row],[Total Nurse Staff Hours]]/Nurse[[#This Row],[MDS Census]]</f>
        <v>2.5497504798464492</v>
      </c>
      <c r="G32" s="4">
        <f>Nurse[[#This Row],[Total Direct Care Staff Hours]]/Nurse[[#This Row],[MDS Census]]</f>
        <v>2.1801919385796542</v>
      </c>
      <c r="H32" s="4">
        <f>Nurse[[#This Row],[Total RN Hours (w/ Admin, DON)]]/Nurse[[#This Row],[MDS Census]]</f>
        <v>0.63412942144228135</v>
      </c>
      <c r="I32" s="4">
        <f>Nurse[[#This Row],[RN Hours (excl. Admin, DON)]]/Nurse[[#This Row],[MDS Census]]</f>
        <v>0.36378119001919385</v>
      </c>
      <c r="J32" s="4">
        <f>SUM(Nurse[[#This Row],[RN Hours (excl. Admin, DON)]],Nurse[[#This Row],[RN Admin Hours]],Nurse[[#This Row],[RN DON Hours]],Nurse[[#This Row],[LPN Hours (excl. Admin)]],Nurse[[#This Row],[LPN Admin Hours]],Nurse[[#This Row],[CNA Hours]],Nurse[[#This Row],[NA TR Hours]],Nurse[[#This Row],[Med Aide/Tech Hours]])</f>
        <v>101.0754347826087</v>
      </c>
      <c r="K32" s="4">
        <f>SUM(Nurse[[#This Row],[RN Hours (excl. Admin, DON)]],Nurse[[#This Row],[LPN Hours (excl. Admin)]],Nurse[[#This Row],[CNA Hours]],Nurse[[#This Row],[NA TR Hours]],Nurse[[#This Row],[Med Aide/Tech Hours]])</f>
        <v>86.425652173913036</v>
      </c>
      <c r="L32" s="4">
        <f>SUM(Nurse[[#This Row],[RN Hours (excl. Admin, DON)]],Nurse[[#This Row],[RN Admin Hours]],Nurse[[#This Row],[RN DON Hours]])</f>
        <v>25.137717391304349</v>
      </c>
      <c r="M32" s="4">
        <v>14.420760869565218</v>
      </c>
      <c r="N32" s="4">
        <v>5.6734782608695653</v>
      </c>
      <c r="O32" s="4">
        <v>5.0434782608695654</v>
      </c>
      <c r="P32" s="4">
        <f>SUM(Nurse[[#This Row],[LPN Hours (excl. Admin)]],Nurse[[#This Row],[LPN Admin Hours]])</f>
        <v>24.393586956521734</v>
      </c>
      <c r="Q32" s="4">
        <v>20.460760869565213</v>
      </c>
      <c r="R32" s="4">
        <v>3.9328260869565215</v>
      </c>
      <c r="S32" s="4">
        <f>SUM(Nurse[[#This Row],[CNA Hours]],Nurse[[#This Row],[NA TR Hours]],Nurse[[#This Row],[Med Aide/Tech Hours]])</f>
        <v>51.544130434782616</v>
      </c>
      <c r="T32" s="4">
        <v>42.187826086956527</v>
      </c>
      <c r="U32" s="4">
        <v>0</v>
      </c>
      <c r="V32" s="4">
        <v>9.3563043478260859</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155286</v>
      </c>
      <c r="AG32" s="1">
        <v>5</v>
      </c>
      <c r="AH32"/>
    </row>
    <row r="33" spans="1:34" x14ac:dyDescent="0.25">
      <c r="A33" t="s">
        <v>508</v>
      </c>
      <c r="B33" t="s">
        <v>109</v>
      </c>
      <c r="C33" t="s">
        <v>663</v>
      </c>
      <c r="D33" t="s">
        <v>611</v>
      </c>
      <c r="E33" s="4">
        <v>119.07608695652173</v>
      </c>
      <c r="F33" s="4">
        <f>Nurse[[#This Row],[Total Nurse Staff Hours]]/Nurse[[#This Row],[MDS Census]]</f>
        <v>3.5243222272934736</v>
      </c>
      <c r="G33" s="4">
        <f>Nurse[[#This Row],[Total Direct Care Staff Hours]]/Nurse[[#This Row],[MDS Census]]</f>
        <v>3.1935828388863534</v>
      </c>
      <c r="H33" s="4">
        <f>Nurse[[#This Row],[Total RN Hours (w/ Admin, DON)]]/Nurse[[#This Row],[MDS Census]]</f>
        <v>0.29206298493838434</v>
      </c>
      <c r="I33" s="4">
        <f>Nurse[[#This Row],[RN Hours (excl. Admin, DON)]]/Nurse[[#This Row],[MDS Census]]</f>
        <v>0.14995892286627113</v>
      </c>
      <c r="J33" s="4">
        <f>SUM(Nurse[[#This Row],[RN Hours (excl. Admin, DON)]],Nurse[[#This Row],[RN Admin Hours]],Nurse[[#This Row],[RN DON Hours]],Nurse[[#This Row],[LPN Hours (excl. Admin)]],Nurse[[#This Row],[LPN Admin Hours]],Nurse[[#This Row],[CNA Hours]],Nurse[[#This Row],[NA TR Hours]],Nurse[[#This Row],[Med Aide/Tech Hours]])</f>
        <v>419.66250000000002</v>
      </c>
      <c r="K33" s="4">
        <f>SUM(Nurse[[#This Row],[RN Hours (excl. Admin, DON)]],Nurse[[#This Row],[LPN Hours (excl. Admin)]],Nurse[[#This Row],[CNA Hours]],Nurse[[#This Row],[NA TR Hours]],Nurse[[#This Row],[Med Aide/Tech Hours]])</f>
        <v>380.27934782608696</v>
      </c>
      <c r="L33" s="4">
        <f>SUM(Nurse[[#This Row],[RN Hours (excl. Admin, DON)]],Nurse[[#This Row],[RN Admin Hours]],Nurse[[#This Row],[RN DON Hours]])</f>
        <v>34.77771739130435</v>
      </c>
      <c r="M33" s="4">
        <v>17.856521739130436</v>
      </c>
      <c r="N33" s="4">
        <v>11.182065217391305</v>
      </c>
      <c r="O33" s="4">
        <v>5.7391304347826084</v>
      </c>
      <c r="P33" s="4">
        <f>SUM(Nurse[[#This Row],[LPN Hours (excl. Admin)]],Nurse[[#This Row],[LPN Admin Hours]])</f>
        <v>122.6179347826087</v>
      </c>
      <c r="Q33" s="4">
        <v>100.15597826086957</v>
      </c>
      <c r="R33" s="4">
        <v>22.461956521739129</v>
      </c>
      <c r="S33" s="4">
        <f>SUM(Nurse[[#This Row],[CNA Hours]],Nurse[[#This Row],[NA TR Hours]],Nurse[[#This Row],[Med Aide/Tech Hours]])</f>
        <v>262.26684782608692</v>
      </c>
      <c r="T33" s="4">
        <v>205.38913043478257</v>
      </c>
      <c r="U33" s="4">
        <v>0.32608695652173914</v>
      </c>
      <c r="V33" s="4">
        <v>56.551630434782609</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15.080978260869562</v>
      </c>
      <c r="X33" s="4">
        <v>1.6255434782608698</v>
      </c>
      <c r="Y33" s="4">
        <v>0</v>
      </c>
      <c r="Z33" s="4">
        <v>0</v>
      </c>
      <c r="AA33" s="4">
        <v>1.0826086956521739</v>
      </c>
      <c r="AB33" s="4">
        <v>0</v>
      </c>
      <c r="AC33" s="4">
        <v>12.307608695652171</v>
      </c>
      <c r="AD33" s="4">
        <v>0</v>
      </c>
      <c r="AE33" s="4">
        <v>6.5217391304347824E-2</v>
      </c>
      <c r="AF33" s="1">
        <v>155236</v>
      </c>
      <c r="AG33" s="1">
        <v>5</v>
      </c>
      <c r="AH33"/>
    </row>
    <row r="34" spans="1:34" x14ac:dyDescent="0.25">
      <c r="A34" t="s">
        <v>508</v>
      </c>
      <c r="B34" t="s">
        <v>447</v>
      </c>
      <c r="C34" t="s">
        <v>722</v>
      </c>
      <c r="D34" t="s">
        <v>582</v>
      </c>
      <c r="E34" s="4">
        <v>31.239130434782609</v>
      </c>
      <c r="F34" s="4">
        <f>Nurse[[#This Row],[Total Nurse Staff Hours]]/Nurse[[#This Row],[MDS Census]]</f>
        <v>4.2460020876826725</v>
      </c>
      <c r="G34" s="4">
        <f>Nurse[[#This Row],[Total Direct Care Staff Hours]]/Nurse[[#This Row],[MDS Census]]</f>
        <v>3.9755671537926243</v>
      </c>
      <c r="H34" s="4">
        <f>Nurse[[#This Row],[Total RN Hours (w/ Admin, DON)]]/Nurse[[#This Row],[MDS Census]]</f>
        <v>0.67949895615866396</v>
      </c>
      <c r="I34" s="4">
        <f>Nurse[[#This Row],[RN Hours (excl. Admin, DON)]]/Nurse[[#This Row],[MDS Census]]</f>
        <v>0.57607863604732079</v>
      </c>
      <c r="J34" s="4">
        <f>SUM(Nurse[[#This Row],[RN Hours (excl. Admin, DON)]],Nurse[[#This Row],[RN Admin Hours]],Nurse[[#This Row],[RN DON Hours]],Nurse[[#This Row],[LPN Hours (excl. Admin)]],Nurse[[#This Row],[LPN Admin Hours]],Nurse[[#This Row],[CNA Hours]],Nurse[[#This Row],[NA TR Hours]],Nurse[[#This Row],[Med Aide/Tech Hours]])</f>
        <v>132.64141304347828</v>
      </c>
      <c r="K34" s="4">
        <f>SUM(Nurse[[#This Row],[RN Hours (excl. Admin, DON)]],Nurse[[#This Row],[LPN Hours (excl. Admin)]],Nurse[[#This Row],[CNA Hours]],Nurse[[#This Row],[NA TR Hours]],Nurse[[#This Row],[Med Aide/Tech Hours]])</f>
        <v>124.19326086956524</v>
      </c>
      <c r="L34" s="4">
        <f>SUM(Nurse[[#This Row],[RN Hours (excl. Admin, DON)]],Nurse[[#This Row],[RN Admin Hours]],Nurse[[#This Row],[RN DON Hours]])</f>
        <v>21.226956521739133</v>
      </c>
      <c r="M34" s="4">
        <v>17.996195652173913</v>
      </c>
      <c r="N34" s="4">
        <v>2.0079347826086957</v>
      </c>
      <c r="O34" s="4">
        <v>1.2228260869565217</v>
      </c>
      <c r="P34" s="4">
        <f>SUM(Nurse[[#This Row],[LPN Hours (excl. Admin)]],Nurse[[#This Row],[LPN Admin Hours]])</f>
        <v>51.843260869565228</v>
      </c>
      <c r="Q34" s="4">
        <v>46.6258695652174</v>
      </c>
      <c r="R34" s="4">
        <v>5.2173913043478262</v>
      </c>
      <c r="S34" s="4">
        <f>SUM(Nurse[[#This Row],[CNA Hours]],Nurse[[#This Row],[NA TR Hours]],Nurse[[#This Row],[Med Aide/Tech Hours]])</f>
        <v>59.571195652173941</v>
      </c>
      <c r="T34" s="4">
        <v>52.140000000000022</v>
      </c>
      <c r="U34" s="4">
        <v>0.1257608695652174</v>
      </c>
      <c r="V34" s="4">
        <v>7.3054347826086987</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 s="4">
        <v>0</v>
      </c>
      <c r="Y34" s="4">
        <v>0</v>
      </c>
      <c r="Z34" s="4">
        <v>0</v>
      </c>
      <c r="AA34" s="4">
        <v>0</v>
      </c>
      <c r="AB34" s="4">
        <v>0</v>
      </c>
      <c r="AC34" s="4">
        <v>0</v>
      </c>
      <c r="AD34" s="4">
        <v>0</v>
      </c>
      <c r="AE34" s="4">
        <v>0</v>
      </c>
      <c r="AF34" s="1">
        <v>155817</v>
      </c>
      <c r="AG34" s="1">
        <v>5</v>
      </c>
      <c r="AH34"/>
    </row>
    <row r="35" spans="1:34" x14ac:dyDescent="0.25">
      <c r="A35" t="s">
        <v>508</v>
      </c>
      <c r="B35" t="s">
        <v>11</v>
      </c>
      <c r="C35" t="s">
        <v>659</v>
      </c>
      <c r="D35" t="s">
        <v>551</v>
      </c>
      <c r="E35" s="4">
        <v>113.83695652173913</v>
      </c>
      <c r="F35" s="4">
        <f>Nurse[[#This Row],[Total Nurse Staff Hours]]/Nurse[[#This Row],[MDS Census]]</f>
        <v>3.0266399312517898</v>
      </c>
      <c r="G35" s="4">
        <f>Nurse[[#This Row],[Total Direct Care Staff Hours]]/Nurse[[#This Row],[MDS Census]]</f>
        <v>2.992351761672873</v>
      </c>
      <c r="H35" s="4">
        <f>Nurse[[#This Row],[Total RN Hours (w/ Admin, DON)]]/Nurse[[#This Row],[MDS Census]]</f>
        <v>0.20742385180941464</v>
      </c>
      <c r="I35" s="4">
        <f>Nurse[[#This Row],[RN Hours (excl. Admin, DON)]]/Nurse[[#This Row],[MDS Census]]</f>
        <v>0.17313568223049744</v>
      </c>
      <c r="J35" s="4">
        <f>SUM(Nurse[[#This Row],[RN Hours (excl. Admin, DON)]],Nurse[[#This Row],[RN Admin Hours]],Nurse[[#This Row],[RN DON Hours]],Nurse[[#This Row],[LPN Hours (excl. Admin)]],Nurse[[#This Row],[LPN Admin Hours]],Nurse[[#This Row],[CNA Hours]],Nurse[[#This Row],[NA TR Hours]],Nurse[[#This Row],[Med Aide/Tech Hours]])</f>
        <v>344.54347826086951</v>
      </c>
      <c r="K35" s="4">
        <f>SUM(Nurse[[#This Row],[RN Hours (excl. Admin, DON)]],Nurse[[#This Row],[LPN Hours (excl. Admin)]],Nurse[[#This Row],[CNA Hours]],Nurse[[#This Row],[NA TR Hours]],Nurse[[#This Row],[Med Aide/Tech Hours]])</f>
        <v>340.6402173913043</v>
      </c>
      <c r="L35" s="4">
        <f>SUM(Nurse[[#This Row],[RN Hours (excl. Admin, DON)]],Nurse[[#This Row],[RN Admin Hours]],Nurse[[#This Row],[RN DON Hours]])</f>
        <v>23.612499999999994</v>
      </c>
      <c r="M35" s="4">
        <v>19.709239130434778</v>
      </c>
      <c r="N35" s="4">
        <v>1.9576086956521739</v>
      </c>
      <c r="O35" s="4">
        <v>1.9456521739130435</v>
      </c>
      <c r="P35" s="4">
        <f>SUM(Nurse[[#This Row],[LPN Hours (excl. Admin)]],Nurse[[#This Row],[LPN Admin Hours]])</f>
        <v>88.798152173913024</v>
      </c>
      <c r="Q35" s="4">
        <v>88.798152173913024</v>
      </c>
      <c r="R35" s="4">
        <v>0</v>
      </c>
      <c r="S35" s="4">
        <f>SUM(Nurse[[#This Row],[CNA Hours]],Nurse[[#This Row],[NA TR Hours]],Nurse[[#This Row],[Med Aide/Tech Hours]])</f>
        <v>232.13282608695647</v>
      </c>
      <c r="T35" s="4">
        <v>217.14369565217388</v>
      </c>
      <c r="U35" s="4">
        <v>0</v>
      </c>
      <c r="V35" s="4">
        <v>14.989130434782609</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74.482282608695655</v>
      </c>
      <c r="X35" s="4">
        <v>0.57336956521739135</v>
      </c>
      <c r="Y35" s="4">
        <v>1.7706521739130432</v>
      </c>
      <c r="Z35" s="4">
        <v>0</v>
      </c>
      <c r="AA35" s="4">
        <v>28.44945652173913</v>
      </c>
      <c r="AB35" s="4">
        <v>0</v>
      </c>
      <c r="AC35" s="4">
        <v>28.699673913043483</v>
      </c>
      <c r="AD35" s="4">
        <v>0</v>
      </c>
      <c r="AE35" s="4">
        <v>14.989130434782609</v>
      </c>
      <c r="AF35" s="1">
        <v>155005</v>
      </c>
      <c r="AG35" s="1">
        <v>5</v>
      </c>
      <c r="AH35"/>
    </row>
    <row r="36" spans="1:34" x14ac:dyDescent="0.25">
      <c r="A36" t="s">
        <v>508</v>
      </c>
      <c r="B36" t="s">
        <v>25</v>
      </c>
      <c r="C36" t="s">
        <v>706</v>
      </c>
      <c r="D36" t="s">
        <v>557</v>
      </c>
      <c r="E36" s="4">
        <v>66.902173913043484</v>
      </c>
      <c r="F36" s="4">
        <f>Nurse[[#This Row],[Total Nurse Staff Hours]]/Nurse[[#This Row],[MDS Census]]</f>
        <v>3.5969341998375302</v>
      </c>
      <c r="G36" s="4">
        <f>Nurse[[#This Row],[Total Direct Care Staff Hours]]/Nurse[[#This Row],[MDS Census]]</f>
        <v>3.238285946385052</v>
      </c>
      <c r="H36" s="4">
        <f>Nurse[[#This Row],[Total RN Hours (w/ Admin, DON)]]/Nurse[[#This Row],[MDS Census]]</f>
        <v>0.34740536149471979</v>
      </c>
      <c r="I36" s="4">
        <f>Nurse[[#This Row],[RN Hours (excl. Admin, DON)]]/Nurse[[#This Row],[MDS Census]]</f>
        <v>0.27461900893582458</v>
      </c>
      <c r="J36" s="4">
        <f>SUM(Nurse[[#This Row],[RN Hours (excl. Admin, DON)]],Nurse[[#This Row],[RN Admin Hours]],Nurse[[#This Row],[RN DON Hours]],Nurse[[#This Row],[LPN Hours (excl. Admin)]],Nurse[[#This Row],[LPN Admin Hours]],Nurse[[#This Row],[CNA Hours]],Nurse[[#This Row],[NA TR Hours]],Nurse[[#This Row],[Med Aide/Tech Hours]])</f>
        <v>240.64271739130436</v>
      </c>
      <c r="K36" s="4">
        <f>SUM(Nurse[[#This Row],[RN Hours (excl. Admin, DON)]],Nurse[[#This Row],[LPN Hours (excl. Admin)]],Nurse[[#This Row],[CNA Hours]],Nurse[[#This Row],[NA TR Hours]],Nurse[[#This Row],[Med Aide/Tech Hours]])</f>
        <v>216.64836956521737</v>
      </c>
      <c r="L36" s="4">
        <f>SUM(Nurse[[#This Row],[RN Hours (excl. Admin, DON)]],Nurse[[#This Row],[RN Admin Hours]],Nurse[[#This Row],[RN DON Hours]])</f>
        <v>23.242173913043484</v>
      </c>
      <c r="M36" s="4">
        <v>18.372608695652179</v>
      </c>
      <c r="N36" s="4">
        <v>0</v>
      </c>
      <c r="O36" s="4">
        <v>4.8695652173913047</v>
      </c>
      <c r="P36" s="4">
        <f>SUM(Nurse[[#This Row],[LPN Hours (excl. Admin)]],Nurse[[#This Row],[LPN Admin Hours]])</f>
        <v>72.966304347826068</v>
      </c>
      <c r="Q36" s="4">
        <v>53.841521739130414</v>
      </c>
      <c r="R36" s="4">
        <v>19.12478260869565</v>
      </c>
      <c r="S36" s="4">
        <f>SUM(Nurse[[#This Row],[CNA Hours]],Nurse[[#This Row],[NA TR Hours]],Nurse[[#This Row],[Med Aide/Tech Hours]])</f>
        <v>144.4342391304348</v>
      </c>
      <c r="T36" s="4">
        <v>103.81869565217393</v>
      </c>
      <c r="U36" s="4">
        <v>9.4504347826086956</v>
      </c>
      <c r="V36" s="4">
        <v>31.165108695652179</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23.748695652173915</v>
      </c>
      <c r="X36" s="4">
        <v>6.65</v>
      </c>
      <c r="Y36" s="4">
        <v>0</v>
      </c>
      <c r="Z36" s="4">
        <v>0</v>
      </c>
      <c r="AA36" s="4">
        <v>17.098695652173916</v>
      </c>
      <c r="AB36" s="4">
        <v>0</v>
      </c>
      <c r="AC36" s="4">
        <v>0</v>
      </c>
      <c r="AD36" s="4">
        <v>0</v>
      </c>
      <c r="AE36" s="4">
        <v>0</v>
      </c>
      <c r="AF36" s="1">
        <v>155072</v>
      </c>
      <c r="AG36" s="1">
        <v>5</v>
      </c>
      <c r="AH36"/>
    </row>
    <row r="37" spans="1:34" x14ac:dyDescent="0.25">
      <c r="A37" t="s">
        <v>508</v>
      </c>
      <c r="B37" t="s">
        <v>329</v>
      </c>
      <c r="C37" t="s">
        <v>686</v>
      </c>
      <c r="D37" t="s">
        <v>562</v>
      </c>
      <c r="E37" s="4">
        <v>70.804347826086953</v>
      </c>
      <c r="F37" s="4">
        <f>Nurse[[#This Row],[Total Nurse Staff Hours]]/Nurse[[#This Row],[MDS Census]]</f>
        <v>3.7351043905434449</v>
      </c>
      <c r="G37" s="4">
        <f>Nurse[[#This Row],[Total Direct Care Staff Hours]]/Nurse[[#This Row],[MDS Census]]</f>
        <v>3.4738071845256369</v>
      </c>
      <c r="H37" s="4">
        <f>Nurse[[#This Row],[Total RN Hours (w/ Admin, DON)]]/Nurse[[#This Row],[MDS Census]]</f>
        <v>0.63680841264967769</v>
      </c>
      <c r="I37" s="4">
        <f>Nurse[[#This Row],[RN Hours (excl. Admin, DON)]]/Nurse[[#This Row],[MDS Census]]</f>
        <v>0.54747466994166416</v>
      </c>
      <c r="J37" s="4">
        <f>SUM(Nurse[[#This Row],[RN Hours (excl. Admin, DON)]],Nurse[[#This Row],[RN Admin Hours]],Nurse[[#This Row],[RN DON Hours]],Nurse[[#This Row],[LPN Hours (excl. Admin)]],Nurse[[#This Row],[LPN Admin Hours]],Nurse[[#This Row],[CNA Hours]],Nurse[[#This Row],[NA TR Hours]],Nurse[[#This Row],[Med Aide/Tech Hours]])</f>
        <v>264.46163043478259</v>
      </c>
      <c r="K37" s="4">
        <f>SUM(Nurse[[#This Row],[RN Hours (excl. Admin, DON)]],Nurse[[#This Row],[LPN Hours (excl. Admin)]],Nurse[[#This Row],[CNA Hours]],Nurse[[#This Row],[NA TR Hours]],Nurse[[#This Row],[Med Aide/Tech Hours]])</f>
        <v>245.96065217391302</v>
      </c>
      <c r="L37" s="4">
        <f>SUM(Nurse[[#This Row],[RN Hours (excl. Admin, DON)]],Nurse[[#This Row],[RN Admin Hours]],Nurse[[#This Row],[RN DON Hours]])</f>
        <v>45.088804347826091</v>
      </c>
      <c r="M37" s="4">
        <v>38.763586956521742</v>
      </c>
      <c r="N37" s="4">
        <v>1.1947826086956521</v>
      </c>
      <c r="O37" s="4">
        <v>5.1304347826086953</v>
      </c>
      <c r="P37" s="4">
        <f>SUM(Nurse[[#This Row],[LPN Hours (excl. Admin)]],Nurse[[#This Row],[LPN Admin Hours]])</f>
        <v>81.855108695652163</v>
      </c>
      <c r="Q37" s="4">
        <v>69.679347826086953</v>
      </c>
      <c r="R37" s="4">
        <v>12.175760869565215</v>
      </c>
      <c r="S37" s="4">
        <f>SUM(Nurse[[#This Row],[CNA Hours]],Nurse[[#This Row],[NA TR Hours]],Nurse[[#This Row],[Med Aide/Tech Hours]])</f>
        <v>137.51771739130433</v>
      </c>
      <c r="T37" s="4">
        <v>108.14543478260869</v>
      </c>
      <c r="U37" s="4">
        <v>0</v>
      </c>
      <c r="V37" s="4">
        <v>29.372282608695652</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 s="4">
        <v>0</v>
      </c>
      <c r="Y37" s="4">
        <v>0</v>
      </c>
      <c r="Z37" s="4">
        <v>0</v>
      </c>
      <c r="AA37" s="4">
        <v>0</v>
      </c>
      <c r="AB37" s="4">
        <v>0</v>
      </c>
      <c r="AC37" s="4">
        <v>0</v>
      </c>
      <c r="AD37" s="4">
        <v>0</v>
      </c>
      <c r="AE37" s="4">
        <v>0</v>
      </c>
      <c r="AF37" s="1">
        <v>155677</v>
      </c>
      <c r="AG37" s="1">
        <v>5</v>
      </c>
      <c r="AH37"/>
    </row>
    <row r="38" spans="1:34" x14ac:dyDescent="0.25">
      <c r="A38" t="s">
        <v>508</v>
      </c>
      <c r="B38" t="s">
        <v>479</v>
      </c>
      <c r="C38" t="s">
        <v>677</v>
      </c>
      <c r="D38" t="s">
        <v>606</v>
      </c>
      <c r="E38" s="4">
        <v>62.056338028169016</v>
      </c>
      <c r="F38" s="4">
        <f>Nurse[[#This Row],[Total Nurse Staff Hours]]/Nurse[[#This Row],[MDS Census]]</f>
        <v>3.4553064003631406</v>
      </c>
      <c r="G38" s="4">
        <f>Nurse[[#This Row],[Total Direct Care Staff Hours]]/Nurse[[#This Row],[MDS Census]]</f>
        <v>3.0247639582387649</v>
      </c>
      <c r="H38" s="4">
        <f>Nurse[[#This Row],[Total RN Hours (w/ Admin, DON)]]/Nurse[[#This Row],[MDS Census]]</f>
        <v>0.50670449387199268</v>
      </c>
      <c r="I38" s="4">
        <f>Nurse[[#This Row],[RN Hours (excl. Admin, DON)]]/Nurse[[#This Row],[MDS Census]]</f>
        <v>0.28145256468452101</v>
      </c>
      <c r="J38" s="4">
        <f>SUM(Nurse[[#This Row],[RN Hours (excl. Admin, DON)]],Nurse[[#This Row],[RN Admin Hours]],Nurse[[#This Row],[RN DON Hours]],Nurse[[#This Row],[LPN Hours (excl. Admin)]],Nurse[[#This Row],[LPN Admin Hours]],Nurse[[#This Row],[CNA Hours]],Nurse[[#This Row],[NA TR Hours]],Nurse[[#This Row],[Med Aide/Tech Hours]])</f>
        <v>214.42366197183097</v>
      </c>
      <c r="K38" s="4">
        <f>SUM(Nurse[[#This Row],[RN Hours (excl. Admin, DON)]],Nurse[[#This Row],[LPN Hours (excl. Admin)]],Nurse[[#This Row],[CNA Hours]],Nurse[[#This Row],[NA TR Hours]],Nurse[[#This Row],[Med Aide/Tech Hours]])</f>
        <v>187.7057746478873</v>
      </c>
      <c r="L38" s="4">
        <f>SUM(Nurse[[#This Row],[RN Hours (excl. Admin, DON)]],Nurse[[#This Row],[RN Admin Hours]],Nurse[[#This Row],[RN DON Hours]])</f>
        <v>31.444225352112671</v>
      </c>
      <c r="M38" s="4">
        <v>17.465915492957741</v>
      </c>
      <c r="N38" s="4">
        <v>8.4571830985915497</v>
      </c>
      <c r="O38" s="4">
        <v>5.52112676056338</v>
      </c>
      <c r="P38" s="4">
        <f>SUM(Nurse[[#This Row],[LPN Hours (excl. Admin)]],Nurse[[#This Row],[LPN Admin Hours]])</f>
        <v>62.797887323943669</v>
      </c>
      <c r="Q38" s="4">
        <v>50.058309859154932</v>
      </c>
      <c r="R38" s="4">
        <v>12.739577464788734</v>
      </c>
      <c r="S38" s="4">
        <f>SUM(Nurse[[#This Row],[CNA Hours]],Nurse[[#This Row],[NA TR Hours]],Nurse[[#This Row],[Med Aide/Tech Hours]])</f>
        <v>120.18154929577463</v>
      </c>
      <c r="T38" s="4">
        <v>93.535774647887294</v>
      </c>
      <c r="U38" s="4">
        <v>0</v>
      </c>
      <c r="V38" s="4">
        <v>26.64577464788734</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155850</v>
      </c>
      <c r="AG38" s="1">
        <v>5</v>
      </c>
      <c r="AH38"/>
    </row>
    <row r="39" spans="1:34" x14ac:dyDescent="0.25">
      <c r="A39" t="s">
        <v>508</v>
      </c>
      <c r="B39" t="s">
        <v>200</v>
      </c>
      <c r="C39" t="s">
        <v>760</v>
      </c>
      <c r="D39" t="s">
        <v>547</v>
      </c>
      <c r="E39" s="4">
        <v>77.554347826086953</v>
      </c>
      <c r="F39" s="4">
        <f>Nurse[[#This Row],[Total Nurse Staff Hours]]/Nurse[[#This Row],[MDS Census]]</f>
        <v>3.1503966362999303</v>
      </c>
      <c r="G39" s="4">
        <f>Nurse[[#This Row],[Total Direct Care Staff Hours]]/Nurse[[#This Row],[MDS Census]]</f>
        <v>2.6760925017519277</v>
      </c>
      <c r="H39" s="4">
        <f>Nurse[[#This Row],[Total RN Hours (w/ Admin, DON)]]/Nurse[[#This Row],[MDS Census]]</f>
        <v>0.40608409250175193</v>
      </c>
      <c r="I39" s="4">
        <f>Nurse[[#This Row],[RN Hours (excl. Admin, DON)]]/Nurse[[#This Row],[MDS Census]]</f>
        <v>0.10346180798878768</v>
      </c>
      <c r="J39" s="4">
        <f>SUM(Nurse[[#This Row],[RN Hours (excl. Admin, DON)]],Nurse[[#This Row],[RN Admin Hours]],Nurse[[#This Row],[RN DON Hours]],Nurse[[#This Row],[LPN Hours (excl. Admin)]],Nurse[[#This Row],[LPN Admin Hours]],Nurse[[#This Row],[CNA Hours]],Nurse[[#This Row],[NA TR Hours]],Nurse[[#This Row],[Med Aide/Tech Hours]])</f>
        <v>244.32695652173916</v>
      </c>
      <c r="K39" s="4">
        <f>SUM(Nurse[[#This Row],[RN Hours (excl. Admin, DON)]],Nurse[[#This Row],[LPN Hours (excl. Admin)]],Nurse[[#This Row],[CNA Hours]],Nurse[[#This Row],[NA TR Hours]],Nurse[[#This Row],[Med Aide/Tech Hours]])</f>
        <v>207.54260869565221</v>
      </c>
      <c r="L39" s="4">
        <f>SUM(Nurse[[#This Row],[RN Hours (excl. Admin, DON)]],Nurse[[#This Row],[RN Admin Hours]],Nurse[[#This Row],[RN DON Hours]])</f>
        <v>31.493586956521739</v>
      </c>
      <c r="M39" s="4">
        <v>8.0239130434782613</v>
      </c>
      <c r="N39" s="4">
        <v>19.817499999999999</v>
      </c>
      <c r="O39" s="4">
        <v>3.652173913043478</v>
      </c>
      <c r="P39" s="4">
        <f>SUM(Nurse[[#This Row],[LPN Hours (excl. Admin)]],Nurse[[#This Row],[LPN Admin Hours]])</f>
        <v>87.513804347826081</v>
      </c>
      <c r="Q39" s="4">
        <v>74.199130434782603</v>
      </c>
      <c r="R39" s="4">
        <v>13.314673913043476</v>
      </c>
      <c r="S39" s="4">
        <f>SUM(Nurse[[#This Row],[CNA Hours]],Nurse[[#This Row],[NA TR Hours]],Nurse[[#This Row],[Med Aide/Tech Hours]])</f>
        <v>125.31956521739133</v>
      </c>
      <c r="T39" s="4">
        <v>106.28858695652177</v>
      </c>
      <c r="U39" s="4">
        <v>3.8434782608695657</v>
      </c>
      <c r="V39" s="4">
        <v>15.187499999999998</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1.7344565217391306</v>
      </c>
      <c r="X39" s="4">
        <v>0</v>
      </c>
      <c r="Y39" s="4">
        <v>1.7344565217391306</v>
      </c>
      <c r="Z39" s="4">
        <v>0</v>
      </c>
      <c r="AA39" s="4">
        <v>0</v>
      </c>
      <c r="AB39" s="4">
        <v>0</v>
      </c>
      <c r="AC39" s="4">
        <v>0</v>
      </c>
      <c r="AD39" s="4">
        <v>0</v>
      </c>
      <c r="AE39" s="4">
        <v>0</v>
      </c>
      <c r="AF39" s="1">
        <v>155401</v>
      </c>
      <c r="AG39" s="1">
        <v>5</v>
      </c>
      <c r="AH39"/>
    </row>
    <row r="40" spans="1:34" x14ac:dyDescent="0.25">
      <c r="A40" t="s">
        <v>508</v>
      </c>
      <c r="B40" t="s">
        <v>269</v>
      </c>
      <c r="C40" t="s">
        <v>781</v>
      </c>
      <c r="D40" t="s">
        <v>615</v>
      </c>
      <c r="E40" s="4">
        <v>53.282608695652172</v>
      </c>
      <c r="F40" s="4">
        <f>Nurse[[#This Row],[Total Nurse Staff Hours]]/Nurse[[#This Row],[MDS Census]]</f>
        <v>4.5490085679314562</v>
      </c>
      <c r="G40" s="4">
        <f>Nurse[[#This Row],[Total Direct Care Staff Hours]]/Nurse[[#This Row],[MDS Census]]</f>
        <v>4.250550795593635</v>
      </c>
      <c r="H40" s="4">
        <f>Nurse[[#This Row],[Total RN Hours (w/ Admin, DON)]]/Nurse[[#This Row],[MDS Census]]</f>
        <v>0.75134434924520621</v>
      </c>
      <c r="I40" s="4">
        <f>Nurse[[#This Row],[RN Hours (excl. Admin, DON)]]/Nurse[[#This Row],[MDS Census]]</f>
        <v>0.45288657690738482</v>
      </c>
      <c r="J40" s="4">
        <f>SUM(Nurse[[#This Row],[RN Hours (excl. Admin, DON)]],Nurse[[#This Row],[RN Admin Hours]],Nurse[[#This Row],[RN DON Hours]],Nurse[[#This Row],[LPN Hours (excl. Admin)]],Nurse[[#This Row],[LPN Admin Hours]],Nurse[[#This Row],[CNA Hours]],Nurse[[#This Row],[NA TR Hours]],Nurse[[#This Row],[Med Aide/Tech Hours]])</f>
        <v>242.38304347826084</v>
      </c>
      <c r="K40" s="4">
        <f>SUM(Nurse[[#This Row],[RN Hours (excl. Admin, DON)]],Nurse[[#This Row],[LPN Hours (excl. Admin)]],Nurse[[#This Row],[CNA Hours]],Nurse[[#This Row],[NA TR Hours]],Nurse[[#This Row],[Med Aide/Tech Hours]])</f>
        <v>226.48043478260868</v>
      </c>
      <c r="L40" s="4">
        <f>SUM(Nurse[[#This Row],[RN Hours (excl. Admin, DON)]],Nurse[[#This Row],[RN Admin Hours]],Nurse[[#This Row],[RN DON Hours]])</f>
        <v>40.033586956521745</v>
      </c>
      <c r="M40" s="4">
        <v>24.130978260869568</v>
      </c>
      <c r="N40" s="4">
        <v>11.005434782608695</v>
      </c>
      <c r="O40" s="4">
        <v>4.8971739130434786</v>
      </c>
      <c r="P40" s="4">
        <f>SUM(Nurse[[#This Row],[LPN Hours (excl. Admin)]],Nurse[[#This Row],[LPN Admin Hours]])</f>
        <v>61.399021739130433</v>
      </c>
      <c r="Q40" s="4">
        <v>61.399021739130433</v>
      </c>
      <c r="R40" s="4">
        <v>0</v>
      </c>
      <c r="S40" s="4">
        <f>SUM(Nurse[[#This Row],[CNA Hours]],Nurse[[#This Row],[NA TR Hours]],Nurse[[#This Row],[Med Aide/Tech Hours]])</f>
        <v>140.95043478260868</v>
      </c>
      <c r="T40" s="4">
        <v>123.17195652173911</v>
      </c>
      <c r="U40" s="4">
        <v>17.778478260869566</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0.47282608695652173</v>
      </c>
      <c r="X40" s="4">
        <v>0</v>
      </c>
      <c r="Y40" s="4">
        <v>0.47282608695652173</v>
      </c>
      <c r="Z40" s="4">
        <v>0</v>
      </c>
      <c r="AA40" s="4">
        <v>0</v>
      </c>
      <c r="AB40" s="4">
        <v>0</v>
      </c>
      <c r="AC40" s="4">
        <v>0</v>
      </c>
      <c r="AD40" s="4">
        <v>0</v>
      </c>
      <c r="AE40" s="4">
        <v>0</v>
      </c>
      <c r="AF40" s="1">
        <v>155539</v>
      </c>
      <c r="AG40" s="1">
        <v>5</v>
      </c>
      <c r="AH40"/>
    </row>
    <row r="41" spans="1:34" x14ac:dyDescent="0.25">
      <c r="A41" t="s">
        <v>508</v>
      </c>
      <c r="B41" t="s">
        <v>349</v>
      </c>
      <c r="C41" t="s">
        <v>659</v>
      </c>
      <c r="D41" t="s">
        <v>551</v>
      </c>
      <c r="E41" s="4">
        <v>47.858695652173914</v>
      </c>
      <c r="F41" s="4">
        <f>Nurse[[#This Row],[Total Nurse Staff Hours]]/Nurse[[#This Row],[MDS Census]]</f>
        <v>3.2266272995684764</v>
      </c>
      <c r="G41" s="4">
        <f>Nurse[[#This Row],[Total Direct Care Staff Hours]]/Nurse[[#This Row],[MDS Census]]</f>
        <v>2.7670292982057689</v>
      </c>
      <c r="H41" s="4">
        <f>Nurse[[#This Row],[Total RN Hours (w/ Admin, DON)]]/Nurse[[#This Row],[MDS Census]]</f>
        <v>0.72554848966613694</v>
      </c>
      <c r="I41" s="4">
        <f>Nurse[[#This Row],[RN Hours (excl. Admin, DON)]]/Nurse[[#This Row],[MDS Census]]</f>
        <v>0.39540994776288901</v>
      </c>
      <c r="J41" s="4">
        <f>SUM(Nurse[[#This Row],[RN Hours (excl. Admin, DON)]],Nurse[[#This Row],[RN Admin Hours]],Nurse[[#This Row],[RN DON Hours]],Nurse[[#This Row],[LPN Hours (excl. Admin)]],Nurse[[#This Row],[LPN Admin Hours]],Nurse[[#This Row],[CNA Hours]],Nurse[[#This Row],[NA TR Hours]],Nurse[[#This Row],[Med Aide/Tech Hours]])</f>
        <v>154.42217391304351</v>
      </c>
      <c r="K41" s="4">
        <f>SUM(Nurse[[#This Row],[RN Hours (excl. Admin, DON)]],Nurse[[#This Row],[LPN Hours (excl. Admin)]],Nurse[[#This Row],[CNA Hours]],Nurse[[#This Row],[NA TR Hours]],Nurse[[#This Row],[Med Aide/Tech Hours]])</f>
        <v>132.42641304347828</v>
      </c>
      <c r="L41" s="4">
        <f>SUM(Nurse[[#This Row],[RN Hours (excl. Admin, DON)]],Nurse[[#This Row],[RN Admin Hours]],Nurse[[#This Row],[RN DON Hours]])</f>
        <v>34.723804347826096</v>
      </c>
      <c r="M41" s="4">
        <v>18.923804347826092</v>
      </c>
      <c r="N41" s="4">
        <v>10.858913043478264</v>
      </c>
      <c r="O41" s="4">
        <v>4.9410869565217386</v>
      </c>
      <c r="P41" s="4">
        <f>SUM(Nurse[[#This Row],[LPN Hours (excl. Admin)]],Nurse[[#This Row],[LPN Admin Hours]])</f>
        <v>32.453043478260867</v>
      </c>
      <c r="Q41" s="4">
        <v>26.257282608695647</v>
      </c>
      <c r="R41" s="4">
        <v>6.1957608695652171</v>
      </c>
      <c r="S41" s="4">
        <f>SUM(Nurse[[#This Row],[CNA Hours]],Nurse[[#This Row],[NA TR Hours]],Nurse[[#This Row],[Med Aide/Tech Hours]])</f>
        <v>87.245326086956538</v>
      </c>
      <c r="T41" s="4">
        <v>53.419347826086984</v>
      </c>
      <c r="U41" s="4">
        <v>3.4473913043478257</v>
      </c>
      <c r="V41" s="4">
        <v>30.378586956521737</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 s="4">
        <v>0</v>
      </c>
      <c r="Y41" s="4">
        <v>0</v>
      </c>
      <c r="Z41" s="4">
        <v>0</v>
      </c>
      <c r="AA41" s="4">
        <v>0</v>
      </c>
      <c r="AB41" s="4">
        <v>0</v>
      </c>
      <c r="AC41" s="4">
        <v>0</v>
      </c>
      <c r="AD41" s="4">
        <v>0</v>
      </c>
      <c r="AE41" s="4">
        <v>0</v>
      </c>
      <c r="AF41" s="1">
        <v>155698</v>
      </c>
      <c r="AG41" s="1">
        <v>5</v>
      </c>
      <c r="AH41"/>
    </row>
    <row r="42" spans="1:34" x14ac:dyDescent="0.25">
      <c r="A42" t="s">
        <v>508</v>
      </c>
      <c r="B42" t="s">
        <v>110</v>
      </c>
      <c r="C42" t="s">
        <v>696</v>
      </c>
      <c r="D42" t="s">
        <v>557</v>
      </c>
      <c r="E42" s="4">
        <v>87.152173913043484</v>
      </c>
      <c r="F42" s="4">
        <f>Nurse[[#This Row],[Total Nurse Staff Hours]]/Nurse[[#This Row],[MDS Census]]</f>
        <v>2.9952556747318537</v>
      </c>
      <c r="G42" s="4">
        <f>Nurse[[#This Row],[Total Direct Care Staff Hours]]/Nurse[[#This Row],[MDS Census]]</f>
        <v>2.7011461711149911</v>
      </c>
      <c r="H42" s="4">
        <f>Nurse[[#This Row],[Total RN Hours (w/ Admin, DON)]]/Nurse[[#This Row],[MDS Census]]</f>
        <v>0.57771888251434278</v>
      </c>
      <c r="I42" s="4">
        <f>Nurse[[#This Row],[RN Hours (excl. Admin, DON)]]/Nurse[[#This Row],[MDS Census]]</f>
        <v>0.34774008480917934</v>
      </c>
      <c r="J42" s="4">
        <f>SUM(Nurse[[#This Row],[RN Hours (excl. Admin, DON)]],Nurse[[#This Row],[RN Admin Hours]],Nurse[[#This Row],[RN DON Hours]],Nurse[[#This Row],[LPN Hours (excl. Admin)]],Nurse[[#This Row],[LPN Admin Hours]],Nurse[[#This Row],[CNA Hours]],Nurse[[#This Row],[NA TR Hours]],Nurse[[#This Row],[Med Aide/Tech Hours]])</f>
        <v>261.04304347826093</v>
      </c>
      <c r="K42" s="4">
        <f>SUM(Nurse[[#This Row],[RN Hours (excl. Admin, DON)]],Nurse[[#This Row],[LPN Hours (excl. Admin)]],Nurse[[#This Row],[CNA Hours]],Nurse[[#This Row],[NA TR Hours]],Nurse[[#This Row],[Med Aide/Tech Hours]])</f>
        <v>235.41076086956522</v>
      </c>
      <c r="L42" s="4">
        <f>SUM(Nurse[[#This Row],[RN Hours (excl. Admin, DON)]],Nurse[[#This Row],[RN Admin Hours]],Nurse[[#This Row],[RN DON Hours]])</f>
        <v>50.349456521739143</v>
      </c>
      <c r="M42" s="4">
        <v>30.306304347826089</v>
      </c>
      <c r="N42" s="4">
        <v>14.608369565217394</v>
      </c>
      <c r="O42" s="4">
        <v>5.4347826086956523</v>
      </c>
      <c r="P42" s="4">
        <f>SUM(Nurse[[#This Row],[LPN Hours (excl. Admin)]],Nurse[[#This Row],[LPN Admin Hours]])</f>
        <v>37.518913043478264</v>
      </c>
      <c r="Q42" s="4">
        <v>31.929782608695653</v>
      </c>
      <c r="R42" s="4">
        <v>5.589130434782609</v>
      </c>
      <c r="S42" s="4">
        <f>SUM(Nurse[[#This Row],[CNA Hours]],Nurse[[#This Row],[NA TR Hours]],Nurse[[#This Row],[Med Aide/Tech Hours]])</f>
        <v>173.17467391304348</v>
      </c>
      <c r="T42" s="4">
        <v>140.37271739130435</v>
      </c>
      <c r="U42" s="4">
        <v>7.7880434782608692</v>
      </c>
      <c r="V42" s="4">
        <v>25.013913043478261</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2.3598913043478258</v>
      </c>
      <c r="X42" s="4">
        <v>1.253586956521739</v>
      </c>
      <c r="Y42" s="4">
        <v>0</v>
      </c>
      <c r="Z42" s="4">
        <v>0</v>
      </c>
      <c r="AA42" s="4">
        <v>1.1063043478260868</v>
      </c>
      <c r="AB42" s="4">
        <v>0</v>
      </c>
      <c r="AC42" s="4">
        <v>0</v>
      </c>
      <c r="AD42" s="4">
        <v>0</v>
      </c>
      <c r="AE42" s="4">
        <v>0</v>
      </c>
      <c r="AF42" s="1">
        <v>155237</v>
      </c>
      <c r="AG42" s="1">
        <v>5</v>
      </c>
      <c r="AH42"/>
    </row>
    <row r="43" spans="1:34" x14ac:dyDescent="0.25">
      <c r="A43" t="s">
        <v>508</v>
      </c>
      <c r="B43" t="s">
        <v>290</v>
      </c>
      <c r="C43" t="s">
        <v>710</v>
      </c>
      <c r="D43" t="s">
        <v>607</v>
      </c>
      <c r="E43" s="4">
        <v>56.967391304347828</v>
      </c>
      <c r="F43" s="4">
        <f>Nurse[[#This Row],[Total Nurse Staff Hours]]/Nurse[[#This Row],[MDS Census]]</f>
        <v>4.376630414043122</v>
      </c>
      <c r="G43" s="4">
        <f>Nurse[[#This Row],[Total Direct Care Staff Hours]]/Nurse[[#This Row],[MDS Census]]</f>
        <v>4.0654531577943134</v>
      </c>
      <c r="H43" s="4">
        <f>Nurse[[#This Row],[Total RN Hours (w/ Admin, DON)]]/Nurse[[#This Row],[MDS Census]]</f>
        <v>0.74297462316351837</v>
      </c>
      <c r="I43" s="4">
        <f>Nurse[[#This Row],[RN Hours (excl. Admin, DON)]]/Nurse[[#This Row],[MDS Census]]</f>
        <v>0.56514596451058963</v>
      </c>
      <c r="J43" s="4">
        <f>SUM(Nurse[[#This Row],[RN Hours (excl. Admin, DON)]],Nurse[[#This Row],[RN Admin Hours]],Nurse[[#This Row],[RN DON Hours]],Nurse[[#This Row],[LPN Hours (excl. Admin)]],Nurse[[#This Row],[LPN Admin Hours]],Nurse[[#This Row],[CNA Hours]],Nurse[[#This Row],[NA TR Hours]],Nurse[[#This Row],[Med Aide/Tech Hours]])</f>
        <v>249.32521739130436</v>
      </c>
      <c r="K43" s="4">
        <f>SUM(Nurse[[#This Row],[RN Hours (excl. Admin, DON)]],Nurse[[#This Row],[LPN Hours (excl. Admin)]],Nurse[[#This Row],[CNA Hours]],Nurse[[#This Row],[NA TR Hours]],Nurse[[#This Row],[Med Aide/Tech Hours]])</f>
        <v>231.59826086956519</v>
      </c>
      <c r="L43" s="4">
        <f>SUM(Nurse[[#This Row],[RN Hours (excl. Admin, DON)]],Nurse[[#This Row],[RN Admin Hours]],Nurse[[#This Row],[RN DON Hours]])</f>
        <v>42.325326086956522</v>
      </c>
      <c r="M43" s="4">
        <v>32.194891304347827</v>
      </c>
      <c r="N43" s="4">
        <v>5.3478260869565215</v>
      </c>
      <c r="O43" s="4">
        <v>4.7826086956521738</v>
      </c>
      <c r="P43" s="4">
        <f>SUM(Nurse[[#This Row],[LPN Hours (excl. Admin)]],Nurse[[#This Row],[LPN Admin Hours]])</f>
        <v>57.744673913043471</v>
      </c>
      <c r="Q43" s="4">
        <v>50.148152173913033</v>
      </c>
      <c r="R43" s="4">
        <v>7.5965217391304352</v>
      </c>
      <c r="S43" s="4">
        <f>SUM(Nurse[[#This Row],[CNA Hours]],Nurse[[#This Row],[NA TR Hours]],Nurse[[#This Row],[Med Aide/Tech Hours]])</f>
        <v>149.25521739130437</v>
      </c>
      <c r="T43" s="4">
        <v>115.16956521739131</v>
      </c>
      <c r="U43" s="4">
        <v>0</v>
      </c>
      <c r="V43" s="4">
        <v>34.085652173913047</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8.5597826086956523</v>
      </c>
      <c r="X43" s="4">
        <v>0</v>
      </c>
      <c r="Y43" s="4">
        <v>0</v>
      </c>
      <c r="Z43" s="4">
        <v>0</v>
      </c>
      <c r="AA43" s="4">
        <v>4.4646739130434785</v>
      </c>
      <c r="AB43" s="4">
        <v>0</v>
      </c>
      <c r="AC43" s="4">
        <v>3.2744565217391304</v>
      </c>
      <c r="AD43" s="4">
        <v>0</v>
      </c>
      <c r="AE43" s="4">
        <v>0.82065217391304346</v>
      </c>
      <c r="AF43" s="1">
        <v>155607</v>
      </c>
      <c r="AG43" s="1">
        <v>5</v>
      </c>
      <c r="AH43"/>
    </row>
    <row r="44" spans="1:34" x14ac:dyDescent="0.25">
      <c r="A44" t="s">
        <v>508</v>
      </c>
      <c r="B44" t="s">
        <v>272</v>
      </c>
      <c r="C44" t="s">
        <v>699</v>
      </c>
      <c r="D44" t="s">
        <v>597</v>
      </c>
      <c r="E44" s="4">
        <v>90.434782608695656</v>
      </c>
      <c r="F44" s="4">
        <f>Nurse[[#This Row],[Total Nurse Staff Hours]]/Nurse[[#This Row],[MDS Census]]</f>
        <v>3.6643028846153842</v>
      </c>
      <c r="G44" s="4">
        <f>Nurse[[#This Row],[Total Direct Care Staff Hours]]/Nurse[[#This Row],[MDS Census]]</f>
        <v>3.146995192307692</v>
      </c>
      <c r="H44" s="4">
        <f>Nurse[[#This Row],[Total RN Hours (w/ Admin, DON)]]/Nurse[[#This Row],[MDS Census]]</f>
        <v>0.48407451923076922</v>
      </c>
      <c r="I44" s="4">
        <f>Nurse[[#This Row],[RN Hours (excl. Admin, DON)]]/Nurse[[#This Row],[MDS Census]]</f>
        <v>0.29378004807692304</v>
      </c>
      <c r="J44" s="4">
        <f>SUM(Nurse[[#This Row],[RN Hours (excl. Admin, DON)]],Nurse[[#This Row],[RN Admin Hours]],Nurse[[#This Row],[RN DON Hours]],Nurse[[#This Row],[LPN Hours (excl. Admin)]],Nurse[[#This Row],[LPN Admin Hours]],Nurse[[#This Row],[CNA Hours]],Nurse[[#This Row],[NA TR Hours]],Nurse[[#This Row],[Med Aide/Tech Hours]])</f>
        <v>331.38043478260869</v>
      </c>
      <c r="K44" s="4">
        <f>SUM(Nurse[[#This Row],[RN Hours (excl. Admin, DON)]],Nurse[[#This Row],[LPN Hours (excl. Admin)]],Nurse[[#This Row],[CNA Hours]],Nurse[[#This Row],[NA TR Hours]],Nurse[[#This Row],[Med Aide/Tech Hours]])</f>
        <v>284.5978260869565</v>
      </c>
      <c r="L44" s="4">
        <f>SUM(Nurse[[#This Row],[RN Hours (excl. Admin, DON)]],Nurse[[#This Row],[RN Admin Hours]],Nurse[[#This Row],[RN DON Hours]])</f>
        <v>43.777173913043477</v>
      </c>
      <c r="M44" s="4">
        <v>26.567934782608695</v>
      </c>
      <c r="N44" s="4">
        <v>11.682065217391305</v>
      </c>
      <c r="O44" s="4">
        <v>5.5271739130434785</v>
      </c>
      <c r="P44" s="4">
        <f>SUM(Nurse[[#This Row],[LPN Hours (excl. Admin)]],Nurse[[#This Row],[LPN Admin Hours]])</f>
        <v>87.432065217391312</v>
      </c>
      <c r="Q44" s="4">
        <v>57.858695652173914</v>
      </c>
      <c r="R44" s="4">
        <v>29.573369565217391</v>
      </c>
      <c r="S44" s="4">
        <f>SUM(Nurse[[#This Row],[CNA Hours]],Nurse[[#This Row],[NA TR Hours]],Nurse[[#This Row],[Med Aide/Tech Hours]])</f>
        <v>200.17119565217394</v>
      </c>
      <c r="T44" s="4">
        <v>118.40489130434783</v>
      </c>
      <c r="U44" s="4">
        <v>19.543478260869566</v>
      </c>
      <c r="V44" s="4">
        <v>62.222826086956523</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 s="4">
        <v>0</v>
      </c>
      <c r="Y44" s="4">
        <v>0</v>
      </c>
      <c r="Z44" s="4">
        <v>0</v>
      </c>
      <c r="AA44" s="4">
        <v>0</v>
      </c>
      <c r="AB44" s="4">
        <v>0</v>
      </c>
      <c r="AC44" s="4">
        <v>0</v>
      </c>
      <c r="AD44" s="4">
        <v>0</v>
      </c>
      <c r="AE44" s="4">
        <v>0</v>
      </c>
      <c r="AF44" s="1">
        <v>155546</v>
      </c>
      <c r="AG44" s="1">
        <v>5</v>
      </c>
      <c r="AH44"/>
    </row>
    <row r="45" spans="1:34" x14ac:dyDescent="0.25">
      <c r="A45" t="s">
        <v>508</v>
      </c>
      <c r="B45" t="s">
        <v>331</v>
      </c>
      <c r="C45" t="s">
        <v>708</v>
      </c>
      <c r="D45" t="s">
        <v>605</v>
      </c>
      <c r="E45" s="4">
        <v>68.065217391304344</v>
      </c>
      <c r="F45" s="4">
        <f>Nurse[[#This Row],[Total Nurse Staff Hours]]/Nurse[[#This Row],[MDS Census]]</f>
        <v>3.2923251357393801</v>
      </c>
      <c r="G45" s="4">
        <f>Nurse[[#This Row],[Total Direct Care Staff Hours]]/Nurse[[#This Row],[MDS Census]]</f>
        <v>2.9270967741935485</v>
      </c>
      <c r="H45" s="4">
        <f>Nurse[[#This Row],[Total RN Hours (w/ Admin, DON)]]/Nurse[[#This Row],[MDS Census]]</f>
        <v>0.53039444267007363</v>
      </c>
      <c r="I45" s="4">
        <f>Nurse[[#This Row],[RN Hours (excl. Admin, DON)]]/Nurse[[#This Row],[MDS Census]]</f>
        <v>0.26321782178217829</v>
      </c>
      <c r="J45" s="4">
        <f>SUM(Nurse[[#This Row],[RN Hours (excl. Admin, DON)]],Nurse[[#This Row],[RN Admin Hours]],Nurse[[#This Row],[RN DON Hours]],Nurse[[#This Row],[LPN Hours (excl. Admin)]],Nurse[[#This Row],[LPN Admin Hours]],Nurse[[#This Row],[CNA Hours]],Nurse[[#This Row],[NA TR Hours]],Nurse[[#This Row],[Med Aide/Tech Hours]])</f>
        <v>224.09282608695651</v>
      </c>
      <c r="K45" s="4">
        <f>SUM(Nurse[[#This Row],[RN Hours (excl. Admin, DON)]],Nurse[[#This Row],[LPN Hours (excl. Admin)]],Nurse[[#This Row],[CNA Hours]],Nurse[[#This Row],[NA TR Hours]],Nurse[[#This Row],[Med Aide/Tech Hours]])</f>
        <v>199.23347826086956</v>
      </c>
      <c r="L45" s="4">
        <f>SUM(Nurse[[#This Row],[RN Hours (excl. Admin, DON)]],Nurse[[#This Row],[RN Admin Hours]],Nurse[[#This Row],[RN DON Hours]])</f>
        <v>36.101413043478267</v>
      </c>
      <c r="M45" s="4">
        <v>17.915978260869569</v>
      </c>
      <c r="N45" s="4">
        <v>12.881086956521742</v>
      </c>
      <c r="O45" s="4">
        <v>5.3043478260869561</v>
      </c>
      <c r="P45" s="4">
        <f>SUM(Nurse[[#This Row],[LPN Hours (excl. Admin)]],Nurse[[#This Row],[LPN Admin Hours]])</f>
        <v>50.775543478260879</v>
      </c>
      <c r="Q45" s="4">
        <v>44.101630434782614</v>
      </c>
      <c r="R45" s="4">
        <v>6.6739130434782625</v>
      </c>
      <c r="S45" s="4">
        <f>SUM(Nurse[[#This Row],[CNA Hours]],Nurse[[#This Row],[NA TR Hours]],Nurse[[#This Row],[Med Aide/Tech Hours]])</f>
        <v>137.21586956521736</v>
      </c>
      <c r="T45" s="4">
        <v>105.41326086956521</v>
      </c>
      <c r="U45" s="4">
        <v>16.203152173913043</v>
      </c>
      <c r="V45" s="4">
        <v>15.599456521739128</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3.0933695652173911</v>
      </c>
      <c r="X45" s="4">
        <v>0.42880434782608701</v>
      </c>
      <c r="Y45" s="4">
        <v>0</v>
      </c>
      <c r="Z45" s="4">
        <v>0</v>
      </c>
      <c r="AA45" s="4">
        <v>2.5015217391304345</v>
      </c>
      <c r="AB45" s="4">
        <v>0</v>
      </c>
      <c r="AC45" s="4">
        <v>0.16304347826086957</v>
      </c>
      <c r="AD45" s="4">
        <v>0</v>
      </c>
      <c r="AE45" s="4">
        <v>0</v>
      </c>
      <c r="AF45" s="1">
        <v>155679</v>
      </c>
      <c r="AG45" s="1">
        <v>5</v>
      </c>
      <c r="AH45"/>
    </row>
    <row r="46" spans="1:34" x14ac:dyDescent="0.25">
      <c r="A46" t="s">
        <v>508</v>
      </c>
      <c r="B46" t="s">
        <v>345</v>
      </c>
      <c r="C46" t="s">
        <v>643</v>
      </c>
      <c r="D46" t="s">
        <v>559</v>
      </c>
      <c r="E46" s="4">
        <v>75.521739130434781</v>
      </c>
      <c r="F46" s="4">
        <f>Nurse[[#This Row],[Total Nurse Staff Hours]]/Nurse[[#This Row],[MDS Census]]</f>
        <v>3.056620610247553</v>
      </c>
      <c r="G46" s="4">
        <f>Nurse[[#This Row],[Total Direct Care Staff Hours]]/Nurse[[#This Row],[MDS Census]]</f>
        <v>2.7965630397236612</v>
      </c>
      <c r="H46" s="4">
        <f>Nurse[[#This Row],[Total RN Hours (w/ Admin, DON)]]/Nurse[[#This Row],[MDS Census]]</f>
        <v>0.61366580310880825</v>
      </c>
      <c r="I46" s="4">
        <f>Nurse[[#This Row],[RN Hours (excl. Admin, DON)]]/Nurse[[#This Row],[MDS Census]]</f>
        <v>0.49146373056994813</v>
      </c>
      <c r="J46" s="4">
        <f>SUM(Nurse[[#This Row],[RN Hours (excl. Admin, DON)]],Nurse[[#This Row],[RN Admin Hours]],Nurse[[#This Row],[RN DON Hours]],Nurse[[#This Row],[LPN Hours (excl. Admin)]],Nurse[[#This Row],[LPN Admin Hours]],Nurse[[#This Row],[CNA Hours]],Nurse[[#This Row],[NA TR Hours]],Nurse[[#This Row],[Med Aide/Tech Hours]])</f>
        <v>230.84130434782605</v>
      </c>
      <c r="K46" s="4">
        <f>SUM(Nurse[[#This Row],[RN Hours (excl. Admin, DON)]],Nurse[[#This Row],[LPN Hours (excl. Admin)]],Nurse[[#This Row],[CNA Hours]],Nurse[[#This Row],[NA TR Hours]],Nurse[[#This Row],[Med Aide/Tech Hours]])</f>
        <v>211.20130434782607</v>
      </c>
      <c r="L46" s="4">
        <f>SUM(Nurse[[#This Row],[RN Hours (excl. Admin, DON)]],Nurse[[#This Row],[RN Admin Hours]],Nurse[[#This Row],[RN DON Hours]])</f>
        <v>46.345108695652172</v>
      </c>
      <c r="M46" s="4">
        <v>37.116195652173907</v>
      </c>
      <c r="N46" s="4">
        <v>3.7506521739130436</v>
      </c>
      <c r="O46" s="4">
        <v>5.4782608695652177</v>
      </c>
      <c r="P46" s="4">
        <f>SUM(Nurse[[#This Row],[LPN Hours (excl. Admin)]],Nurse[[#This Row],[LPN Admin Hours]])</f>
        <v>52.446956521739139</v>
      </c>
      <c r="Q46" s="4">
        <v>42.035869565217403</v>
      </c>
      <c r="R46" s="4">
        <v>10.411086956521737</v>
      </c>
      <c r="S46" s="4">
        <f>SUM(Nurse[[#This Row],[CNA Hours]],Nurse[[#This Row],[NA TR Hours]],Nurse[[#This Row],[Med Aide/Tech Hours]])</f>
        <v>132.04923913043478</v>
      </c>
      <c r="T46" s="4">
        <v>116.40010869565216</v>
      </c>
      <c r="U46" s="4">
        <v>1.7188043478260868</v>
      </c>
      <c r="V46" s="4">
        <v>13.930326086956523</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6.5625</v>
      </c>
      <c r="X46" s="4">
        <v>2.1100000000000003</v>
      </c>
      <c r="Y46" s="4">
        <v>0</v>
      </c>
      <c r="Z46" s="4">
        <v>0</v>
      </c>
      <c r="AA46" s="4">
        <v>1.9972826086956521</v>
      </c>
      <c r="AB46" s="4">
        <v>0</v>
      </c>
      <c r="AC46" s="4">
        <v>2.1833695652173915</v>
      </c>
      <c r="AD46" s="4">
        <v>0</v>
      </c>
      <c r="AE46" s="4">
        <v>0.27184782608695651</v>
      </c>
      <c r="AF46" s="1">
        <v>155694</v>
      </c>
      <c r="AG46" s="1">
        <v>5</v>
      </c>
      <c r="AH46"/>
    </row>
    <row r="47" spans="1:34" x14ac:dyDescent="0.25">
      <c r="A47" t="s">
        <v>508</v>
      </c>
      <c r="B47" t="s">
        <v>423</v>
      </c>
      <c r="C47" t="s">
        <v>687</v>
      </c>
      <c r="D47" t="s">
        <v>598</v>
      </c>
      <c r="E47" s="4">
        <v>46.608695652173914</v>
      </c>
      <c r="F47" s="4">
        <f>Nurse[[#This Row],[Total Nurse Staff Hours]]/Nurse[[#This Row],[MDS Census]]</f>
        <v>3.2109514925373137</v>
      </c>
      <c r="G47" s="4">
        <f>Nurse[[#This Row],[Total Direct Care Staff Hours]]/Nurse[[#This Row],[MDS Census]]</f>
        <v>2.9040974813432836</v>
      </c>
      <c r="H47" s="4">
        <f>Nurse[[#This Row],[Total RN Hours (w/ Admin, DON)]]/Nurse[[#This Row],[MDS Census]]</f>
        <v>0.70607042910447748</v>
      </c>
      <c r="I47" s="4">
        <f>Nurse[[#This Row],[RN Hours (excl. Admin, DON)]]/Nurse[[#This Row],[MDS Census]]</f>
        <v>0.43058069029850748</v>
      </c>
      <c r="J47" s="4">
        <f>SUM(Nurse[[#This Row],[RN Hours (excl. Admin, DON)]],Nurse[[#This Row],[RN Admin Hours]],Nurse[[#This Row],[RN DON Hours]],Nurse[[#This Row],[LPN Hours (excl. Admin)]],Nurse[[#This Row],[LPN Admin Hours]],Nurse[[#This Row],[CNA Hours]],Nurse[[#This Row],[NA TR Hours]],Nurse[[#This Row],[Med Aide/Tech Hours]])</f>
        <v>149.65826086956523</v>
      </c>
      <c r="K47" s="4">
        <f>SUM(Nurse[[#This Row],[RN Hours (excl. Admin, DON)]],Nurse[[#This Row],[LPN Hours (excl. Admin)]],Nurse[[#This Row],[CNA Hours]],Nurse[[#This Row],[NA TR Hours]],Nurse[[#This Row],[Med Aide/Tech Hours]])</f>
        <v>135.35619565217391</v>
      </c>
      <c r="L47" s="4">
        <f>SUM(Nurse[[#This Row],[RN Hours (excl. Admin, DON)]],Nurse[[#This Row],[RN Admin Hours]],Nurse[[#This Row],[RN DON Hours]])</f>
        <v>32.909021739130431</v>
      </c>
      <c r="M47" s="4">
        <v>20.068804347826088</v>
      </c>
      <c r="N47" s="4">
        <v>9.7423913043478212</v>
      </c>
      <c r="O47" s="4">
        <v>3.097826086956522</v>
      </c>
      <c r="P47" s="4">
        <f>SUM(Nurse[[#This Row],[LPN Hours (excl. Admin)]],Nurse[[#This Row],[LPN Admin Hours]])</f>
        <v>34.077717391304347</v>
      </c>
      <c r="Q47" s="4">
        <v>32.615869565217388</v>
      </c>
      <c r="R47" s="4">
        <v>1.4618478260869565</v>
      </c>
      <c r="S47" s="4">
        <f>SUM(Nurse[[#This Row],[CNA Hours]],Nurse[[#This Row],[NA TR Hours]],Nurse[[#This Row],[Med Aide/Tech Hours]])</f>
        <v>82.671521739130441</v>
      </c>
      <c r="T47" s="4">
        <v>52.70750000000001</v>
      </c>
      <c r="U47" s="4">
        <v>2.1939130434782603</v>
      </c>
      <c r="V47" s="4">
        <v>27.770108695652176</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 s="4">
        <v>0</v>
      </c>
      <c r="Y47" s="4">
        <v>0</v>
      </c>
      <c r="Z47" s="4">
        <v>0</v>
      </c>
      <c r="AA47" s="4">
        <v>0</v>
      </c>
      <c r="AB47" s="4">
        <v>0</v>
      </c>
      <c r="AC47" s="4">
        <v>0</v>
      </c>
      <c r="AD47" s="4">
        <v>0</v>
      </c>
      <c r="AE47" s="4">
        <v>0</v>
      </c>
      <c r="AF47" s="1">
        <v>155791</v>
      </c>
      <c r="AG47" s="1">
        <v>5</v>
      </c>
      <c r="AH47"/>
    </row>
    <row r="48" spans="1:34" x14ac:dyDescent="0.25">
      <c r="A48" t="s">
        <v>508</v>
      </c>
      <c r="B48" t="s">
        <v>267</v>
      </c>
      <c r="C48" t="s">
        <v>686</v>
      </c>
      <c r="D48" t="s">
        <v>562</v>
      </c>
      <c r="E48" s="4">
        <v>32.847826086956523</v>
      </c>
      <c r="F48" s="4">
        <f>Nurse[[#This Row],[Total Nurse Staff Hours]]/Nurse[[#This Row],[MDS Census]]</f>
        <v>2.5348312375909985</v>
      </c>
      <c r="G48" s="4">
        <f>Nurse[[#This Row],[Total Direct Care Staff Hours]]/Nurse[[#This Row],[MDS Census]]</f>
        <v>2.3366181336862999</v>
      </c>
      <c r="H48" s="4">
        <f>Nurse[[#This Row],[Total RN Hours (w/ Admin, DON)]]/Nurse[[#This Row],[MDS Census]]</f>
        <v>0.35336201191264061</v>
      </c>
      <c r="I48" s="4">
        <f>Nurse[[#This Row],[RN Hours (excl. Admin, DON)]]/Nurse[[#This Row],[MDS Census]]</f>
        <v>0.17897418927862341</v>
      </c>
      <c r="J48" s="4">
        <f>SUM(Nurse[[#This Row],[RN Hours (excl. Admin, DON)]],Nurse[[#This Row],[RN Admin Hours]],Nurse[[#This Row],[RN DON Hours]],Nurse[[#This Row],[LPN Hours (excl. Admin)]],Nurse[[#This Row],[LPN Admin Hours]],Nurse[[#This Row],[CNA Hours]],Nurse[[#This Row],[NA TR Hours]],Nurse[[#This Row],[Med Aide/Tech Hours]])</f>
        <v>83.263695652173894</v>
      </c>
      <c r="K48" s="4">
        <f>SUM(Nurse[[#This Row],[RN Hours (excl. Admin, DON)]],Nurse[[#This Row],[LPN Hours (excl. Admin)]],Nurse[[#This Row],[CNA Hours]],Nurse[[#This Row],[NA TR Hours]],Nurse[[#This Row],[Med Aide/Tech Hours]])</f>
        <v>76.752826086956503</v>
      </c>
      <c r="L48" s="4">
        <f>SUM(Nurse[[#This Row],[RN Hours (excl. Admin, DON)]],Nurse[[#This Row],[RN Admin Hours]],Nurse[[#This Row],[RN DON Hours]])</f>
        <v>11.607173913043479</v>
      </c>
      <c r="M48" s="4">
        <v>5.8789130434782608</v>
      </c>
      <c r="N48" s="4">
        <v>0</v>
      </c>
      <c r="O48" s="4">
        <v>5.7282608695652177</v>
      </c>
      <c r="P48" s="4">
        <f>SUM(Nurse[[#This Row],[LPN Hours (excl. Admin)]],Nurse[[#This Row],[LPN Admin Hours]])</f>
        <v>23.116739130434787</v>
      </c>
      <c r="Q48" s="4">
        <v>22.334130434782612</v>
      </c>
      <c r="R48" s="4">
        <v>0.78260869565217395</v>
      </c>
      <c r="S48" s="4">
        <f>SUM(Nurse[[#This Row],[CNA Hours]],Nurse[[#This Row],[NA TR Hours]],Nurse[[#This Row],[Med Aide/Tech Hours]])</f>
        <v>48.539782608695631</v>
      </c>
      <c r="T48" s="4">
        <v>48.539782608695631</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2.7418478260869565</v>
      </c>
      <c r="X48" s="4">
        <v>0.52173913043478259</v>
      </c>
      <c r="Y48" s="4">
        <v>0</v>
      </c>
      <c r="Z48" s="4">
        <v>0</v>
      </c>
      <c r="AA48" s="4">
        <v>2.2201086956521738</v>
      </c>
      <c r="AB48" s="4">
        <v>0</v>
      </c>
      <c r="AC48" s="4">
        <v>0</v>
      </c>
      <c r="AD48" s="4">
        <v>0</v>
      </c>
      <c r="AE48" s="4">
        <v>0</v>
      </c>
      <c r="AF48" s="1">
        <v>155532</v>
      </c>
      <c r="AG48" s="1">
        <v>5</v>
      </c>
      <c r="AH48"/>
    </row>
    <row r="49" spans="1:34" x14ac:dyDescent="0.25">
      <c r="A49" t="s">
        <v>508</v>
      </c>
      <c r="B49" t="s">
        <v>258</v>
      </c>
      <c r="C49" t="s">
        <v>710</v>
      </c>
      <c r="D49" t="s">
        <v>607</v>
      </c>
      <c r="E49" s="4">
        <v>28.141304347826086</v>
      </c>
      <c r="F49" s="4">
        <f>Nurse[[#This Row],[Total Nurse Staff Hours]]/Nurse[[#This Row],[MDS Census]]</f>
        <v>4.1707184241019712</v>
      </c>
      <c r="G49" s="4">
        <f>Nurse[[#This Row],[Total Direct Care Staff Hours]]/Nurse[[#This Row],[MDS Census]]</f>
        <v>4.022043259945927</v>
      </c>
      <c r="H49" s="4">
        <f>Nurse[[#This Row],[Total RN Hours (w/ Admin, DON)]]/Nurse[[#This Row],[MDS Census]]</f>
        <v>0.13561993047508689</v>
      </c>
      <c r="I49" s="4">
        <f>Nurse[[#This Row],[RN Hours (excl. Admin, DON)]]/Nurse[[#This Row],[MDS Census]]</f>
        <v>0.11047122441096949</v>
      </c>
      <c r="J49" s="4">
        <f>SUM(Nurse[[#This Row],[RN Hours (excl. Admin, DON)]],Nurse[[#This Row],[RN Admin Hours]],Nurse[[#This Row],[RN DON Hours]],Nurse[[#This Row],[LPN Hours (excl. Admin)]],Nurse[[#This Row],[LPN Admin Hours]],Nurse[[#This Row],[CNA Hours]],Nurse[[#This Row],[NA TR Hours]],Nurse[[#This Row],[Med Aide/Tech Hours]])</f>
        <v>117.36945652173917</v>
      </c>
      <c r="K49" s="4">
        <f>SUM(Nurse[[#This Row],[RN Hours (excl. Admin, DON)]],Nurse[[#This Row],[LPN Hours (excl. Admin)]],Nurse[[#This Row],[CNA Hours]],Nurse[[#This Row],[NA TR Hours]],Nurse[[#This Row],[Med Aide/Tech Hours]])</f>
        <v>113.18554347826091</v>
      </c>
      <c r="L49" s="4">
        <f>SUM(Nurse[[#This Row],[RN Hours (excl. Admin, DON)]],Nurse[[#This Row],[RN Admin Hours]],Nurse[[#This Row],[RN DON Hours]])</f>
        <v>3.8165217391304345</v>
      </c>
      <c r="M49" s="4">
        <v>3.1088043478260867</v>
      </c>
      <c r="N49" s="4">
        <v>0.70771739130434785</v>
      </c>
      <c r="O49" s="4">
        <v>0</v>
      </c>
      <c r="P49" s="4">
        <f>SUM(Nurse[[#This Row],[LPN Hours (excl. Admin)]],Nurse[[#This Row],[LPN Admin Hours]])</f>
        <v>50.704782608695673</v>
      </c>
      <c r="Q49" s="4">
        <v>47.22858695652176</v>
      </c>
      <c r="R49" s="4">
        <v>3.4761956521739124</v>
      </c>
      <c r="S49" s="4">
        <f>SUM(Nurse[[#This Row],[CNA Hours]],Nurse[[#This Row],[NA TR Hours]],Nurse[[#This Row],[Med Aide/Tech Hours]])</f>
        <v>62.848152173913057</v>
      </c>
      <c r="T49" s="4">
        <v>62.848152173913057</v>
      </c>
      <c r="U49" s="4">
        <v>0</v>
      </c>
      <c r="V49" s="4">
        <v>0</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14.354456521739129</v>
      </c>
      <c r="X49" s="4">
        <v>0.5715217391304348</v>
      </c>
      <c r="Y49" s="4">
        <v>0.70771739130434785</v>
      </c>
      <c r="Z49" s="4">
        <v>0</v>
      </c>
      <c r="AA49" s="4">
        <v>5.5461956521739122</v>
      </c>
      <c r="AB49" s="4">
        <v>0</v>
      </c>
      <c r="AC49" s="4">
        <v>7.5290217391304344</v>
      </c>
      <c r="AD49" s="4">
        <v>0</v>
      </c>
      <c r="AE49" s="4">
        <v>0</v>
      </c>
      <c r="AF49" s="1">
        <v>155520</v>
      </c>
      <c r="AG49" s="1">
        <v>5</v>
      </c>
      <c r="AH49"/>
    </row>
    <row r="50" spans="1:34" x14ac:dyDescent="0.25">
      <c r="A50" t="s">
        <v>508</v>
      </c>
      <c r="B50" t="s">
        <v>225</v>
      </c>
      <c r="C50" t="s">
        <v>688</v>
      </c>
      <c r="D50" t="s">
        <v>620</v>
      </c>
      <c r="E50" s="4">
        <v>28.065217391304348</v>
      </c>
      <c r="F50" s="4">
        <f>Nurse[[#This Row],[Total Nurse Staff Hours]]/Nurse[[#This Row],[MDS Census]]</f>
        <v>4.1262587141750577</v>
      </c>
      <c r="G50" s="4">
        <f>Nurse[[#This Row],[Total Direct Care Staff Hours]]/Nurse[[#This Row],[MDS Census]]</f>
        <v>3.9429899302865992</v>
      </c>
      <c r="H50" s="4">
        <f>Nurse[[#This Row],[Total RN Hours (w/ Admin, DON)]]/Nurse[[#This Row],[MDS Census]]</f>
        <v>0.55919829589465508</v>
      </c>
      <c r="I50" s="4">
        <f>Nurse[[#This Row],[RN Hours (excl. Admin, DON)]]/Nurse[[#This Row],[MDS Census]]</f>
        <v>0.37592951200619645</v>
      </c>
      <c r="J50" s="4">
        <f>SUM(Nurse[[#This Row],[RN Hours (excl. Admin, DON)]],Nurse[[#This Row],[RN Admin Hours]],Nurse[[#This Row],[RN DON Hours]],Nurse[[#This Row],[LPN Hours (excl. Admin)]],Nurse[[#This Row],[LPN Admin Hours]],Nurse[[#This Row],[CNA Hours]],Nurse[[#This Row],[NA TR Hours]],Nurse[[#This Row],[Med Aide/Tech Hours]])</f>
        <v>115.80434782608694</v>
      </c>
      <c r="K50" s="4">
        <f>SUM(Nurse[[#This Row],[RN Hours (excl. Admin, DON)]],Nurse[[#This Row],[LPN Hours (excl. Admin)]],Nurse[[#This Row],[CNA Hours]],Nurse[[#This Row],[NA TR Hours]],Nurse[[#This Row],[Med Aide/Tech Hours]])</f>
        <v>110.66086956521738</v>
      </c>
      <c r="L50" s="4">
        <f>SUM(Nurse[[#This Row],[RN Hours (excl. Admin, DON)]],Nurse[[#This Row],[RN Admin Hours]],Nurse[[#This Row],[RN DON Hours]])</f>
        <v>15.694021739130427</v>
      </c>
      <c r="M50" s="4">
        <v>10.550543478260861</v>
      </c>
      <c r="N50" s="4">
        <v>0</v>
      </c>
      <c r="O50" s="4">
        <v>5.1434782608695651</v>
      </c>
      <c r="P50" s="4">
        <f>SUM(Nurse[[#This Row],[LPN Hours (excl. Admin)]],Nurse[[#This Row],[LPN Admin Hours]])</f>
        <v>29.060326086956529</v>
      </c>
      <c r="Q50" s="4">
        <v>29.060326086956529</v>
      </c>
      <c r="R50" s="4">
        <v>0</v>
      </c>
      <c r="S50" s="4">
        <f>SUM(Nurse[[#This Row],[CNA Hours]],Nurse[[#This Row],[NA TR Hours]],Nurse[[#This Row],[Med Aide/Tech Hours]])</f>
        <v>71.049999999999983</v>
      </c>
      <c r="T50" s="4">
        <v>31.030978260869578</v>
      </c>
      <c r="U50" s="4">
        <v>24.692391304347819</v>
      </c>
      <c r="V50" s="4">
        <v>15.32663043478259</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 s="4">
        <v>0</v>
      </c>
      <c r="Y50" s="4">
        <v>0</v>
      </c>
      <c r="Z50" s="4">
        <v>0</v>
      </c>
      <c r="AA50" s="4">
        <v>0</v>
      </c>
      <c r="AB50" s="4">
        <v>0</v>
      </c>
      <c r="AC50" s="4">
        <v>0</v>
      </c>
      <c r="AD50" s="4">
        <v>0</v>
      </c>
      <c r="AE50" s="4">
        <v>0</v>
      </c>
      <c r="AF50" s="1">
        <v>155468</v>
      </c>
      <c r="AG50" s="1">
        <v>5</v>
      </c>
      <c r="AH50"/>
    </row>
    <row r="51" spans="1:34" x14ac:dyDescent="0.25">
      <c r="A51" t="s">
        <v>508</v>
      </c>
      <c r="B51" t="s">
        <v>461</v>
      </c>
      <c r="C51" t="s">
        <v>709</v>
      </c>
      <c r="D51" t="s">
        <v>606</v>
      </c>
      <c r="E51" s="4">
        <v>77.684782608695656</v>
      </c>
      <c r="F51" s="4">
        <f>Nurse[[#This Row],[Total Nurse Staff Hours]]/Nurse[[#This Row],[MDS Census]]</f>
        <v>3.0814229746746888</v>
      </c>
      <c r="G51" s="4">
        <f>Nurse[[#This Row],[Total Direct Care Staff Hours]]/Nurse[[#This Row],[MDS Census]]</f>
        <v>2.9680887085490419</v>
      </c>
      <c r="H51" s="4">
        <f>Nurse[[#This Row],[Total RN Hours (w/ Admin, DON)]]/Nurse[[#This Row],[MDS Census]]</f>
        <v>0.43870575066461459</v>
      </c>
      <c r="I51" s="4">
        <f>Nurse[[#This Row],[RN Hours (excl. Admin, DON)]]/Nurse[[#This Row],[MDS Census]]</f>
        <v>0.32537148453896741</v>
      </c>
      <c r="J51" s="4">
        <f>SUM(Nurse[[#This Row],[RN Hours (excl. Admin, DON)]],Nurse[[#This Row],[RN Admin Hours]],Nurse[[#This Row],[RN DON Hours]],Nurse[[#This Row],[LPN Hours (excl. Admin)]],Nurse[[#This Row],[LPN Admin Hours]],Nurse[[#This Row],[CNA Hours]],Nurse[[#This Row],[NA TR Hours]],Nurse[[#This Row],[Med Aide/Tech Hours]])</f>
        <v>239.37967391304352</v>
      </c>
      <c r="K51" s="4">
        <f>SUM(Nurse[[#This Row],[RN Hours (excl. Admin, DON)]],Nurse[[#This Row],[LPN Hours (excl. Admin)]],Nurse[[#This Row],[CNA Hours]],Nurse[[#This Row],[NA TR Hours]],Nurse[[#This Row],[Med Aide/Tech Hours]])</f>
        <v>230.57532608695658</v>
      </c>
      <c r="L51" s="4">
        <f>SUM(Nurse[[#This Row],[RN Hours (excl. Admin, DON)]],Nurse[[#This Row],[RN Admin Hours]],Nurse[[#This Row],[RN DON Hours]])</f>
        <v>34.080760869565225</v>
      </c>
      <c r="M51" s="4">
        <v>25.276413043478264</v>
      </c>
      <c r="N51" s="4">
        <v>3.9130434782608696</v>
      </c>
      <c r="O51" s="4">
        <v>4.8913043478260869</v>
      </c>
      <c r="P51" s="4">
        <f>SUM(Nurse[[#This Row],[LPN Hours (excl. Admin)]],Nurse[[#This Row],[LPN Admin Hours]])</f>
        <v>44.467934782608687</v>
      </c>
      <c r="Q51" s="4">
        <v>44.467934782608687</v>
      </c>
      <c r="R51" s="4">
        <v>0</v>
      </c>
      <c r="S51" s="4">
        <f>SUM(Nurse[[#This Row],[CNA Hours]],Nurse[[#This Row],[NA TR Hours]],Nurse[[#This Row],[Med Aide/Tech Hours]])</f>
        <v>160.83097826086961</v>
      </c>
      <c r="T51" s="4">
        <v>151.35217391304352</v>
      </c>
      <c r="U51" s="4">
        <v>0</v>
      </c>
      <c r="V51" s="4">
        <v>9.4788043478260864</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55.178043478260875</v>
      </c>
      <c r="X51" s="4">
        <v>8.7588043478260875</v>
      </c>
      <c r="Y51" s="4">
        <v>0</v>
      </c>
      <c r="Z51" s="4">
        <v>0</v>
      </c>
      <c r="AA51" s="4">
        <v>6.9678260869565216</v>
      </c>
      <c r="AB51" s="4">
        <v>0</v>
      </c>
      <c r="AC51" s="4">
        <v>39.451413043478261</v>
      </c>
      <c r="AD51" s="4">
        <v>0</v>
      </c>
      <c r="AE51" s="4">
        <v>0</v>
      </c>
      <c r="AF51" s="1">
        <v>155831</v>
      </c>
      <c r="AG51" s="1">
        <v>5</v>
      </c>
      <c r="AH51"/>
    </row>
    <row r="52" spans="1:34" x14ac:dyDescent="0.25">
      <c r="A52" t="s">
        <v>508</v>
      </c>
      <c r="B52" t="s">
        <v>134</v>
      </c>
      <c r="C52" t="s">
        <v>686</v>
      </c>
      <c r="D52" t="s">
        <v>562</v>
      </c>
      <c r="E52" s="4">
        <v>124.6195652173913</v>
      </c>
      <c r="F52" s="4">
        <f>Nurse[[#This Row],[Total Nurse Staff Hours]]/Nurse[[#This Row],[MDS Census]]</f>
        <v>2.9553990405582207</v>
      </c>
      <c r="G52" s="4">
        <f>Nurse[[#This Row],[Total Direct Care Staff Hours]]/Nurse[[#This Row],[MDS Census]]</f>
        <v>2.7319075447012646</v>
      </c>
      <c r="H52" s="4">
        <f>Nurse[[#This Row],[Total RN Hours (w/ Admin, DON)]]/Nurse[[#This Row],[MDS Census]]</f>
        <v>0.52392062799825556</v>
      </c>
      <c r="I52" s="4">
        <f>Nurse[[#This Row],[RN Hours (excl. Admin, DON)]]/Nurse[[#This Row],[MDS Census]]</f>
        <v>0.35298211949411251</v>
      </c>
      <c r="J52" s="4">
        <f>SUM(Nurse[[#This Row],[RN Hours (excl. Admin, DON)]],Nurse[[#This Row],[RN Admin Hours]],Nurse[[#This Row],[RN DON Hours]],Nurse[[#This Row],[LPN Hours (excl. Admin)]],Nurse[[#This Row],[LPN Admin Hours]],Nurse[[#This Row],[CNA Hours]],Nurse[[#This Row],[NA TR Hours]],Nurse[[#This Row],[Med Aide/Tech Hours]])</f>
        <v>368.30054347826086</v>
      </c>
      <c r="K52" s="4">
        <f>SUM(Nurse[[#This Row],[RN Hours (excl. Admin, DON)]],Nurse[[#This Row],[LPN Hours (excl. Admin)]],Nurse[[#This Row],[CNA Hours]],Nurse[[#This Row],[NA TR Hours]],Nurse[[#This Row],[Med Aide/Tech Hours]])</f>
        <v>340.4491304347826</v>
      </c>
      <c r="L52" s="4">
        <f>SUM(Nurse[[#This Row],[RN Hours (excl. Admin, DON)]],Nurse[[#This Row],[RN Admin Hours]],Nurse[[#This Row],[RN DON Hours]])</f>
        <v>65.290760869565219</v>
      </c>
      <c r="M52" s="4">
        <v>43.988478260869563</v>
      </c>
      <c r="N52" s="4">
        <v>16.519673913043484</v>
      </c>
      <c r="O52" s="4">
        <v>4.7826086956521738</v>
      </c>
      <c r="P52" s="4">
        <f>SUM(Nurse[[#This Row],[LPN Hours (excl. Admin)]],Nurse[[#This Row],[LPN Admin Hours]])</f>
        <v>87.400652173913059</v>
      </c>
      <c r="Q52" s="4">
        <v>80.851521739130447</v>
      </c>
      <c r="R52" s="4">
        <v>6.5491304347826107</v>
      </c>
      <c r="S52" s="4">
        <f>SUM(Nurse[[#This Row],[CNA Hours]],Nurse[[#This Row],[NA TR Hours]],Nurse[[#This Row],[Med Aide/Tech Hours]])</f>
        <v>215.60913043478257</v>
      </c>
      <c r="T52" s="4">
        <v>191.50206521739128</v>
      </c>
      <c r="U52" s="4">
        <v>24.107065217391298</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1.5355434782608697</v>
      </c>
      <c r="X52" s="4">
        <v>3.9021739130434781E-2</v>
      </c>
      <c r="Y52" s="4">
        <v>0.27913043478260868</v>
      </c>
      <c r="Z52" s="4">
        <v>0</v>
      </c>
      <c r="AA52" s="4">
        <v>0</v>
      </c>
      <c r="AB52" s="4">
        <v>1.2173913043478262</v>
      </c>
      <c r="AC52" s="4">
        <v>0</v>
      </c>
      <c r="AD52" s="4">
        <v>0</v>
      </c>
      <c r="AE52" s="4">
        <v>0</v>
      </c>
      <c r="AF52" s="1">
        <v>155278</v>
      </c>
      <c r="AG52" s="1">
        <v>5</v>
      </c>
      <c r="AH52"/>
    </row>
    <row r="53" spans="1:34" x14ac:dyDescent="0.25">
      <c r="A53" t="s">
        <v>508</v>
      </c>
      <c r="B53" t="s">
        <v>38</v>
      </c>
      <c r="C53" t="s">
        <v>713</v>
      </c>
      <c r="D53" t="s">
        <v>587</v>
      </c>
      <c r="E53" s="4">
        <v>99.989130434782609</v>
      </c>
      <c r="F53" s="4">
        <f>Nurse[[#This Row],[Total Nurse Staff Hours]]/Nurse[[#This Row],[MDS Census]]</f>
        <v>3.1997260571801291</v>
      </c>
      <c r="G53" s="4">
        <f>Nurse[[#This Row],[Total Direct Care Staff Hours]]/Nurse[[#This Row],[MDS Census]]</f>
        <v>2.9829829329274928</v>
      </c>
      <c r="H53" s="4">
        <f>Nurse[[#This Row],[Total RN Hours (w/ Admin, DON)]]/Nurse[[#This Row],[MDS Census]]</f>
        <v>0.47745950646809449</v>
      </c>
      <c r="I53" s="4">
        <f>Nurse[[#This Row],[RN Hours (excl. Admin, DON)]]/Nurse[[#This Row],[MDS Census]]</f>
        <v>0.31661050114142852</v>
      </c>
      <c r="J53" s="4">
        <f>SUM(Nurse[[#This Row],[RN Hours (excl. Admin, DON)]],Nurse[[#This Row],[RN Admin Hours]],Nurse[[#This Row],[RN DON Hours]],Nurse[[#This Row],[LPN Hours (excl. Admin)]],Nurse[[#This Row],[LPN Admin Hours]],Nurse[[#This Row],[CNA Hours]],Nurse[[#This Row],[NA TR Hours]],Nurse[[#This Row],[Med Aide/Tech Hours]])</f>
        <v>319.93782608695659</v>
      </c>
      <c r="K53" s="4">
        <f>SUM(Nurse[[#This Row],[RN Hours (excl. Admin, DON)]],Nurse[[#This Row],[LPN Hours (excl. Admin)]],Nurse[[#This Row],[CNA Hours]],Nurse[[#This Row],[NA TR Hours]],Nurse[[#This Row],[Med Aide/Tech Hours]])</f>
        <v>298.26586956521749</v>
      </c>
      <c r="L53" s="4">
        <f>SUM(Nurse[[#This Row],[RN Hours (excl. Admin, DON)]],Nurse[[#This Row],[RN Admin Hours]],Nurse[[#This Row],[RN DON Hours]])</f>
        <v>47.740760869565229</v>
      </c>
      <c r="M53" s="4">
        <v>31.657608695652183</v>
      </c>
      <c r="N53" s="4">
        <v>11.996195652173913</v>
      </c>
      <c r="O53" s="4">
        <v>4.0869565217391308</v>
      </c>
      <c r="P53" s="4">
        <f>SUM(Nurse[[#This Row],[LPN Hours (excl. Admin)]],Nurse[[#This Row],[LPN Admin Hours]])</f>
        <v>74.79826086956524</v>
      </c>
      <c r="Q53" s="4">
        <v>69.209456521739156</v>
      </c>
      <c r="R53" s="4">
        <v>5.5888043478260876</v>
      </c>
      <c r="S53" s="4">
        <f>SUM(Nurse[[#This Row],[CNA Hours]],Nurse[[#This Row],[NA TR Hours]],Nurse[[#This Row],[Med Aide/Tech Hours]])</f>
        <v>197.39880434782611</v>
      </c>
      <c r="T53" s="4">
        <v>187.03739130434786</v>
      </c>
      <c r="U53" s="4">
        <v>10.36141304347826</v>
      </c>
      <c r="V53" s="4">
        <v>0</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2.9054347826086957</v>
      </c>
      <c r="X53" s="4">
        <v>3.173913043478261E-2</v>
      </c>
      <c r="Y53" s="4">
        <v>1.2215217391304347</v>
      </c>
      <c r="Z53" s="4">
        <v>1.6521739130434783</v>
      </c>
      <c r="AA53" s="4">
        <v>0</v>
      </c>
      <c r="AB53" s="4">
        <v>0</v>
      </c>
      <c r="AC53" s="4">
        <v>0</v>
      </c>
      <c r="AD53" s="4">
        <v>0</v>
      </c>
      <c r="AE53" s="4">
        <v>0</v>
      </c>
      <c r="AF53" s="1">
        <v>155120</v>
      </c>
      <c r="AG53" s="1">
        <v>5</v>
      </c>
      <c r="AH53"/>
    </row>
    <row r="54" spans="1:34" x14ac:dyDescent="0.25">
      <c r="A54" t="s">
        <v>508</v>
      </c>
      <c r="B54" t="s">
        <v>118</v>
      </c>
      <c r="C54" t="s">
        <v>710</v>
      </c>
      <c r="D54" t="s">
        <v>607</v>
      </c>
      <c r="E54" s="4">
        <v>82.119565217391298</v>
      </c>
      <c r="F54" s="4">
        <f>Nurse[[#This Row],[Total Nurse Staff Hours]]/Nurse[[#This Row],[MDS Census]]</f>
        <v>3.4949662475182</v>
      </c>
      <c r="G54" s="4">
        <f>Nurse[[#This Row],[Total Direct Care Staff Hours]]/Nurse[[#This Row],[MDS Census]]</f>
        <v>3.1702051621442751</v>
      </c>
      <c r="H54" s="4">
        <f>Nurse[[#This Row],[Total RN Hours (w/ Admin, DON)]]/Nurse[[#This Row],[MDS Census]]</f>
        <v>0.51176042356055595</v>
      </c>
      <c r="I54" s="4">
        <f>Nurse[[#This Row],[RN Hours (excl. Admin, DON)]]/Nurse[[#This Row],[MDS Census]]</f>
        <v>0.38257445400397094</v>
      </c>
      <c r="J54" s="4">
        <f>SUM(Nurse[[#This Row],[RN Hours (excl. Admin, DON)]],Nurse[[#This Row],[RN Admin Hours]],Nurse[[#This Row],[RN DON Hours]],Nurse[[#This Row],[LPN Hours (excl. Admin)]],Nurse[[#This Row],[LPN Admin Hours]],Nurse[[#This Row],[CNA Hours]],Nurse[[#This Row],[NA TR Hours]],Nurse[[#This Row],[Med Aide/Tech Hours]])</f>
        <v>287.00510869565215</v>
      </c>
      <c r="K54" s="4">
        <f>SUM(Nurse[[#This Row],[RN Hours (excl. Admin, DON)]],Nurse[[#This Row],[LPN Hours (excl. Admin)]],Nurse[[#This Row],[CNA Hours]],Nurse[[#This Row],[NA TR Hours]],Nurse[[#This Row],[Med Aide/Tech Hours]])</f>
        <v>260.33586956521737</v>
      </c>
      <c r="L54" s="4">
        <f>SUM(Nurse[[#This Row],[RN Hours (excl. Admin, DON)]],Nurse[[#This Row],[RN Admin Hours]],Nurse[[#This Row],[RN DON Hours]])</f>
        <v>42.025543478260872</v>
      </c>
      <c r="M54" s="4">
        <v>31.416847826086961</v>
      </c>
      <c r="N54" s="4">
        <v>5.5652173913043477</v>
      </c>
      <c r="O54" s="4">
        <v>5.0434782608695654</v>
      </c>
      <c r="P54" s="4">
        <f>SUM(Nurse[[#This Row],[LPN Hours (excl. Admin)]],Nurse[[#This Row],[LPN Admin Hours]])</f>
        <v>71.037608695652153</v>
      </c>
      <c r="Q54" s="4">
        <v>54.977065217391285</v>
      </c>
      <c r="R54" s="4">
        <v>16.060543478260865</v>
      </c>
      <c r="S54" s="4">
        <f>SUM(Nurse[[#This Row],[CNA Hours]],Nurse[[#This Row],[NA TR Hours]],Nurse[[#This Row],[Med Aide/Tech Hours]])</f>
        <v>173.94195652173912</v>
      </c>
      <c r="T54" s="4">
        <v>173.94195652173912</v>
      </c>
      <c r="U54" s="4">
        <v>0</v>
      </c>
      <c r="V54" s="4">
        <v>0</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0.19021739130434781</v>
      </c>
      <c r="X54" s="4">
        <v>1.6304347826086956E-2</v>
      </c>
      <c r="Y54" s="4">
        <v>0</v>
      </c>
      <c r="Z54" s="4">
        <v>0</v>
      </c>
      <c r="AA54" s="4">
        <v>0</v>
      </c>
      <c r="AB54" s="4">
        <v>0.17391304347826086</v>
      </c>
      <c r="AC54" s="4">
        <v>0</v>
      </c>
      <c r="AD54" s="4">
        <v>0</v>
      </c>
      <c r="AE54" s="4">
        <v>0</v>
      </c>
      <c r="AF54" s="1">
        <v>155248</v>
      </c>
      <c r="AG54" s="1">
        <v>5</v>
      </c>
      <c r="AH54"/>
    </row>
    <row r="55" spans="1:34" x14ac:dyDescent="0.25">
      <c r="A55" t="s">
        <v>508</v>
      </c>
      <c r="B55" t="s">
        <v>59</v>
      </c>
      <c r="C55" t="s">
        <v>655</v>
      </c>
      <c r="D55" t="s">
        <v>588</v>
      </c>
      <c r="E55" s="4">
        <v>52.804347826086953</v>
      </c>
      <c r="F55" s="4">
        <f>Nurse[[#This Row],[Total Nurse Staff Hours]]/Nurse[[#This Row],[MDS Census]]</f>
        <v>3.6880856319473052</v>
      </c>
      <c r="G55" s="4">
        <f>Nurse[[#This Row],[Total Direct Care Staff Hours]]/Nurse[[#This Row],[MDS Census]]</f>
        <v>3.4708357348703185</v>
      </c>
      <c r="H55" s="4">
        <f>Nurse[[#This Row],[Total RN Hours (w/ Admin, DON)]]/Nurse[[#This Row],[MDS Census]]</f>
        <v>0.38055372581309183</v>
      </c>
      <c r="I55" s="4">
        <f>Nurse[[#This Row],[RN Hours (excl. Admin, DON)]]/Nurse[[#This Row],[MDS Census]]</f>
        <v>0.28273157678056809</v>
      </c>
      <c r="J55" s="4">
        <f>SUM(Nurse[[#This Row],[RN Hours (excl. Admin, DON)]],Nurse[[#This Row],[RN Admin Hours]],Nurse[[#This Row],[RN DON Hours]],Nurse[[#This Row],[LPN Hours (excl. Admin)]],Nurse[[#This Row],[LPN Admin Hours]],Nurse[[#This Row],[CNA Hours]],Nurse[[#This Row],[NA TR Hours]],Nurse[[#This Row],[Med Aide/Tech Hours]])</f>
        <v>194.74695652173921</v>
      </c>
      <c r="K55" s="4">
        <f>SUM(Nurse[[#This Row],[RN Hours (excl. Admin, DON)]],Nurse[[#This Row],[LPN Hours (excl. Admin)]],Nurse[[#This Row],[CNA Hours]],Nurse[[#This Row],[NA TR Hours]],Nurse[[#This Row],[Med Aide/Tech Hours]])</f>
        <v>183.27521739130441</v>
      </c>
      <c r="L55" s="4">
        <f>SUM(Nurse[[#This Row],[RN Hours (excl. Admin, DON)]],Nurse[[#This Row],[RN Admin Hours]],Nurse[[#This Row],[RN DON Hours]])</f>
        <v>20.094891304347826</v>
      </c>
      <c r="M55" s="4">
        <v>14.929456521739128</v>
      </c>
      <c r="N55" s="4">
        <v>1.2958695652173913</v>
      </c>
      <c r="O55" s="4">
        <v>3.8695652173913042</v>
      </c>
      <c r="P55" s="4">
        <f>SUM(Nurse[[#This Row],[LPN Hours (excl. Admin)]],Nurse[[#This Row],[LPN Admin Hours]])</f>
        <v>50.081630434782625</v>
      </c>
      <c r="Q55" s="4">
        <v>43.775326086956539</v>
      </c>
      <c r="R55" s="4">
        <v>6.3063043478260861</v>
      </c>
      <c r="S55" s="4">
        <f>SUM(Nurse[[#This Row],[CNA Hours]],Nurse[[#This Row],[NA TR Hours]],Nurse[[#This Row],[Med Aide/Tech Hours]])</f>
        <v>124.57043478260873</v>
      </c>
      <c r="T55" s="4">
        <v>107.27750000000003</v>
      </c>
      <c r="U55" s="4">
        <v>17.2929347826087</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1.3229347826086957</v>
      </c>
      <c r="X55" s="4">
        <v>2.7065217391304349E-2</v>
      </c>
      <c r="Y55" s="4">
        <v>1.2958695652173913</v>
      </c>
      <c r="Z55" s="4">
        <v>0</v>
      </c>
      <c r="AA55" s="4">
        <v>0</v>
      </c>
      <c r="AB55" s="4">
        <v>0</v>
      </c>
      <c r="AC55" s="4">
        <v>0</v>
      </c>
      <c r="AD55" s="4">
        <v>0</v>
      </c>
      <c r="AE55" s="4">
        <v>0</v>
      </c>
      <c r="AF55" s="1">
        <v>155157</v>
      </c>
      <c r="AG55" s="1">
        <v>5</v>
      </c>
      <c r="AH55"/>
    </row>
    <row r="56" spans="1:34" x14ac:dyDescent="0.25">
      <c r="A56" t="s">
        <v>508</v>
      </c>
      <c r="B56" t="s">
        <v>71</v>
      </c>
      <c r="C56" t="s">
        <v>712</v>
      </c>
      <c r="D56" t="s">
        <v>606</v>
      </c>
      <c r="E56" s="4">
        <v>67.445652173913047</v>
      </c>
      <c r="F56" s="4">
        <f>Nurse[[#This Row],[Total Nurse Staff Hours]]/Nurse[[#This Row],[MDS Census]]</f>
        <v>2.9983722804190163</v>
      </c>
      <c r="G56" s="4">
        <f>Nurse[[#This Row],[Total Direct Care Staff Hours]]/Nurse[[#This Row],[MDS Census]]</f>
        <v>2.8497888799355349</v>
      </c>
      <c r="H56" s="4">
        <f>Nurse[[#This Row],[Total RN Hours (w/ Admin, DON)]]/Nurse[[#This Row],[MDS Census]]</f>
        <v>0.26544399677679287</v>
      </c>
      <c r="I56" s="4">
        <f>Nurse[[#This Row],[RN Hours (excl. Admin, DON)]]/Nurse[[#This Row],[MDS Census]]</f>
        <v>0.19170507655116842</v>
      </c>
      <c r="J56" s="4">
        <f>SUM(Nurse[[#This Row],[RN Hours (excl. Admin, DON)]],Nurse[[#This Row],[RN Admin Hours]],Nurse[[#This Row],[RN DON Hours]],Nurse[[#This Row],[LPN Hours (excl. Admin)]],Nurse[[#This Row],[LPN Admin Hours]],Nurse[[#This Row],[CNA Hours]],Nurse[[#This Row],[NA TR Hours]],Nurse[[#This Row],[Med Aide/Tech Hours]])</f>
        <v>202.22717391304343</v>
      </c>
      <c r="K56" s="4">
        <f>SUM(Nurse[[#This Row],[RN Hours (excl. Admin, DON)]],Nurse[[#This Row],[LPN Hours (excl. Admin)]],Nurse[[#This Row],[CNA Hours]],Nurse[[#This Row],[NA TR Hours]],Nurse[[#This Row],[Med Aide/Tech Hours]])</f>
        <v>192.20586956521734</v>
      </c>
      <c r="L56" s="4">
        <f>SUM(Nurse[[#This Row],[RN Hours (excl. Admin, DON)]],Nurse[[#This Row],[RN Admin Hours]],Nurse[[#This Row],[RN DON Hours]])</f>
        <v>17.903043478260869</v>
      </c>
      <c r="M56" s="4">
        <v>12.929673913043478</v>
      </c>
      <c r="N56" s="4">
        <v>9.5652173913043481E-2</v>
      </c>
      <c r="O56" s="4">
        <v>4.8777173913043477</v>
      </c>
      <c r="P56" s="4">
        <f>SUM(Nurse[[#This Row],[LPN Hours (excl. Admin)]],Nurse[[#This Row],[LPN Admin Hours]])</f>
        <v>52.809999999999981</v>
      </c>
      <c r="Q56" s="4">
        <v>47.762065217391289</v>
      </c>
      <c r="R56" s="4">
        <v>5.0479347826086949</v>
      </c>
      <c r="S56" s="4">
        <f>SUM(Nurse[[#This Row],[CNA Hours]],Nurse[[#This Row],[NA TR Hours]],Nurse[[#This Row],[Med Aide/Tech Hours]])</f>
        <v>131.51413043478257</v>
      </c>
      <c r="T56" s="4">
        <v>128.98597826086953</v>
      </c>
      <c r="U56" s="4">
        <v>2.5281521739130435</v>
      </c>
      <c r="V56" s="4">
        <v>0</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3.4135869565217392</v>
      </c>
      <c r="X56" s="4">
        <v>1.358695652173913E-2</v>
      </c>
      <c r="Y56" s="4">
        <v>9.5652173913043481E-2</v>
      </c>
      <c r="Z56" s="4">
        <v>2.6086956521739131</v>
      </c>
      <c r="AA56" s="4">
        <v>0</v>
      </c>
      <c r="AB56" s="4">
        <v>0.69565217391304346</v>
      </c>
      <c r="AC56" s="4">
        <v>0</v>
      </c>
      <c r="AD56" s="4">
        <v>0</v>
      </c>
      <c r="AE56" s="4">
        <v>0</v>
      </c>
      <c r="AF56" s="1">
        <v>155178</v>
      </c>
      <c r="AG56" s="1">
        <v>5</v>
      </c>
      <c r="AH56"/>
    </row>
    <row r="57" spans="1:34" x14ac:dyDescent="0.25">
      <c r="A57" t="s">
        <v>508</v>
      </c>
      <c r="B57" t="s">
        <v>47</v>
      </c>
      <c r="C57" t="s">
        <v>703</v>
      </c>
      <c r="D57" t="s">
        <v>602</v>
      </c>
      <c r="E57" s="4">
        <v>117.82608695652173</v>
      </c>
      <c r="F57" s="4">
        <f>Nurse[[#This Row],[Total Nurse Staff Hours]]/Nurse[[#This Row],[MDS Census]]</f>
        <v>3.4706761992619923</v>
      </c>
      <c r="G57" s="4">
        <f>Nurse[[#This Row],[Total Direct Care Staff Hours]]/Nurse[[#This Row],[MDS Census]]</f>
        <v>3.2289326568265682</v>
      </c>
      <c r="H57" s="4">
        <f>Nurse[[#This Row],[Total RN Hours (w/ Admin, DON)]]/Nurse[[#This Row],[MDS Census]]</f>
        <v>0.41137730627306274</v>
      </c>
      <c r="I57" s="4">
        <f>Nurse[[#This Row],[RN Hours (excl. Admin, DON)]]/Nurse[[#This Row],[MDS Census]]</f>
        <v>0.2669252767527675</v>
      </c>
      <c r="J57" s="4">
        <f>SUM(Nurse[[#This Row],[RN Hours (excl. Admin, DON)]],Nurse[[#This Row],[RN Admin Hours]],Nurse[[#This Row],[RN DON Hours]],Nurse[[#This Row],[LPN Hours (excl. Admin)]],Nurse[[#This Row],[LPN Admin Hours]],Nurse[[#This Row],[CNA Hours]],Nurse[[#This Row],[NA TR Hours]],Nurse[[#This Row],[Med Aide/Tech Hours]])</f>
        <v>408.93619565217386</v>
      </c>
      <c r="K57" s="4">
        <f>SUM(Nurse[[#This Row],[RN Hours (excl. Admin, DON)]],Nurse[[#This Row],[LPN Hours (excl. Admin)]],Nurse[[#This Row],[CNA Hours]],Nurse[[#This Row],[NA TR Hours]],Nurse[[#This Row],[Med Aide/Tech Hours]])</f>
        <v>380.45249999999999</v>
      </c>
      <c r="L57" s="4">
        <f>SUM(Nurse[[#This Row],[RN Hours (excl. Admin, DON)]],Nurse[[#This Row],[RN Admin Hours]],Nurse[[#This Row],[RN DON Hours]])</f>
        <v>48.470978260869565</v>
      </c>
      <c r="M57" s="4">
        <v>31.450760869565215</v>
      </c>
      <c r="N57" s="4">
        <v>11.281086956521738</v>
      </c>
      <c r="O57" s="4">
        <v>5.7391304347826084</v>
      </c>
      <c r="P57" s="4">
        <f>SUM(Nurse[[#This Row],[LPN Hours (excl. Admin)]],Nurse[[#This Row],[LPN Admin Hours]])</f>
        <v>108.76478260869567</v>
      </c>
      <c r="Q57" s="4">
        <v>97.301304347826104</v>
      </c>
      <c r="R57" s="4">
        <v>11.463478260869568</v>
      </c>
      <c r="S57" s="4">
        <f>SUM(Nurse[[#This Row],[CNA Hours]],Nurse[[#This Row],[NA TR Hours]],Nurse[[#This Row],[Med Aide/Tech Hours]])</f>
        <v>251.70043478260865</v>
      </c>
      <c r="T57" s="4">
        <v>209.82836956521734</v>
      </c>
      <c r="U57" s="4">
        <v>41.872065217391317</v>
      </c>
      <c r="V57" s="4">
        <v>0</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1.1573913043478261</v>
      </c>
      <c r="X57" s="4">
        <v>0.14836956521739131</v>
      </c>
      <c r="Y57" s="4">
        <v>0.13945652173913042</v>
      </c>
      <c r="Z57" s="4">
        <v>0.52173913043478259</v>
      </c>
      <c r="AA57" s="4">
        <v>0</v>
      </c>
      <c r="AB57" s="4">
        <v>0.34782608695652173</v>
      </c>
      <c r="AC57" s="4">
        <v>0</v>
      </c>
      <c r="AD57" s="4">
        <v>0</v>
      </c>
      <c r="AE57" s="4">
        <v>0</v>
      </c>
      <c r="AF57" s="1">
        <v>155136</v>
      </c>
      <c r="AG57" s="1">
        <v>5</v>
      </c>
      <c r="AH57"/>
    </row>
    <row r="58" spans="1:34" x14ac:dyDescent="0.25">
      <c r="A58" t="s">
        <v>508</v>
      </c>
      <c r="B58" t="s">
        <v>36</v>
      </c>
      <c r="C58" t="s">
        <v>712</v>
      </c>
      <c r="D58" t="s">
        <v>606</v>
      </c>
      <c r="E58" s="4">
        <v>64.228260869565219</v>
      </c>
      <c r="F58" s="4">
        <f>Nurse[[#This Row],[Total Nurse Staff Hours]]/Nurse[[#This Row],[MDS Census]]</f>
        <v>3.4685885936706722</v>
      </c>
      <c r="G58" s="4">
        <f>Nurse[[#This Row],[Total Direct Care Staff Hours]]/Nurse[[#This Row],[MDS Census]]</f>
        <v>3.2418751057708586</v>
      </c>
      <c r="H58" s="4">
        <f>Nurse[[#This Row],[Total RN Hours (w/ Admin, DON)]]/Nurse[[#This Row],[MDS Census]]</f>
        <v>0.22982399729226602</v>
      </c>
      <c r="I58" s="4">
        <f>Nurse[[#This Row],[RN Hours (excl. Admin, DON)]]/Nurse[[#This Row],[MDS Census]]</f>
        <v>7.6742257573193418E-2</v>
      </c>
      <c r="J58" s="4">
        <f>SUM(Nurse[[#This Row],[RN Hours (excl. Admin, DON)]],Nurse[[#This Row],[RN Admin Hours]],Nurse[[#This Row],[RN DON Hours]],Nurse[[#This Row],[LPN Hours (excl. Admin)]],Nurse[[#This Row],[LPN Admin Hours]],Nurse[[#This Row],[CNA Hours]],Nurse[[#This Row],[NA TR Hours]],Nurse[[#This Row],[Med Aide/Tech Hours]])</f>
        <v>222.7814130434783</v>
      </c>
      <c r="K58" s="4">
        <f>SUM(Nurse[[#This Row],[RN Hours (excl. Admin, DON)]],Nurse[[#This Row],[LPN Hours (excl. Admin)]],Nurse[[#This Row],[CNA Hours]],Nurse[[#This Row],[NA TR Hours]],Nurse[[#This Row],[Med Aide/Tech Hours]])</f>
        <v>208.22000000000003</v>
      </c>
      <c r="L58" s="4">
        <f>SUM(Nurse[[#This Row],[RN Hours (excl. Admin, DON)]],Nurse[[#This Row],[RN Admin Hours]],Nurse[[#This Row],[RN DON Hours]])</f>
        <v>14.761195652173912</v>
      </c>
      <c r="M58" s="4">
        <v>4.9290217391304338</v>
      </c>
      <c r="N58" s="4">
        <v>5.0495652173913035</v>
      </c>
      <c r="O58" s="4">
        <v>4.7826086956521738</v>
      </c>
      <c r="P58" s="4">
        <f>SUM(Nurse[[#This Row],[LPN Hours (excl. Admin)]],Nurse[[#This Row],[LPN Admin Hours]])</f>
        <v>57.746956521739151</v>
      </c>
      <c r="Q58" s="4">
        <v>53.017717391304366</v>
      </c>
      <c r="R58" s="4">
        <v>4.7292391304347827</v>
      </c>
      <c r="S58" s="4">
        <f>SUM(Nurse[[#This Row],[CNA Hours]],Nurse[[#This Row],[NA TR Hours]],Nurse[[#This Row],[Med Aide/Tech Hours]])</f>
        <v>150.27326086956523</v>
      </c>
      <c r="T58" s="4">
        <v>140.80478260869566</v>
      </c>
      <c r="U58" s="4">
        <v>9.468478260869567</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6.3043478260869559E-3</v>
      </c>
      <c r="X58" s="4">
        <v>6.3043478260869559E-3</v>
      </c>
      <c r="Y58" s="4">
        <v>0</v>
      </c>
      <c r="Z58" s="4">
        <v>0</v>
      </c>
      <c r="AA58" s="4">
        <v>0</v>
      </c>
      <c r="AB58" s="4">
        <v>0</v>
      </c>
      <c r="AC58" s="4">
        <v>0</v>
      </c>
      <c r="AD58" s="4">
        <v>0</v>
      </c>
      <c r="AE58" s="4">
        <v>0</v>
      </c>
      <c r="AF58" s="1">
        <v>155109</v>
      </c>
      <c r="AG58" s="1">
        <v>5</v>
      </c>
      <c r="AH58"/>
    </row>
    <row r="59" spans="1:34" x14ac:dyDescent="0.25">
      <c r="A59" t="s">
        <v>508</v>
      </c>
      <c r="B59" t="s">
        <v>48</v>
      </c>
      <c r="C59" t="s">
        <v>717</v>
      </c>
      <c r="D59" t="s">
        <v>613</v>
      </c>
      <c r="E59" s="4">
        <v>72.956521739130437</v>
      </c>
      <c r="F59" s="4">
        <f>Nurse[[#This Row],[Total Nurse Staff Hours]]/Nurse[[#This Row],[MDS Census]]</f>
        <v>3.3664570917759233</v>
      </c>
      <c r="G59" s="4">
        <f>Nurse[[#This Row],[Total Direct Care Staff Hours]]/Nurse[[#This Row],[MDS Census]]</f>
        <v>3.1414705005959473</v>
      </c>
      <c r="H59" s="4">
        <f>Nurse[[#This Row],[Total RN Hours (w/ Admin, DON)]]/Nurse[[#This Row],[MDS Census]]</f>
        <v>0.52764451728247908</v>
      </c>
      <c r="I59" s="4">
        <f>Nurse[[#This Row],[RN Hours (excl. Admin, DON)]]/Nurse[[#This Row],[MDS Census]]</f>
        <v>0.37862634088200231</v>
      </c>
      <c r="J59" s="4">
        <f>SUM(Nurse[[#This Row],[RN Hours (excl. Admin, DON)]],Nurse[[#This Row],[RN Admin Hours]],Nurse[[#This Row],[RN DON Hours]],Nurse[[#This Row],[LPN Hours (excl. Admin)]],Nurse[[#This Row],[LPN Admin Hours]],Nurse[[#This Row],[CNA Hours]],Nurse[[#This Row],[NA TR Hours]],Nurse[[#This Row],[Med Aide/Tech Hours]])</f>
        <v>245.60499999999999</v>
      </c>
      <c r="K59" s="4">
        <f>SUM(Nurse[[#This Row],[RN Hours (excl. Admin, DON)]],Nurse[[#This Row],[LPN Hours (excl. Admin)]],Nurse[[#This Row],[CNA Hours]],Nurse[[#This Row],[NA TR Hours]],Nurse[[#This Row],[Med Aide/Tech Hours]])</f>
        <v>229.1907608695652</v>
      </c>
      <c r="L59" s="4">
        <f>SUM(Nurse[[#This Row],[RN Hours (excl. Admin, DON)]],Nurse[[#This Row],[RN Admin Hours]],Nurse[[#This Row],[RN DON Hours]])</f>
        <v>38.495108695652171</v>
      </c>
      <c r="M59" s="4">
        <v>27.623260869565215</v>
      </c>
      <c r="N59" s="4">
        <v>5.3935869565217391</v>
      </c>
      <c r="O59" s="4">
        <v>5.4782608695652177</v>
      </c>
      <c r="P59" s="4">
        <f>SUM(Nurse[[#This Row],[LPN Hours (excl. Admin)]],Nurse[[#This Row],[LPN Admin Hours]])</f>
        <v>66.508695652173913</v>
      </c>
      <c r="Q59" s="4">
        <v>60.966304347826082</v>
      </c>
      <c r="R59" s="4">
        <v>5.5423913043478263</v>
      </c>
      <c r="S59" s="4">
        <f>SUM(Nurse[[#This Row],[CNA Hours]],Nurse[[#This Row],[NA TR Hours]],Nurse[[#This Row],[Med Aide/Tech Hours]])</f>
        <v>140.60119565217391</v>
      </c>
      <c r="T59" s="4">
        <v>87.136086956521751</v>
      </c>
      <c r="U59" s="4">
        <v>53.465108695652162</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2.8784782608695658</v>
      </c>
      <c r="X59" s="4">
        <v>1.173913043478261E-2</v>
      </c>
      <c r="Y59" s="4">
        <v>0.30054347826086958</v>
      </c>
      <c r="Z59" s="4">
        <v>0</v>
      </c>
      <c r="AA59" s="4">
        <v>0</v>
      </c>
      <c r="AB59" s="4">
        <v>2.5661956521739135</v>
      </c>
      <c r="AC59" s="4">
        <v>0</v>
      </c>
      <c r="AD59" s="4">
        <v>0</v>
      </c>
      <c r="AE59" s="4">
        <v>0</v>
      </c>
      <c r="AF59" s="1">
        <v>155137</v>
      </c>
      <c r="AG59" s="1">
        <v>5</v>
      </c>
      <c r="AH59"/>
    </row>
    <row r="60" spans="1:34" x14ac:dyDescent="0.25">
      <c r="A60" t="s">
        <v>508</v>
      </c>
      <c r="B60" t="s">
        <v>464</v>
      </c>
      <c r="C60" t="s">
        <v>696</v>
      </c>
      <c r="D60" t="s">
        <v>557</v>
      </c>
      <c r="E60" s="4">
        <v>75.913043478260875</v>
      </c>
      <c r="F60" s="4">
        <f>Nurse[[#This Row],[Total Nurse Staff Hours]]/Nurse[[#This Row],[MDS Census]]</f>
        <v>3.7721262886597939</v>
      </c>
      <c r="G60" s="4">
        <f>Nurse[[#This Row],[Total Direct Care Staff Hours]]/Nurse[[#This Row],[MDS Census]]</f>
        <v>3.4528508018327608</v>
      </c>
      <c r="H60" s="4">
        <f>Nurse[[#This Row],[Total RN Hours (w/ Admin, DON)]]/Nurse[[#This Row],[MDS Census]]</f>
        <v>0.60164662084765175</v>
      </c>
      <c r="I60" s="4">
        <f>Nurse[[#This Row],[RN Hours (excl. Admin, DON)]]/Nurse[[#This Row],[MDS Census]]</f>
        <v>0.35540378006872853</v>
      </c>
      <c r="J60" s="4">
        <f>SUM(Nurse[[#This Row],[RN Hours (excl. Admin, DON)]],Nurse[[#This Row],[RN Admin Hours]],Nurse[[#This Row],[RN DON Hours]],Nurse[[#This Row],[LPN Hours (excl. Admin)]],Nurse[[#This Row],[LPN Admin Hours]],Nurse[[#This Row],[CNA Hours]],Nurse[[#This Row],[NA TR Hours]],Nurse[[#This Row],[Med Aide/Tech Hours]])</f>
        <v>286.35358695652178</v>
      </c>
      <c r="K60" s="4">
        <f>SUM(Nurse[[#This Row],[RN Hours (excl. Admin, DON)]],Nurse[[#This Row],[LPN Hours (excl. Admin)]],Nurse[[#This Row],[CNA Hours]],Nurse[[#This Row],[NA TR Hours]],Nurse[[#This Row],[Med Aide/Tech Hours]])</f>
        <v>262.1164130434783</v>
      </c>
      <c r="L60" s="4">
        <f>SUM(Nurse[[#This Row],[RN Hours (excl. Admin, DON)]],Nurse[[#This Row],[RN Admin Hours]],Nurse[[#This Row],[RN DON Hours]])</f>
        <v>45.672826086956526</v>
      </c>
      <c r="M60" s="4">
        <v>26.979782608695654</v>
      </c>
      <c r="N60" s="4">
        <v>12.953913043478261</v>
      </c>
      <c r="O60" s="4">
        <v>5.7391304347826084</v>
      </c>
      <c r="P60" s="4">
        <f>SUM(Nurse[[#This Row],[LPN Hours (excl. Admin)]],Nurse[[#This Row],[LPN Admin Hours]])</f>
        <v>56.647717391304369</v>
      </c>
      <c r="Q60" s="4">
        <v>51.10358695652176</v>
      </c>
      <c r="R60" s="4">
        <v>5.5441304347826073</v>
      </c>
      <c r="S60" s="4">
        <f>SUM(Nurse[[#This Row],[CNA Hours]],Nurse[[#This Row],[NA TR Hours]],Nurse[[#This Row],[Med Aide/Tech Hours]])</f>
        <v>184.03304347826088</v>
      </c>
      <c r="T60" s="4">
        <v>179.60597826086956</v>
      </c>
      <c r="U60" s="4">
        <v>4.4270652173913039</v>
      </c>
      <c r="V60" s="4">
        <v>0</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5.2122826086956522</v>
      </c>
      <c r="X60" s="4">
        <v>0</v>
      </c>
      <c r="Y60" s="4">
        <v>5.1278260869565218</v>
      </c>
      <c r="Z60" s="4">
        <v>0</v>
      </c>
      <c r="AA60" s="4">
        <v>0</v>
      </c>
      <c r="AB60" s="4">
        <v>8.445652173913043E-2</v>
      </c>
      <c r="AC60" s="4">
        <v>0</v>
      </c>
      <c r="AD60" s="4">
        <v>0</v>
      </c>
      <c r="AE60" s="4">
        <v>0</v>
      </c>
      <c r="AF60" s="1">
        <v>155834</v>
      </c>
      <c r="AG60" s="1">
        <v>5</v>
      </c>
      <c r="AH60"/>
    </row>
    <row r="61" spans="1:34" x14ac:dyDescent="0.25">
      <c r="A61" t="s">
        <v>508</v>
      </c>
      <c r="B61" t="s">
        <v>197</v>
      </c>
      <c r="C61" t="s">
        <v>710</v>
      </c>
      <c r="D61" t="s">
        <v>607</v>
      </c>
      <c r="E61" s="4">
        <v>48.815217391304351</v>
      </c>
      <c r="F61" s="4">
        <f>Nurse[[#This Row],[Total Nurse Staff Hours]]/Nurse[[#This Row],[MDS Census]]</f>
        <v>4.4764328657314625</v>
      </c>
      <c r="G61" s="4">
        <f>Nurse[[#This Row],[Total Direct Care Staff Hours]]/Nurse[[#This Row],[MDS Census]]</f>
        <v>4.1460298374526827</v>
      </c>
      <c r="H61" s="4">
        <f>Nurse[[#This Row],[Total RN Hours (w/ Admin, DON)]]/Nurse[[#This Row],[MDS Census]]</f>
        <v>0.84344466711200161</v>
      </c>
      <c r="I61" s="4">
        <f>Nurse[[#This Row],[RN Hours (excl. Admin, DON)]]/Nurse[[#This Row],[MDS Census]]</f>
        <v>0.5388710754843018</v>
      </c>
      <c r="J61" s="4">
        <f>SUM(Nurse[[#This Row],[RN Hours (excl. Admin, DON)]],Nurse[[#This Row],[RN Admin Hours]],Nurse[[#This Row],[RN DON Hours]],Nurse[[#This Row],[LPN Hours (excl. Admin)]],Nurse[[#This Row],[LPN Admin Hours]],Nurse[[#This Row],[CNA Hours]],Nurse[[#This Row],[NA TR Hours]],Nurse[[#This Row],[Med Aide/Tech Hours]])</f>
        <v>218.51804347826086</v>
      </c>
      <c r="K61" s="4">
        <f>SUM(Nurse[[#This Row],[RN Hours (excl. Admin, DON)]],Nurse[[#This Row],[LPN Hours (excl. Admin)]],Nurse[[#This Row],[CNA Hours]],Nurse[[#This Row],[NA TR Hours]],Nurse[[#This Row],[Med Aide/Tech Hours]])</f>
        <v>202.38934782608695</v>
      </c>
      <c r="L61" s="4">
        <f>SUM(Nurse[[#This Row],[RN Hours (excl. Admin, DON)]],Nurse[[#This Row],[RN Admin Hours]],Nurse[[#This Row],[RN DON Hours]])</f>
        <v>41.172934782608692</v>
      </c>
      <c r="M61" s="4">
        <v>26.305108695652169</v>
      </c>
      <c r="N61" s="4">
        <v>8.7011956521739133</v>
      </c>
      <c r="O61" s="4">
        <v>6.1666304347826078</v>
      </c>
      <c r="P61" s="4">
        <f>SUM(Nurse[[#This Row],[LPN Hours (excl. Admin)]],Nurse[[#This Row],[LPN Admin Hours]])</f>
        <v>28.408804347826088</v>
      </c>
      <c r="Q61" s="4">
        <v>27.147934782608697</v>
      </c>
      <c r="R61" s="4">
        <v>1.2608695652173914</v>
      </c>
      <c r="S61" s="4">
        <f>SUM(Nurse[[#This Row],[CNA Hours]],Nurse[[#This Row],[NA TR Hours]],Nurse[[#This Row],[Med Aide/Tech Hours]])</f>
        <v>148.93630434782608</v>
      </c>
      <c r="T61" s="4">
        <v>148.93630434782608</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2.1063043478260868</v>
      </c>
      <c r="X61" s="4">
        <v>4.0760869565217392E-2</v>
      </c>
      <c r="Y61" s="4">
        <v>0.80467391304347824</v>
      </c>
      <c r="Z61" s="4">
        <v>0</v>
      </c>
      <c r="AA61" s="4">
        <v>0</v>
      </c>
      <c r="AB61" s="4">
        <v>1.2608695652173914</v>
      </c>
      <c r="AC61" s="4">
        <v>0</v>
      </c>
      <c r="AD61" s="4">
        <v>0</v>
      </c>
      <c r="AE61" s="4">
        <v>0</v>
      </c>
      <c r="AF61" s="1">
        <v>155390</v>
      </c>
      <c r="AG61" s="1">
        <v>5</v>
      </c>
      <c r="AH61"/>
    </row>
    <row r="62" spans="1:34" x14ac:dyDescent="0.25">
      <c r="A62" t="s">
        <v>508</v>
      </c>
      <c r="B62" t="s">
        <v>120</v>
      </c>
      <c r="C62" t="s">
        <v>739</v>
      </c>
      <c r="D62" t="s">
        <v>619</v>
      </c>
      <c r="E62" s="4">
        <v>101.98913043478261</v>
      </c>
      <c r="F62" s="4">
        <f>Nurse[[#This Row],[Total Nurse Staff Hours]]/Nurse[[#This Row],[MDS Census]]</f>
        <v>3.079737823723756</v>
      </c>
      <c r="G62" s="4">
        <f>Nurse[[#This Row],[Total Direct Care Staff Hours]]/Nurse[[#This Row],[MDS Census]]</f>
        <v>2.858546307151232</v>
      </c>
      <c r="H62" s="4">
        <f>Nurse[[#This Row],[Total RN Hours (w/ Admin, DON)]]/Nurse[[#This Row],[MDS Census]]</f>
        <v>0.59543855909623788</v>
      </c>
      <c r="I62" s="4">
        <f>Nurse[[#This Row],[RN Hours (excl. Admin, DON)]]/Nurse[[#This Row],[MDS Census]]</f>
        <v>0.3768048598529255</v>
      </c>
      <c r="J62" s="4">
        <f>SUM(Nurse[[#This Row],[RN Hours (excl. Admin, DON)]],Nurse[[#This Row],[RN Admin Hours]],Nurse[[#This Row],[RN DON Hours]],Nurse[[#This Row],[LPN Hours (excl. Admin)]],Nurse[[#This Row],[LPN Admin Hours]],Nurse[[#This Row],[CNA Hours]],Nurse[[#This Row],[NA TR Hours]],Nurse[[#This Row],[Med Aide/Tech Hours]])</f>
        <v>314.0997826086957</v>
      </c>
      <c r="K62" s="4">
        <f>SUM(Nurse[[#This Row],[RN Hours (excl. Admin, DON)]],Nurse[[#This Row],[LPN Hours (excl. Admin)]],Nurse[[#This Row],[CNA Hours]],Nurse[[#This Row],[NA TR Hours]],Nurse[[#This Row],[Med Aide/Tech Hours]])</f>
        <v>291.54065217391314</v>
      </c>
      <c r="L62" s="4">
        <f>SUM(Nurse[[#This Row],[RN Hours (excl. Admin, DON)]],Nurse[[#This Row],[RN Admin Hours]],Nurse[[#This Row],[RN DON Hours]])</f>
        <v>60.728260869565219</v>
      </c>
      <c r="M62" s="4">
        <v>38.43</v>
      </c>
      <c r="N62" s="4">
        <v>17.602608695652169</v>
      </c>
      <c r="O62" s="4">
        <v>4.6956521739130439</v>
      </c>
      <c r="P62" s="4">
        <f>SUM(Nurse[[#This Row],[LPN Hours (excl. Admin)]],Nurse[[#This Row],[LPN Admin Hours]])</f>
        <v>79.759021739130432</v>
      </c>
      <c r="Q62" s="4">
        <v>79.498152173913041</v>
      </c>
      <c r="R62" s="4">
        <v>0.2608695652173913</v>
      </c>
      <c r="S62" s="4">
        <f>SUM(Nurse[[#This Row],[CNA Hours]],Nurse[[#This Row],[NA TR Hours]],Nurse[[#This Row],[Med Aide/Tech Hours]])</f>
        <v>173.61250000000004</v>
      </c>
      <c r="T62" s="4">
        <v>150.50336956521744</v>
      </c>
      <c r="U62" s="4">
        <v>23.109130434782603</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0.96380434782608693</v>
      </c>
      <c r="X62" s="4">
        <v>9.5108695652173919E-2</v>
      </c>
      <c r="Y62" s="4">
        <v>0.60782608695652174</v>
      </c>
      <c r="Z62" s="4">
        <v>0</v>
      </c>
      <c r="AA62" s="4">
        <v>0</v>
      </c>
      <c r="AB62" s="4">
        <v>0.2608695652173913</v>
      </c>
      <c r="AC62" s="4">
        <v>0</v>
      </c>
      <c r="AD62" s="4">
        <v>0</v>
      </c>
      <c r="AE62" s="4">
        <v>0</v>
      </c>
      <c r="AF62" s="1">
        <v>155252</v>
      </c>
      <c r="AG62" s="1">
        <v>5</v>
      </c>
      <c r="AH62"/>
    </row>
    <row r="63" spans="1:34" x14ac:dyDescent="0.25">
      <c r="A63" t="s">
        <v>508</v>
      </c>
      <c r="B63" t="s">
        <v>26</v>
      </c>
      <c r="C63" t="s">
        <v>696</v>
      </c>
      <c r="D63" t="s">
        <v>557</v>
      </c>
      <c r="E63" s="4">
        <v>74.021739130434781</v>
      </c>
      <c r="F63" s="4">
        <f>Nurse[[#This Row],[Total Nurse Staff Hours]]/Nurse[[#This Row],[MDS Census]]</f>
        <v>3.0780660792951542</v>
      </c>
      <c r="G63" s="4">
        <f>Nurse[[#This Row],[Total Direct Care Staff Hours]]/Nurse[[#This Row],[MDS Census]]</f>
        <v>2.8570469897209989</v>
      </c>
      <c r="H63" s="4">
        <f>Nurse[[#This Row],[Total RN Hours (w/ Admin, DON)]]/Nurse[[#This Row],[MDS Census]]</f>
        <v>0.50975917767988244</v>
      </c>
      <c r="I63" s="4">
        <f>Nurse[[#This Row],[RN Hours (excl. Admin, DON)]]/Nurse[[#This Row],[MDS Census]]</f>
        <v>0.29343906020558003</v>
      </c>
      <c r="J63" s="4">
        <f>SUM(Nurse[[#This Row],[RN Hours (excl. Admin, DON)]],Nurse[[#This Row],[RN Admin Hours]],Nurse[[#This Row],[RN DON Hours]],Nurse[[#This Row],[LPN Hours (excl. Admin)]],Nurse[[#This Row],[LPN Admin Hours]],Nurse[[#This Row],[CNA Hours]],Nurse[[#This Row],[NA TR Hours]],Nurse[[#This Row],[Med Aide/Tech Hours]])</f>
        <v>227.84380434782608</v>
      </c>
      <c r="K63" s="4">
        <f>SUM(Nurse[[#This Row],[RN Hours (excl. Admin, DON)]],Nurse[[#This Row],[LPN Hours (excl. Admin)]],Nurse[[#This Row],[CNA Hours]],Nurse[[#This Row],[NA TR Hours]],Nurse[[#This Row],[Med Aide/Tech Hours]])</f>
        <v>211.48358695652175</v>
      </c>
      <c r="L63" s="4">
        <f>SUM(Nurse[[#This Row],[RN Hours (excl. Admin, DON)]],Nurse[[#This Row],[RN Admin Hours]],Nurse[[#This Row],[RN DON Hours]])</f>
        <v>37.733260869565214</v>
      </c>
      <c r="M63" s="4">
        <v>21.720869565217392</v>
      </c>
      <c r="N63" s="4">
        <v>10.708043478260873</v>
      </c>
      <c r="O63" s="4">
        <v>5.3043478260869561</v>
      </c>
      <c r="P63" s="4">
        <f>SUM(Nurse[[#This Row],[LPN Hours (excl. Admin)]],Nurse[[#This Row],[LPN Admin Hours]])</f>
        <v>47.518369565217391</v>
      </c>
      <c r="Q63" s="4">
        <v>47.170543478260868</v>
      </c>
      <c r="R63" s="4">
        <v>0.34782608695652173</v>
      </c>
      <c r="S63" s="4">
        <f>SUM(Nurse[[#This Row],[CNA Hours]],Nurse[[#This Row],[NA TR Hours]],Nurse[[#This Row],[Med Aide/Tech Hours]])</f>
        <v>142.5921739130435</v>
      </c>
      <c r="T63" s="4">
        <v>135.98358695652175</v>
      </c>
      <c r="U63" s="4">
        <v>6.6085869565217381</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1.8326086956521741</v>
      </c>
      <c r="X63" s="4">
        <v>1.9891304347826089E-2</v>
      </c>
      <c r="Y63" s="4">
        <v>1.4648913043478262</v>
      </c>
      <c r="Z63" s="4">
        <v>0</v>
      </c>
      <c r="AA63" s="4">
        <v>0</v>
      </c>
      <c r="AB63" s="4">
        <v>0.34782608695652173</v>
      </c>
      <c r="AC63" s="4">
        <v>0</v>
      </c>
      <c r="AD63" s="4">
        <v>0</v>
      </c>
      <c r="AE63" s="4">
        <v>0</v>
      </c>
      <c r="AF63" s="1">
        <v>155076</v>
      </c>
      <c r="AG63" s="1">
        <v>5</v>
      </c>
      <c r="AH63"/>
    </row>
    <row r="64" spans="1:34" x14ac:dyDescent="0.25">
      <c r="A64" t="s">
        <v>508</v>
      </c>
      <c r="B64" t="s">
        <v>49</v>
      </c>
      <c r="C64" t="s">
        <v>696</v>
      </c>
      <c r="D64" t="s">
        <v>557</v>
      </c>
      <c r="E64" s="4">
        <v>73.945652173913047</v>
      </c>
      <c r="F64" s="4">
        <f>Nurse[[#This Row],[Total Nurse Staff Hours]]/Nurse[[#This Row],[MDS Census]]</f>
        <v>3.039391444950756</v>
      </c>
      <c r="G64" s="4">
        <f>Nurse[[#This Row],[Total Direct Care Staff Hours]]/Nurse[[#This Row],[MDS Census]]</f>
        <v>2.865224165809201</v>
      </c>
      <c r="H64" s="4">
        <f>Nurse[[#This Row],[Total RN Hours (w/ Admin, DON)]]/Nurse[[#This Row],[MDS Census]]</f>
        <v>0.26985006614728801</v>
      </c>
      <c r="I64" s="4">
        <f>Nurse[[#This Row],[RN Hours (excl. Admin, DON)]]/Nurse[[#This Row],[MDS Census]]</f>
        <v>0.14207261502278407</v>
      </c>
      <c r="J64" s="4">
        <f>SUM(Nurse[[#This Row],[RN Hours (excl. Admin, DON)]],Nurse[[#This Row],[RN Admin Hours]],Nurse[[#This Row],[RN DON Hours]],Nurse[[#This Row],[LPN Hours (excl. Admin)]],Nurse[[#This Row],[LPN Admin Hours]],Nurse[[#This Row],[CNA Hours]],Nurse[[#This Row],[NA TR Hours]],Nurse[[#This Row],[Med Aide/Tech Hours]])</f>
        <v>224.7497826086956</v>
      </c>
      <c r="K64" s="4">
        <f>SUM(Nurse[[#This Row],[RN Hours (excl. Admin, DON)]],Nurse[[#This Row],[LPN Hours (excl. Admin)]],Nurse[[#This Row],[CNA Hours]],Nurse[[#This Row],[NA TR Hours]],Nurse[[#This Row],[Med Aide/Tech Hours]])</f>
        <v>211.87086956521733</v>
      </c>
      <c r="L64" s="4">
        <f>SUM(Nurse[[#This Row],[RN Hours (excl. Admin, DON)]],Nurse[[#This Row],[RN Admin Hours]],Nurse[[#This Row],[RN DON Hours]])</f>
        <v>19.954239130434786</v>
      </c>
      <c r="M64" s="4">
        <v>10.505652173913044</v>
      </c>
      <c r="N64" s="4">
        <v>4.6659782608695659</v>
      </c>
      <c r="O64" s="4">
        <v>4.7826086956521738</v>
      </c>
      <c r="P64" s="4">
        <f>SUM(Nurse[[#This Row],[LPN Hours (excl. Admin)]],Nurse[[#This Row],[LPN Admin Hours]])</f>
        <v>55.768260869565204</v>
      </c>
      <c r="Q64" s="4">
        <v>52.337934782608684</v>
      </c>
      <c r="R64" s="4">
        <v>3.430326086956522</v>
      </c>
      <c r="S64" s="4">
        <f>SUM(Nurse[[#This Row],[CNA Hours]],Nurse[[#This Row],[NA TR Hours]],Nurse[[#This Row],[Med Aide/Tech Hours]])</f>
        <v>149.0272826086956</v>
      </c>
      <c r="T64" s="4">
        <v>142.59673913043474</v>
      </c>
      <c r="U64" s="4">
        <v>6.4305434782608684</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2.5984782608695651</v>
      </c>
      <c r="X64" s="4">
        <v>3.9891304347826083E-2</v>
      </c>
      <c r="Y64" s="4">
        <v>2.0572826086956524</v>
      </c>
      <c r="Z64" s="4">
        <v>0</v>
      </c>
      <c r="AA64" s="4">
        <v>0</v>
      </c>
      <c r="AB64" s="4">
        <v>0.5013043478260869</v>
      </c>
      <c r="AC64" s="4">
        <v>0</v>
      </c>
      <c r="AD64" s="4">
        <v>0</v>
      </c>
      <c r="AE64" s="4">
        <v>0</v>
      </c>
      <c r="AF64" s="1">
        <v>155138</v>
      </c>
      <c r="AG64" s="1">
        <v>5</v>
      </c>
      <c r="AH64"/>
    </row>
    <row r="65" spans="1:34" x14ac:dyDescent="0.25">
      <c r="A65" t="s">
        <v>508</v>
      </c>
      <c r="B65" t="s">
        <v>336</v>
      </c>
      <c r="C65" t="s">
        <v>707</v>
      </c>
      <c r="D65" t="s">
        <v>603</v>
      </c>
      <c r="E65" s="4">
        <v>81.804347826086953</v>
      </c>
      <c r="F65" s="4">
        <f>Nurse[[#This Row],[Total Nurse Staff Hours]]/Nurse[[#This Row],[MDS Census]]</f>
        <v>3.2656284879085842</v>
      </c>
      <c r="G65" s="4">
        <f>Nurse[[#This Row],[Total Direct Care Staff Hours]]/Nurse[[#This Row],[MDS Census]]</f>
        <v>3.0604265213925066</v>
      </c>
      <c r="H65" s="4">
        <f>Nurse[[#This Row],[Total RN Hours (w/ Admin, DON)]]/Nurse[[#This Row],[MDS Census]]</f>
        <v>0.47963592878022859</v>
      </c>
      <c r="I65" s="4">
        <f>Nurse[[#This Row],[RN Hours (excl. Admin, DON)]]/Nurse[[#This Row],[MDS Census]]</f>
        <v>0.3446027106032421</v>
      </c>
      <c r="J65" s="4">
        <f>SUM(Nurse[[#This Row],[RN Hours (excl. Admin, DON)]],Nurse[[#This Row],[RN Admin Hours]],Nurse[[#This Row],[RN DON Hours]],Nurse[[#This Row],[LPN Hours (excl. Admin)]],Nurse[[#This Row],[LPN Admin Hours]],Nurse[[#This Row],[CNA Hours]],Nurse[[#This Row],[NA TR Hours]],Nurse[[#This Row],[Med Aide/Tech Hours]])</f>
        <v>267.1426086956522</v>
      </c>
      <c r="K65" s="4">
        <f>SUM(Nurse[[#This Row],[RN Hours (excl. Admin, DON)]],Nurse[[#This Row],[LPN Hours (excl. Admin)]],Nurse[[#This Row],[CNA Hours]],Nurse[[#This Row],[NA TR Hours]],Nurse[[#This Row],[Med Aide/Tech Hours]])</f>
        <v>250.35619565217394</v>
      </c>
      <c r="L65" s="4">
        <f>SUM(Nurse[[#This Row],[RN Hours (excl. Admin, DON)]],Nurse[[#This Row],[RN Admin Hours]],Nurse[[#This Row],[RN DON Hours]])</f>
        <v>39.236304347826092</v>
      </c>
      <c r="M65" s="4">
        <v>28.19</v>
      </c>
      <c r="N65" s="4">
        <v>5.5789130434782592</v>
      </c>
      <c r="O65" s="4">
        <v>5.4673913043478262</v>
      </c>
      <c r="P65" s="4">
        <f>SUM(Nurse[[#This Row],[LPN Hours (excl. Admin)]],Nurse[[#This Row],[LPN Admin Hours]])</f>
        <v>50.834782608695647</v>
      </c>
      <c r="Q65" s="4">
        <v>45.094673913043472</v>
      </c>
      <c r="R65" s="4">
        <v>5.7401086956521743</v>
      </c>
      <c r="S65" s="4">
        <f>SUM(Nurse[[#This Row],[CNA Hours]],Nurse[[#This Row],[NA TR Hours]],Nurse[[#This Row],[Med Aide/Tech Hours]])</f>
        <v>177.07152173913045</v>
      </c>
      <c r="T65" s="4">
        <v>167.16217391304349</v>
      </c>
      <c r="U65" s="4">
        <v>9.9093478260869556</v>
      </c>
      <c r="V65" s="4">
        <v>0</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0.73326086956521741</v>
      </c>
      <c r="X65" s="4">
        <v>2.9891304347826088E-2</v>
      </c>
      <c r="Y65" s="4">
        <v>0.35554347826086957</v>
      </c>
      <c r="Z65" s="4">
        <v>0</v>
      </c>
      <c r="AA65" s="4">
        <v>0</v>
      </c>
      <c r="AB65" s="4">
        <v>0.34782608695652173</v>
      </c>
      <c r="AC65" s="4">
        <v>0</v>
      </c>
      <c r="AD65" s="4">
        <v>0</v>
      </c>
      <c r="AE65" s="4">
        <v>0</v>
      </c>
      <c r="AF65" s="1">
        <v>155685</v>
      </c>
      <c r="AG65" s="1">
        <v>5</v>
      </c>
      <c r="AH65"/>
    </row>
    <row r="66" spans="1:34" x14ac:dyDescent="0.25">
      <c r="A66" t="s">
        <v>508</v>
      </c>
      <c r="B66" t="s">
        <v>125</v>
      </c>
      <c r="C66" t="s">
        <v>655</v>
      </c>
      <c r="D66" t="s">
        <v>588</v>
      </c>
      <c r="E66" s="4">
        <v>84.141304347826093</v>
      </c>
      <c r="F66" s="4">
        <f>Nurse[[#This Row],[Total Nurse Staff Hours]]/Nurse[[#This Row],[MDS Census]]</f>
        <v>2.9751698746931927</v>
      </c>
      <c r="G66" s="4">
        <f>Nurse[[#This Row],[Total Direct Care Staff Hours]]/Nurse[[#This Row],[MDS Census]]</f>
        <v>2.8253468544115758</v>
      </c>
      <c r="H66" s="4">
        <f>Nurse[[#This Row],[Total RN Hours (w/ Admin, DON)]]/Nurse[[#This Row],[MDS Census]]</f>
        <v>0.34343237307841368</v>
      </c>
      <c r="I66" s="4">
        <f>Nurse[[#This Row],[RN Hours (excl. Admin, DON)]]/Nurse[[#This Row],[MDS Census]]</f>
        <v>0.1946208500193774</v>
      </c>
      <c r="J66" s="4">
        <f>SUM(Nurse[[#This Row],[RN Hours (excl. Admin, DON)]],Nurse[[#This Row],[RN Admin Hours]],Nurse[[#This Row],[RN DON Hours]],Nurse[[#This Row],[LPN Hours (excl. Admin)]],Nurse[[#This Row],[LPN Admin Hours]],Nurse[[#This Row],[CNA Hours]],Nurse[[#This Row],[NA TR Hours]],Nurse[[#This Row],[Med Aide/Tech Hours]])</f>
        <v>250.33467391304356</v>
      </c>
      <c r="K66" s="4">
        <f>SUM(Nurse[[#This Row],[RN Hours (excl. Admin, DON)]],Nurse[[#This Row],[LPN Hours (excl. Admin)]],Nurse[[#This Row],[CNA Hours]],Nurse[[#This Row],[NA TR Hours]],Nurse[[#This Row],[Med Aide/Tech Hours]])</f>
        <v>237.72836956521749</v>
      </c>
      <c r="L66" s="4">
        <f>SUM(Nurse[[#This Row],[RN Hours (excl. Admin, DON)]],Nurse[[#This Row],[RN Admin Hours]],Nurse[[#This Row],[RN DON Hours]])</f>
        <v>28.896847826086962</v>
      </c>
      <c r="M66" s="4">
        <v>16.37565217391305</v>
      </c>
      <c r="N66" s="4">
        <v>7.6516304347826081</v>
      </c>
      <c r="O66" s="4">
        <v>4.8695652173913047</v>
      </c>
      <c r="P66" s="4">
        <f>SUM(Nurse[[#This Row],[LPN Hours (excl. Admin)]],Nurse[[#This Row],[LPN Admin Hours]])</f>
        <v>60.938804347826128</v>
      </c>
      <c r="Q66" s="4">
        <v>60.853695652173954</v>
      </c>
      <c r="R66" s="4">
        <v>8.510869565217391E-2</v>
      </c>
      <c r="S66" s="4">
        <f>SUM(Nurse[[#This Row],[CNA Hours]],Nurse[[#This Row],[NA TR Hours]],Nurse[[#This Row],[Med Aide/Tech Hours]])</f>
        <v>160.49902173913048</v>
      </c>
      <c r="T66" s="4">
        <v>130.31510869565221</v>
      </c>
      <c r="U66" s="4">
        <v>30.183913043478267</v>
      </c>
      <c r="V66" s="4">
        <v>0</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0.43293478260869567</v>
      </c>
      <c r="X66" s="4">
        <v>0</v>
      </c>
      <c r="Y66" s="4">
        <v>0.34782608695652173</v>
      </c>
      <c r="Z66" s="4">
        <v>0</v>
      </c>
      <c r="AA66" s="4">
        <v>0</v>
      </c>
      <c r="AB66" s="4">
        <v>8.510869565217391E-2</v>
      </c>
      <c r="AC66" s="4">
        <v>0</v>
      </c>
      <c r="AD66" s="4">
        <v>0</v>
      </c>
      <c r="AE66" s="4">
        <v>0</v>
      </c>
      <c r="AF66" s="1">
        <v>155264</v>
      </c>
      <c r="AG66" s="1">
        <v>5</v>
      </c>
      <c r="AH66"/>
    </row>
    <row r="67" spans="1:34" x14ac:dyDescent="0.25">
      <c r="A67" t="s">
        <v>508</v>
      </c>
      <c r="B67" t="s">
        <v>337</v>
      </c>
      <c r="C67" t="s">
        <v>745</v>
      </c>
      <c r="D67" t="s">
        <v>623</v>
      </c>
      <c r="E67" s="4">
        <v>44.347826086956523</v>
      </c>
      <c r="F67" s="4">
        <f>Nurse[[#This Row],[Total Nurse Staff Hours]]/Nurse[[#This Row],[MDS Census]]</f>
        <v>3.0907083333333332</v>
      </c>
      <c r="G67" s="4">
        <f>Nurse[[#This Row],[Total Direct Care Staff Hours]]/Nurse[[#This Row],[MDS Census]]</f>
        <v>2.8493848039215686</v>
      </c>
      <c r="H67" s="4">
        <f>Nurse[[#This Row],[Total RN Hours (w/ Admin, DON)]]/Nurse[[#This Row],[MDS Census]]</f>
        <v>0.78480392156862722</v>
      </c>
      <c r="I67" s="4">
        <f>Nurse[[#This Row],[RN Hours (excl. Admin, DON)]]/Nurse[[#This Row],[MDS Census]]</f>
        <v>0.66127450980392133</v>
      </c>
      <c r="J67" s="4">
        <f>SUM(Nurse[[#This Row],[RN Hours (excl. Admin, DON)]],Nurse[[#This Row],[RN Admin Hours]],Nurse[[#This Row],[RN DON Hours]],Nurse[[#This Row],[LPN Hours (excl. Admin)]],Nurse[[#This Row],[LPN Admin Hours]],Nurse[[#This Row],[CNA Hours]],Nurse[[#This Row],[NA TR Hours]],Nurse[[#This Row],[Med Aide/Tech Hours]])</f>
        <v>137.06619565217392</v>
      </c>
      <c r="K67" s="4">
        <f>SUM(Nurse[[#This Row],[RN Hours (excl. Admin, DON)]],Nurse[[#This Row],[LPN Hours (excl. Admin)]],Nurse[[#This Row],[CNA Hours]],Nurse[[#This Row],[NA TR Hours]],Nurse[[#This Row],[Med Aide/Tech Hours]])</f>
        <v>126.36402173913044</v>
      </c>
      <c r="L67" s="4">
        <f>SUM(Nurse[[#This Row],[RN Hours (excl. Admin, DON)]],Nurse[[#This Row],[RN Admin Hours]],Nurse[[#This Row],[RN DON Hours]])</f>
        <v>34.804347826086946</v>
      </c>
      <c r="M67" s="4">
        <v>29.326086956521728</v>
      </c>
      <c r="N67" s="4">
        <v>1.1304347826086956</v>
      </c>
      <c r="O67" s="4">
        <v>4.3478260869565215</v>
      </c>
      <c r="P67" s="4">
        <f>SUM(Nurse[[#This Row],[LPN Hours (excl. Admin)]],Nurse[[#This Row],[LPN Admin Hours]])</f>
        <v>23.979347826086958</v>
      </c>
      <c r="Q67" s="4">
        <v>18.755434782608695</v>
      </c>
      <c r="R67" s="4">
        <v>5.2239130434782606</v>
      </c>
      <c r="S67" s="4">
        <f>SUM(Nurse[[#This Row],[CNA Hours]],Nurse[[#This Row],[NA TR Hours]],Nurse[[#This Row],[Med Aide/Tech Hours]])</f>
        <v>78.282500000000027</v>
      </c>
      <c r="T67" s="4">
        <v>59.134347826086973</v>
      </c>
      <c r="U67" s="4">
        <v>19.148152173913047</v>
      </c>
      <c r="V67" s="4">
        <v>0</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0.44652173913043475</v>
      </c>
      <c r="X67" s="4">
        <v>1.173913043478261E-2</v>
      </c>
      <c r="Y67" s="4">
        <v>0</v>
      </c>
      <c r="Z67" s="4">
        <v>0</v>
      </c>
      <c r="AA67" s="4">
        <v>0</v>
      </c>
      <c r="AB67" s="4">
        <v>0.43478260869565216</v>
      </c>
      <c r="AC67" s="4">
        <v>0</v>
      </c>
      <c r="AD67" s="4">
        <v>0</v>
      </c>
      <c r="AE67" s="4">
        <v>0</v>
      </c>
      <c r="AF67" s="1">
        <v>155686</v>
      </c>
      <c r="AG67" s="1">
        <v>5</v>
      </c>
      <c r="AH67"/>
    </row>
    <row r="68" spans="1:34" x14ac:dyDescent="0.25">
      <c r="A68" t="s">
        <v>508</v>
      </c>
      <c r="B68" t="s">
        <v>21</v>
      </c>
      <c r="C68" t="s">
        <v>703</v>
      </c>
      <c r="D68" t="s">
        <v>602</v>
      </c>
      <c r="E68" s="4">
        <v>54.630434782608695</v>
      </c>
      <c r="F68" s="4">
        <f>Nurse[[#This Row],[Total Nurse Staff Hours]]/Nurse[[#This Row],[MDS Census]]</f>
        <v>3.0351810584958221</v>
      </c>
      <c r="G68" s="4">
        <f>Nurse[[#This Row],[Total Direct Care Staff Hours]]/Nurse[[#This Row],[MDS Census]]</f>
        <v>2.8370374054914445</v>
      </c>
      <c r="H68" s="4">
        <f>Nurse[[#This Row],[Total RN Hours (w/ Admin, DON)]]/Nurse[[#This Row],[MDS Census]]</f>
        <v>0.40299442896935939</v>
      </c>
      <c r="I68" s="4">
        <f>Nurse[[#This Row],[RN Hours (excl. Admin, DON)]]/Nurse[[#This Row],[MDS Census]]</f>
        <v>0.25262634301631515</v>
      </c>
      <c r="J68" s="4">
        <f>SUM(Nurse[[#This Row],[RN Hours (excl. Admin, DON)]],Nurse[[#This Row],[RN Admin Hours]],Nurse[[#This Row],[RN DON Hours]],Nurse[[#This Row],[LPN Hours (excl. Admin)]],Nurse[[#This Row],[LPN Admin Hours]],Nurse[[#This Row],[CNA Hours]],Nurse[[#This Row],[NA TR Hours]],Nurse[[#This Row],[Med Aide/Tech Hours]])</f>
        <v>165.81326086956523</v>
      </c>
      <c r="K68" s="4">
        <f>SUM(Nurse[[#This Row],[RN Hours (excl. Admin, DON)]],Nurse[[#This Row],[LPN Hours (excl. Admin)]],Nurse[[#This Row],[CNA Hours]],Nurse[[#This Row],[NA TR Hours]],Nurse[[#This Row],[Med Aide/Tech Hours]])</f>
        <v>154.98858695652174</v>
      </c>
      <c r="L68" s="4">
        <f>SUM(Nurse[[#This Row],[RN Hours (excl. Admin, DON)]],Nurse[[#This Row],[RN Admin Hours]],Nurse[[#This Row],[RN DON Hours]])</f>
        <v>22.01576086956522</v>
      </c>
      <c r="M68" s="4">
        <v>13.80108695652174</v>
      </c>
      <c r="N68" s="4">
        <v>3.4320652173913042</v>
      </c>
      <c r="O68" s="4">
        <v>4.7826086956521738</v>
      </c>
      <c r="P68" s="4">
        <f>SUM(Nurse[[#This Row],[LPN Hours (excl. Admin)]],Nurse[[#This Row],[LPN Admin Hours]])</f>
        <v>53.9903260869565</v>
      </c>
      <c r="Q68" s="4">
        <v>51.380326086956501</v>
      </c>
      <c r="R68" s="4">
        <v>2.61</v>
      </c>
      <c r="S68" s="4">
        <f>SUM(Nurse[[#This Row],[CNA Hours]],Nurse[[#This Row],[NA TR Hours]],Nurse[[#This Row],[Med Aide/Tech Hours]])</f>
        <v>89.807173913043499</v>
      </c>
      <c r="T68" s="4">
        <v>89.807173913043499</v>
      </c>
      <c r="U68" s="4">
        <v>0</v>
      </c>
      <c r="V68" s="4">
        <v>0</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2.61</v>
      </c>
      <c r="X68" s="4">
        <v>0</v>
      </c>
      <c r="Y68" s="4">
        <v>0</v>
      </c>
      <c r="Z68" s="4">
        <v>0</v>
      </c>
      <c r="AA68" s="4">
        <v>0</v>
      </c>
      <c r="AB68" s="4">
        <v>2.61</v>
      </c>
      <c r="AC68" s="4">
        <v>0</v>
      </c>
      <c r="AD68" s="4">
        <v>0</v>
      </c>
      <c r="AE68" s="4">
        <v>0</v>
      </c>
      <c r="AF68" s="1">
        <v>155062</v>
      </c>
      <c r="AG68" s="1">
        <v>5</v>
      </c>
      <c r="AH68"/>
    </row>
    <row r="69" spans="1:34" x14ac:dyDescent="0.25">
      <c r="A69" t="s">
        <v>508</v>
      </c>
      <c r="B69" t="s">
        <v>191</v>
      </c>
      <c r="C69" t="s">
        <v>758</v>
      </c>
      <c r="D69" t="s">
        <v>550</v>
      </c>
      <c r="E69" s="4">
        <v>55.793478260869563</v>
      </c>
      <c r="F69" s="4">
        <f>Nurse[[#This Row],[Total Nurse Staff Hours]]/Nurse[[#This Row],[MDS Census]]</f>
        <v>3.2540112994350281</v>
      </c>
      <c r="G69" s="4">
        <f>Nurse[[#This Row],[Total Direct Care Staff Hours]]/Nurse[[#This Row],[MDS Census]]</f>
        <v>2.9632943697642706</v>
      </c>
      <c r="H69" s="4">
        <f>Nurse[[#This Row],[Total RN Hours (w/ Admin, DON)]]/Nurse[[#This Row],[MDS Census]]</f>
        <v>0.61122735242548221</v>
      </c>
      <c r="I69" s="4">
        <f>Nurse[[#This Row],[RN Hours (excl. Admin, DON)]]/Nurse[[#This Row],[MDS Census]]</f>
        <v>0.33142022209234373</v>
      </c>
      <c r="J69" s="4">
        <f>SUM(Nurse[[#This Row],[RN Hours (excl. Admin, DON)]],Nurse[[#This Row],[RN Admin Hours]],Nurse[[#This Row],[RN DON Hours]],Nurse[[#This Row],[LPN Hours (excl. Admin)]],Nurse[[#This Row],[LPN Admin Hours]],Nurse[[#This Row],[CNA Hours]],Nurse[[#This Row],[NA TR Hours]],Nurse[[#This Row],[Med Aide/Tech Hours]])</f>
        <v>181.55260869565217</v>
      </c>
      <c r="K69" s="4">
        <f>SUM(Nurse[[#This Row],[RN Hours (excl. Admin, DON)]],Nurse[[#This Row],[LPN Hours (excl. Admin)]],Nurse[[#This Row],[CNA Hours]],Nurse[[#This Row],[NA TR Hours]],Nurse[[#This Row],[Med Aide/Tech Hours]])</f>
        <v>165.33250000000001</v>
      </c>
      <c r="L69" s="4">
        <f>SUM(Nurse[[#This Row],[RN Hours (excl. Admin, DON)]],Nurse[[#This Row],[RN Admin Hours]],Nurse[[#This Row],[RN DON Hours]])</f>
        <v>34.102499999999999</v>
      </c>
      <c r="M69" s="4">
        <v>18.491086956521741</v>
      </c>
      <c r="N69" s="4">
        <v>10.785326086956518</v>
      </c>
      <c r="O69" s="4">
        <v>4.8260869565217392</v>
      </c>
      <c r="P69" s="4">
        <f>SUM(Nurse[[#This Row],[LPN Hours (excl. Admin)]],Nurse[[#This Row],[LPN Admin Hours]])</f>
        <v>50.20826086956523</v>
      </c>
      <c r="Q69" s="4">
        <v>49.599565217391316</v>
      </c>
      <c r="R69" s="4">
        <v>0.60869565217391308</v>
      </c>
      <c r="S69" s="4">
        <f>SUM(Nurse[[#This Row],[CNA Hours]],Nurse[[#This Row],[NA TR Hours]],Nurse[[#This Row],[Med Aide/Tech Hours]])</f>
        <v>97.241847826086939</v>
      </c>
      <c r="T69" s="4">
        <v>76.939782608695637</v>
      </c>
      <c r="U69" s="4">
        <v>20.302065217391306</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0.67032608695652174</v>
      </c>
      <c r="X69" s="4">
        <v>6.1630434782608698E-2</v>
      </c>
      <c r="Y69" s="4">
        <v>0</v>
      </c>
      <c r="Z69" s="4">
        <v>0</v>
      </c>
      <c r="AA69" s="4">
        <v>0</v>
      </c>
      <c r="AB69" s="4">
        <v>0.60869565217391308</v>
      </c>
      <c r="AC69" s="4">
        <v>0</v>
      </c>
      <c r="AD69" s="4">
        <v>0</v>
      </c>
      <c r="AE69" s="4">
        <v>0</v>
      </c>
      <c r="AF69" s="1">
        <v>155384</v>
      </c>
      <c r="AG69" s="1">
        <v>5</v>
      </c>
      <c r="AH69"/>
    </row>
    <row r="70" spans="1:34" x14ac:dyDescent="0.25">
      <c r="A70" t="s">
        <v>508</v>
      </c>
      <c r="B70" t="s">
        <v>177</v>
      </c>
      <c r="C70" t="s">
        <v>754</v>
      </c>
      <c r="D70" t="s">
        <v>578</v>
      </c>
      <c r="E70" s="4">
        <v>123.03260869565217</v>
      </c>
      <c r="F70" s="4">
        <f>Nurse[[#This Row],[Total Nurse Staff Hours]]/Nurse[[#This Row],[MDS Census]]</f>
        <v>3.018690697058044</v>
      </c>
      <c r="G70" s="4">
        <f>Nurse[[#This Row],[Total Direct Care Staff Hours]]/Nurse[[#This Row],[MDS Census]]</f>
        <v>2.8070191713048853</v>
      </c>
      <c r="H70" s="4">
        <f>Nurse[[#This Row],[Total RN Hours (w/ Admin, DON)]]/Nurse[[#This Row],[MDS Census]]</f>
        <v>0.33378390317165824</v>
      </c>
      <c r="I70" s="4">
        <f>Nurse[[#This Row],[RN Hours (excl. Admin, DON)]]/Nurse[[#This Row],[MDS Census]]</f>
        <v>0.1264882056718791</v>
      </c>
      <c r="J70" s="4">
        <f>SUM(Nurse[[#This Row],[RN Hours (excl. Admin, DON)]],Nurse[[#This Row],[RN Admin Hours]],Nurse[[#This Row],[RN DON Hours]],Nurse[[#This Row],[LPN Hours (excl. Admin)]],Nurse[[#This Row],[LPN Admin Hours]],Nurse[[#This Row],[CNA Hours]],Nurse[[#This Row],[NA TR Hours]],Nurse[[#This Row],[Med Aide/Tech Hours]])</f>
        <v>371.39739130434782</v>
      </c>
      <c r="K70" s="4">
        <f>SUM(Nurse[[#This Row],[RN Hours (excl. Admin, DON)]],Nurse[[#This Row],[LPN Hours (excl. Admin)]],Nurse[[#This Row],[CNA Hours]],Nurse[[#This Row],[NA TR Hours]],Nurse[[#This Row],[Med Aide/Tech Hours]])</f>
        <v>345.3548913043478</v>
      </c>
      <c r="L70" s="4">
        <f>SUM(Nurse[[#This Row],[RN Hours (excl. Admin, DON)]],Nurse[[#This Row],[RN Admin Hours]],Nurse[[#This Row],[RN DON Hours]])</f>
        <v>41.066304347826083</v>
      </c>
      <c r="M70" s="4">
        <v>15.562173913043473</v>
      </c>
      <c r="N70" s="4">
        <v>20.808478260869563</v>
      </c>
      <c r="O70" s="4">
        <v>4.6956521739130439</v>
      </c>
      <c r="P70" s="4">
        <f>SUM(Nurse[[#This Row],[LPN Hours (excl. Admin)]],Nurse[[#This Row],[LPN Admin Hours]])</f>
        <v>124.7564130434783</v>
      </c>
      <c r="Q70" s="4">
        <v>124.21804347826091</v>
      </c>
      <c r="R70" s="4">
        <v>0.53836956521739132</v>
      </c>
      <c r="S70" s="4">
        <f>SUM(Nurse[[#This Row],[CNA Hours]],Nurse[[#This Row],[NA TR Hours]],Nurse[[#This Row],[Med Aide/Tech Hours]])</f>
        <v>205.57467391304343</v>
      </c>
      <c r="T70" s="4">
        <v>167.74423913043475</v>
      </c>
      <c r="U70" s="4">
        <v>37.830434782608684</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0.7553260869565217</v>
      </c>
      <c r="X70" s="4">
        <v>0.13326086956521738</v>
      </c>
      <c r="Y70" s="4">
        <v>8.3695652173913046E-2</v>
      </c>
      <c r="Z70" s="4">
        <v>0</v>
      </c>
      <c r="AA70" s="4">
        <v>0</v>
      </c>
      <c r="AB70" s="4">
        <v>0.53836956521739132</v>
      </c>
      <c r="AC70" s="4">
        <v>0</v>
      </c>
      <c r="AD70" s="4">
        <v>0</v>
      </c>
      <c r="AE70" s="4">
        <v>0</v>
      </c>
      <c r="AF70" s="1">
        <v>155362</v>
      </c>
      <c r="AG70" s="1">
        <v>5</v>
      </c>
      <c r="AH70"/>
    </row>
    <row r="71" spans="1:34" x14ac:dyDescent="0.25">
      <c r="A71" t="s">
        <v>508</v>
      </c>
      <c r="B71" t="s">
        <v>338</v>
      </c>
      <c r="C71" t="s">
        <v>699</v>
      </c>
      <c r="D71" t="s">
        <v>597</v>
      </c>
      <c r="E71" s="4">
        <v>101.47826086956522</v>
      </c>
      <c r="F71" s="4">
        <f>Nurse[[#This Row],[Total Nurse Staff Hours]]/Nurse[[#This Row],[MDS Census]]</f>
        <v>3.4168187660668377</v>
      </c>
      <c r="G71" s="4">
        <f>Nurse[[#This Row],[Total Direct Care Staff Hours]]/Nurse[[#This Row],[MDS Census]]</f>
        <v>3.1768637532133672</v>
      </c>
      <c r="H71" s="4">
        <f>Nurse[[#This Row],[Total RN Hours (w/ Admin, DON)]]/Nurse[[#This Row],[MDS Census]]</f>
        <v>0.56425771208226239</v>
      </c>
      <c r="I71" s="4">
        <f>Nurse[[#This Row],[RN Hours (excl. Admin, DON)]]/Nurse[[#This Row],[MDS Census]]</f>
        <v>0.3711675235646959</v>
      </c>
      <c r="J71" s="4">
        <f>SUM(Nurse[[#This Row],[RN Hours (excl. Admin, DON)]],Nurse[[#This Row],[RN Admin Hours]],Nurse[[#This Row],[RN DON Hours]],Nurse[[#This Row],[LPN Hours (excl. Admin)]],Nurse[[#This Row],[LPN Admin Hours]],Nurse[[#This Row],[CNA Hours]],Nurse[[#This Row],[NA TR Hours]],Nurse[[#This Row],[Med Aide/Tech Hours]])</f>
        <v>346.73282608695649</v>
      </c>
      <c r="K71" s="4">
        <f>SUM(Nurse[[#This Row],[RN Hours (excl. Admin, DON)]],Nurse[[#This Row],[LPN Hours (excl. Admin)]],Nurse[[#This Row],[CNA Hours]],Nurse[[#This Row],[NA TR Hours]],Nurse[[#This Row],[Med Aide/Tech Hours]])</f>
        <v>322.38260869565215</v>
      </c>
      <c r="L71" s="4">
        <f>SUM(Nurse[[#This Row],[RN Hours (excl. Admin, DON)]],Nurse[[#This Row],[RN Admin Hours]],Nurse[[#This Row],[RN DON Hours]])</f>
        <v>57.259891304347839</v>
      </c>
      <c r="M71" s="4">
        <v>37.665434782608706</v>
      </c>
      <c r="N71" s="4">
        <v>14.550978260869568</v>
      </c>
      <c r="O71" s="4">
        <v>5.0434782608695654</v>
      </c>
      <c r="P71" s="4">
        <f>SUM(Nurse[[#This Row],[LPN Hours (excl. Admin)]],Nurse[[#This Row],[LPN Admin Hours]])</f>
        <v>75.886521739130444</v>
      </c>
      <c r="Q71" s="4">
        <v>71.130760869565222</v>
      </c>
      <c r="R71" s="4">
        <v>4.7557608695652167</v>
      </c>
      <c r="S71" s="4">
        <f>SUM(Nurse[[#This Row],[CNA Hours]],Nurse[[#This Row],[NA TR Hours]],Nurse[[#This Row],[Med Aide/Tech Hours]])</f>
        <v>213.58641304347822</v>
      </c>
      <c r="T71" s="4">
        <v>158.07478260869561</v>
      </c>
      <c r="U71" s="4">
        <v>55.511630434782596</v>
      </c>
      <c r="V71" s="4">
        <v>0</v>
      </c>
      <c r="W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2.5689130434782612</v>
      </c>
      <c r="X71" s="4">
        <v>0</v>
      </c>
      <c r="Y71" s="4">
        <v>1.7910869565217395</v>
      </c>
      <c r="Z71" s="4">
        <v>0</v>
      </c>
      <c r="AA71" s="4">
        <v>0</v>
      </c>
      <c r="AB71" s="4">
        <v>0.77782608695652178</v>
      </c>
      <c r="AC71" s="4">
        <v>0</v>
      </c>
      <c r="AD71" s="4">
        <v>0</v>
      </c>
      <c r="AE71" s="4">
        <v>0</v>
      </c>
      <c r="AF71" s="1">
        <v>155687</v>
      </c>
      <c r="AG71" s="1">
        <v>5</v>
      </c>
      <c r="AH71"/>
    </row>
    <row r="72" spans="1:34" x14ac:dyDescent="0.25">
      <c r="A72" t="s">
        <v>508</v>
      </c>
      <c r="B72" t="s">
        <v>184</v>
      </c>
      <c r="C72" t="s">
        <v>693</v>
      </c>
      <c r="D72" t="s">
        <v>561</v>
      </c>
      <c r="E72" s="4">
        <v>35.25</v>
      </c>
      <c r="F72" s="4">
        <f>Nurse[[#This Row],[Total Nurse Staff Hours]]/Nurse[[#This Row],[MDS Census]]</f>
        <v>3.606617329633055</v>
      </c>
      <c r="G72" s="4">
        <f>Nurse[[#This Row],[Total Direct Care Staff Hours]]/Nurse[[#This Row],[MDS Census]]</f>
        <v>3.2247980265186551</v>
      </c>
      <c r="H72" s="4">
        <f>Nurse[[#This Row],[Total RN Hours (w/ Admin, DON)]]/Nurse[[#This Row],[MDS Census]]</f>
        <v>0.53009250693802035</v>
      </c>
      <c r="I72" s="4">
        <f>Nurse[[#This Row],[RN Hours (excl. Admin, DON)]]/Nurse[[#This Row],[MDS Census]]</f>
        <v>0.30382670366944187</v>
      </c>
      <c r="J72" s="4">
        <f>SUM(Nurse[[#This Row],[RN Hours (excl. Admin, DON)]],Nurse[[#This Row],[RN Admin Hours]],Nurse[[#This Row],[RN DON Hours]],Nurse[[#This Row],[LPN Hours (excl. Admin)]],Nurse[[#This Row],[LPN Admin Hours]],Nurse[[#This Row],[CNA Hours]],Nurse[[#This Row],[NA TR Hours]],Nurse[[#This Row],[Med Aide/Tech Hours]])</f>
        <v>127.13326086956519</v>
      </c>
      <c r="K72" s="4">
        <f>SUM(Nurse[[#This Row],[RN Hours (excl. Admin, DON)]],Nurse[[#This Row],[LPN Hours (excl. Admin)]],Nurse[[#This Row],[CNA Hours]],Nurse[[#This Row],[NA TR Hours]],Nurse[[#This Row],[Med Aide/Tech Hours]])</f>
        <v>113.6741304347826</v>
      </c>
      <c r="L72" s="4">
        <f>SUM(Nurse[[#This Row],[RN Hours (excl. Admin, DON)]],Nurse[[#This Row],[RN Admin Hours]],Nurse[[#This Row],[RN DON Hours]])</f>
        <v>18.685760869565218</v>
      </c>
      <c r="M72" s="4">
        <v>10.709891304347826</v>
      </c>
      <c r="N72" s="4">
        <v>3.8780434782608704</v>
      </c>
      <c r="O72" s="4">
        <v>4.0978260869565215</v>
      </c>
      <c r="P72" s="4">
        <f>SUM(Nurse[[#This Row],[LPN Hours (excl. Admin)]],Nurse[[#This Row],[LPN Admin Hours]])</f>
        <v>44.087282608695645</v>
      </c>
      <c r="Q72" s="4">
        <v>38.604021739130431</v>
      </c>
      <c r="R72" s="4">
        <v>5.4832608695652167</v>
      </c>
      <c r="S72" s="4">
        <f>SUM(Nurse[[#This Row],[CNA Hours]],Nurse[[#This Row],[NA TR Hours]],Nurse[[#This Row],[Med Aide/Tech Hours]])</f>
        <v>64.360217391304346</v>
      </c>
      <c r="T72" s="4">
        <v>63.76</v>
      </c>
      <c r="U72" s="4">
        <v>0.6002173913043477</v>
      </c>
      <c r="V72" s="4">
        <v>0</v>
      </c>
      <c r="W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0.60706521739130437</v>
      </c>
      <c r="X72" s="4">
        <v>4.8913043478260872E-2</v>
      </c>
      <c r="Y72" s="4">
        <v>7.9891304347826084E-2</v>
      </c>
      <c r="Z72" s="4">
        <v>0</v>
      </c>
      <c r="AA72" s="4">
        <v>0</v>
      </c>
      <c r="AB72" s="4">
        <v>0.47826086956521741</v>
      </c>
      <c r="AC72" s="4">
        <v>0</v>
      </c>
      <c r="AD72" s="4">
        <v>0</v>
      </c>
      <c r="AE72" s="4">
        <v>0</v>
      </c>
      <c r="AF72" s="1">
        <v>155375</v>
      </c>
      <c r="AG72" s="1">
        <v>5</v>
      </c>
      <c r="AH72"/>
    </row>
    <row r="73" spans="1:34" x14ac:dyDescent="0.25">
      <c r="A73" t="s">
        <v>508</v>
      </c>
      <c r="B73" t="s">
        <v>74</v>
      </c>
      <c r="C73" t="s">
        <v>724</v>
      </c>
      <c r="D73" t="s">
        <v>613</v>
      </c>
      <c r="E73" s="4">
        <v>111.85869565217391</v>
      </c>
      <c r="F73" s="4">
        <f>Nurse[[#This Row],[Total Nurse Staff Hours]]/Nurse[[#This Row],[MDS Census]]</f>
        <v>3.528020600524731</v>
      </c>
      <c r="G73" s="4">
        <f>Nurse[[#This Row],[Total Direct Care Staff Hours]]/Nurse[[#This Row],[MDS Census]]</f>
        <v>3.3461675250218641</v>
      </c>
      <c r="H73" s="4">
        <f>Nurse[[#This Row],[Total RN Hours (w/ Admin, DON)]]/Nurse[[#This Row],[MDS Census]]</f>
        <v>0.41667282091147601</v>
      </c>
      <c r="I73" s="4">
        <f>Nurse[[#This Row],[RN Hours (excl. Admin, DON)]]/Nurse[[#This Row],[MDS Census]]</f>
        <v>0.23715188028374307</v>
      </c>
      <c r="J73" s="4">
        <f>SUM(Nurse[[#This Row],[RN Hours (excl. Admin, DON)]],Nurse[[#This Row],[RN Admin Hours]],Nurse[[#This Row],[RN DON Hours]],Nurse[[#This Row],[LPN Hours (excl. Admin)]],Nurse[[#This Row],[LPN Admin Hours]],Nurse[[#This Row],[CNA Hours]],Nurse[[#This Row],[NA TR Hours]],Nurse[[#This Row],[Med Aide/Tech Hours]])</f>
        <v>394.63978260869573</v>
      </c>
      <c r="K73" s="4">
        <f>SUM(Nurse[[#This Row],[RN Hours (excl. Admin, DON)]],Nurse[[#This Row],[LPN Hours (excl. Admin)]],Nurse[[#This Row],[CNA Hours]],Nurse[[#This Row],[NA TR Hours]],Nurse[[#This Row],[Med Aide/Tech Hours]])</f>
        <v>374.29793478260871</v>
      </c>
      <c r="L73" s="4">
        <f>SUM(Nurse[[#This Row],[RN Hours (excl. Admin, DON)]],Nurse[[#This Row],[RN Admin Hours]],Nurse[[#This Row],[RN DON Hours]])</f>
        <v>46.60847826086956</v>
      </c>
      <c r="M73" s="4">
        <v>26.527499999999996</v>
      </c>
      <c r="N73" s="4">
        <v>15.12445652173913</v>
      </c>
      <c r="O73" s="4">
        <v>4.9565217391304346</v>
      </c>
      <c r="P73" s="4">
        <f>SUM(Nurse[[#This Row],[LPN Hours (excl. Admin)]],Nurse[[#This Row],[LPN Admin Hours]])</f>
        <v>104.17326086956524</v>
      </c>
      <c r="Q73" s="4">
        <v>103.91239130434785</v>
      </c>
      <c r="R73" s="4">
        <v>0.2608695652173913</v>
      </c>
      <c r="S73" s="4">
        <f>SUM(Nurse[[#This Row],[CNA Hours]],Nurse[[#This Row],[NA TR Hours]],Nurse[[#This Row],[Med Aide/Tech Hours]])</f>
        <v>243.85804347826087</v>
      </c>
      <c r="T73" s="4">
        <v>224.94369565217391</v>
      </c>
      <c r="U73" s="4">
        <v>18.914347826086964</v>
      </c>
      <c r="V73" s="4">
        <v>0</v>
      </c>
      <c r="W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0.60065217391304349</v>
      </c>
      <c r="X73" s="4">
        <v>0.15478260869565216</v>
      </c>
      <c r="Y73" s="4">
        <v>0.18500000000000003</v>
      </c>
      <c r="Z73" s="4">
        <v>0</v>
      </c>
      <c r="AA73" s="4">
        <v>0</v>
      </c>
      <c r="AB73" s="4">
        <v>0.2608695652173913</v>
      </c>
      <c r="AC73" s="4">
        <v>0</v>
      </c>
      <c r="AD73" s="4">
        <v>0</v>
      </c>
      <c r="AE73" s="4">
        <v>0</v>
      </c>
      <c r="AF73" s="1">
        <v>155187</v>
      </c>
      <c r="AG73" s="1">
        <v>5</v>
      </c>
      <c r="AH73"/>
    </row>
    <row r="74" spans="1:34" x14ac:dyDescent="0.25">
      <c r="A74" t="s">
        <v>508</v>
      </c>
      <c r="B74" t="s">
        <v>180</v>
      </c>
      <c r="C74" t="s">
        <v>704</v>
      </c>
      <c r="D74" t="s">
        <v>569</v>
      </c>
      <c r="E74" s="4">
        <v>85.173913043478265</v>
      </c>
      <c r="F74" s="4">
        <f>Nurse[[#This Row],[Total Nurse Staff Hours]]/Nurse[[#This Row],[MDS Census]]</f>
        <v>3.0867879019908115</v>
      </c>
      <c r="G74" s="4">
        <f>Nurse[[#This Row],[Total Direct Care Staff Hours]]/Nurse[[#This Row],[MDS Census]]</f>
        <v>2.8315824400204188</v>
      </c>
      <c r="H74" s="4">
        <f>Nurse[[#This Row],[Total RN Hours (w/ Admin, DON)]]/Nurse[[#This Row],[MDS Census]]</f>
        <v>0.55432363450740185</v>
      </c>
      <c r="I74" s="4">
        <f>Nurse[[#This Row],[RN Hours (excl. Admin, DON)]]/Nurse[[#This Row],[MDS Census]]</f>
        <v>0.30116003062787144</v>
      </c>
      <c r="J74" s="4">
        <f>SUM(Nurse[[#This Row],[RN Hours (excl. Admin, DON)]],Nurse[[#This Row],[RN Admin Hours]],Nurse[[#This Row],[RN DON Hours]],Nurse[[#This Row],[LPN Hours (excl. Admin)]],Nurse[[#This Row],[LPN Admin Hours]],Nurse[[#This Row],[CNA Hours]],Nurse[[#This Row],[NA TR Hours]],Nurse[[#This Row],[Med Aide/Tech Hours]])</f>
        <v>262.9138043478261</v>
      </c>
      <c r="K74" s="4">
        <f>SUM(Nurse[[#This Row],[RN Hours (excl. Admin, DON)]],Nurse[[#This Row],[LPN Hours (excl. Admin)]],Nurse[[#This Row],[CNA Hours]],Nurse[[#This Row],[NA TR Hours]],Nurse[[#This Row],[Med Aide/Tech Hours]])</f>
        <v>241.17695652173916</v>
      </c>
      <c r="L74" s="4">
        <f>SUM(Nurse[[#This Row],[RN Hours (excl. Admin, DON)]],Nurse[[#This Row],[RN Admin Hours]],Nurse[[#This Row],[RN DON Hours]])</f>
        <v>47.213913043478271</v>
      </c>
      <c r="M74" s="4">
        <v>25.650978260869575</v>
      </c>
      <c r="N74" s="4">
        <v>16.606413043478256</v>
      </c>
      <c r="O74" s="4">
        <v>4.9565217391304346</v>
      </c>
      <c r="P74" s="4">
        <f>SUM(Nurse[[#This Row],[LPN Hours (excl. Admin)]],Nurse[[#This Row],[LPN Admin Hours]])</f>
        <v>58.300869565217369</v>
      </c>
      <c r="Q74" s="4">
        <v>58.12695652173911</v>
      </c>
      <c r="R74" s="4">
        <v>0.17391304347826086</v>
      </c>
      <c r="S74" s="4">
        <f>SUM(Nurse[[#This Row],[CNA Hours]],Nurse[[#This Row],[NA TR Hours]],Nurse[[#This Row],[Med Aide/Tech Hours]])</f>
        <v>157.39902173913049</v>
      </c>
      <c r="T74" s="4">
        <v>131.76521739130439</v>
      </c>
      <c r="U74" s="4">
        <v>25.633804347826086</v>
      </c>
      <c r="V74" s="4">
        <v>0</v>
      </c>
      <c r="W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0.18119565217391304</v>
      </c>
      <c r="X74" s="4">
        <v>7.2826086956521742E-3</v>
      </c>
      <c r="Y74" s="4">
        <v>0</v>
      </c>
      <c r="Z74" s="4">
        <v>0</v>
      </c>
      <c r="AA74" s="4">
        <v>0</v>
      </c>
      <c r="AB74" s="4">
        <v>0.17391304347826086</v>
      </c>
      <c r="AC74" s="4">
        <v>0</v>
      </c>
      <c r="AD74" s="4">
        <v>0</v>
      </c>
      <c r="AE74" s="4">
        <v>0</v>
      </c>
      <c r="AF74" s="1">
        <v>155367</v>
      </c>
      <c r="AG74" s="1">
        <v>5</v>
      </c>
      <c r="AH74"/>
    </row>
    <row r="75" spans="1:34" x14ac:dyDescent="0.25">
      <c r="A75" t="s">
        <v>508</v>
      </c>
      <c r="B75" t="s">
        <v>347</v>
      </c>
      <c r="C75" t="s">
        <v>700</v>
      </c>
      <c r="D75" t="s">
        <v>590</v>
      </c>
      <c r="E75" s="4">
        <v>59.195652173913047</v>
      </c>
      <c r="F75" s="4">
        <f>Nurse[[#This Row],[Total Nurse Staff Hours]]/Nurse[[#This Row],[MDS Census]]</f>
        <v>2.9609107601909654</v>
      </c>
      <c r="G75" s="4">
        <f>Nurse[[#This Row],[Total Direct Care Staff Hours]]/Nurse[[#This Row],[MDS Census]]</f>
        <v>2.5733969886154973</v>
      </c>
      <c r="H75" s="4">
        <f>Nurse[[#This Row],[Total RN Hours (w/ Admin, DON)]]/Nurse[[#This Row],[MDS Census]]</f>
        <v>0.84701799485861184</v>
      </c>
      <c r="I75" s="4">
        <f>Nurse[[#This Row],[RN Hours (excl. Admin, DON)]]/Nurse[[#This Row],[MDS Census]]</f>
        <v>0.59467315460888726</v>
      </c>
      <c r="J75" s="4">
        <f>SUM(Nurse[[#This Row],[RN Hours (excl. Admin, DON)]],Nurse[[#This Row],[RN Admin Hours]],Nurse[[#This Row],[RN DON Hours]],Nurse[[#This Row],[LPN Hours (excl. Admin)]],Nurse[[#This Row],[LPN Admin Hours]],Nurse[[#This Row],[CNA Hours]],Nurse[[#This Row],[NA TR Hours]],Nurse[[#This Row],[Med Aide/Tech Hours]])</f>
        <v>175.27304347826086</v>
      </c>
      <c r="K75" s="4">
        <f>SUM(Nurse[[#This Row],[RN Hours (excl. Admin, DON)]],Nurse[[#This Row],[LPN Hours (excl. Admin)]],Nurse[[#This Row],[CNA Hours]],Nurse[[#This Row],[NA TR Hours]],Nurse[[#This Row],[Med Aide/Tech Hours]])</f>
        <v>152.33391304347825</v>
      </c>
      <c r="L75" s="4">
        <f>SUM(Nurse[[#This Row],[RN Hours (excl. Admin, DON)]],Nurse[[#This Row],[RN Admin Hours]],Nurse[[#This Row],[RN DON Hours]])</f>
        <v>50.139782608695654</v>
      </c>
      <c r="M75" s="4">
        <v>35.202065217391308</v>
      </c>
      <c r="N75" s="4">
        <v>10.698586956521741</v>
      </c>
      <c r="O75" s="4">
        <v>4.2391304347826084</v>
      </c>
      <c r="P75" s="4">
        <f>SUM(Nurse[[#This Row],[LPN Hours (excl. Admin)]],Nurse[[#This Row],[LPN Admin Hours]])</f>
        <v>42.691739130434783</v>
      </c>
      <c r="Q75" s="4">
        <v>34.690326086956517</v>
      </c>
      <c r="R75" s="4">
        <v>8.001413043478264</v>
      </c>
      <c r="S75" s="4">
        <f>SUM(Nurse[[#This Row],[CNA Hours]],Nurse[[#This Row],[NA TR Hours]],Nurse[[#This Row],[Med Aide/Tech Hours]])</f>
        <v>82.441521739130451</v>
      </c>
      <c r="T75" s="4">
        <v>65.715652173913057</v>
      </c>
      <c r="U75" s="4">
        <v>0</v>
      </c>
      <c r="V75" s="4">
        <v>16.725869565217387</v>
      </c>
      <c r="W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5" s="4">
        <v>0</v>
      </c>
      <c r="Y75" s="4">
        <v>0</v>
      </c>
      <c r="Z75" s="4">
        <v>0</v>
      </c>
      <c r="AA75" s="4">
        <v>0</v>
      </c>
      <c r="AB75" s="4">
        <v>0</v>
      </c>
      <c r="AC75" s="4">
        <v>0</v>
      </c>
      <c r="AD75" s="4">
        <v>0</v>
      </c>
      <c r="AE75" s="4">
        <v>0</v>
      </c>
      <c r="AF75" s="1">
        <v>155696</v>
      </c>
      <c r="AG75" s="1">
        <v>5</v>
      </c>
      <c r="AH75"/>
    </row>
    <row r="76" spans="1:34" x14ac:dyDescent="0.25">
      <c r="A76" t="s">
        <v>508</v>
      </c>
      <c r="B76" t="s">
        <v>422</v>
      </c>
      <c r="C76" t="s">
        <v>722</v>
      </c>
      <c r="D76" t="s">
        <v>582</v>
      </c>
      <c r="E76" s="4">
        <v>77.391304347826093</v>
      </c>
      <c r="F76" s="4">
        <f>Nurse[[#This Row],[Total Nurse Staff Hours]]/Nurse[[#This Row],[MDS Census]]</f>
        <v>4.4999592696629209</v>
      </c>
      <c r="G76" s="4">
        <f>Nurse[[#This Row],[Total Direct Care Staff Hours]]/Nurse[[#This Row],[MDS Census]]</f>
        <v>4.0791123595505612</v>
      </c>
      <c r="H76" s="4">
        <f>Nurse[[#This Row],[Total RN Hours (w/ Admin, DON)]]/Nurse[[#This Row],[MDS Census]]</f>
        <v>0.69087640449438192</v>
      </c>
      <c r="I76" s="4">
        <f>Nurse[[#This Row],[RN Hours (excl. Admin, DON)]]/Nurse[[#This Row],[MDS Census]]</f>
        <v>0.53799719101123589</v>
      </c>
      <c r="J76" s="4">
        <f>SUM(Nurse[[#This Row],[RN Hours (excl. Admin, DON)]],Nurse[[#This Row],[RN Admin Hours]],Nurse[[#This Row],[RN DON Hours]],Nurse[[#This Row],[LPN Hours (excl. Admin)]],Nurse[[#This Row],[LPN Admin Hours]],Nurse[[#This Row],[CNA Hours]],Nurse[[#This Row],[NA TR Hours]],Nurse[[#This Row],[Med Aide/Tech Hours]])</f>
        <v>348.25771739130437</v>
      </c>
      <c r="K76" s="4">
        <f>SUM(Nurse[[#This Row],[RN Hours (excl. Admin, DON)]],Nurse[[#This Row],[LPN Hours (excl. Admin)]],Nurse[[#This Row],[CNA Hours]],Nurse[[#This Row],[NA TR Hours]],Nurse[[#This Row],[Med Aide/Tech Hours]])</f>
        <v>315.68782608695648</v>
      </c>
      <c r="L76" s="4">
        <f>SUM(Nurse[[#This Row],[RN Hours (excl. Admin, DON)]],Nurse[[#This Row],[RN Admin Hours]],Nurse[[#This Row],[RN DON Hours]])</f>
        <v>53.467826086956521</v>
      </c>
      <c r="M76" s="4">
        <v>41.636304347826083</v>
      </c>
      <c r="N76" s="4">
        <v>6.0923913043478262</v>
      </c>
      <c r="O76" s="4">
        <v>5.7391304347826084</v>
      </c>
      <c r="P76" s="4">
        <f>SUM(Nurse[[#This Row],[LPN Hours (excl. Admin)]],Nurse[[#This Row],[LPN Admin Hours]])</f>
        <v>83.660217391304357</v>
      </c>
      <c r="Q76" s="4">
        <v>62.92184782608696</v>
      </c>
      <c r="R76" s="4">
        <v>20.738369565217393</v>
      </c>
      <c r="S76" s="4">
        <f>SUM(Nurse[[#This Row],[CNA Hours]],Nurse[[#This Row],[NA TR Hours]],Nurse[[#This Row],[Med Aide/Tech Hours]])</f>
        <v>211.12967391304343</v>
      </c>
      <c r="T76" s="4">
        <v>151.25695652173908</v>
      </c>
      <c r="U76" s="4">
        <v>0.45923913043478259</v>
      </c>
      <c r="V76" s="4">
        <v>59.413478260869567</v>
      </c>
      <c r="W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134.42608695652171</v>
      </c>
      <c r="X76" s="4">
        <v>5.8990217391304354</v>
      </c>
      <c r="Y76" s="4">
        <v>0</v>
      </c>
      <c r="Z76" s="4">
        <v>0</v>
      </c>
      <c r="AA76" s="4">
        <v>12.948260869565219</v>
      </c>
      <c r="AB76" s="4">
        <v>0</v>
      </c>
      <c r="AC76" s="4">
        <v>82.564782608695637</v>
      </c>
      <c r="AD76" s="4">
        <v>0</v>
      </c>
      <c r="AE76" s="4">
        <v>33.014021739130442</v>
      </c>
      <c r="AF76" s="1">
        <v>155790</v>
      </c>
      <c r="AG76" s="1">
        <v>5</v>
      </c>
      <c r="AH76"/>
    </row>
    <row r="77" spans="1:34" x14ac:dyDescent="0.25">
      <c r="A77" t="s">
        <v>508</v>
      </c>
      <c r="B77" t="s">
        <v>444</v>
      </c>
      <c r="C77" t="s">
        <v>663</v>
      </c>
      <c r="D77" t="s">
        <v>611</v>
      </c>
      <c r="E77" s="4">
        <v>88.217391304347828</v>
      </c>
      <c r="F77" s="4">
        <f>Nurse[[#This Row],[Total Nurse Staff Hours]]/Nurse[[#This Row],[MDS Census]]</f>
        <v>3.611016510596353</v>
      </c>
      <c r="G77" s="4">
        <f>Nurse[[#This Row],[Total Direct Care Staff Hours]]/Nurse[[#This Row],[MDS Census]]</f>
        <v>3.5555704780680135</v>
      </c>
      <c r="H77" s="4">
        <f>Nurse[[#This Row],[Total RN Hours (w/ Admin, DON)]]/Nurse[[#This Row],[MDS Census]]</f>
        <v>0.44825653031049789</v>
      </c>
      <c r="I77" s="4">
        <f>Nurse[[#This Row],[RN Hours (excl. Admin, DON)]]/Nurse[[#This Row],[MDS Census]]</f>
        <v>0.39281049778215882</v>
      </c>
      <c r="J77" s="4">
        <f>SUM(Nurse[[#This Row],[RN Hours (excl. Admin, DON)]],Nurse[[#This Row],[RN Admin Hours]],Nurse[[#This Row],[RN DON Hours]],Nurse[[#This Row],[LPN Hours (excl. Admin)]],Nurse[[#This Row],[LPN Admin Hours]],Nurse[[#This Row],[CNA Hours]],Nurse[[#This Row],[NA TR Hours]],Nurse[[#This Row],[Med Aide/Tech Hours]])</f>
        <v>318.55445652173916</v>
      </c>
      <c r="K77" s="4">
        <f>SUM(Nurse[[#This Row],[RN Hours (excl. Admin, DON)]],Nurse[[#This Row],[LPN Hours (excl. Admin)]],Nurse[[#This Row],[CNA Hours]],Nurse[[#This Row],[NA TR Hours]],Nurse[[#This Row],[Med Aide/Tech Hours]])</f>
        <v>313.66315217391303</v>
      </c>
      <c r="L77" s="4">
        <f>SUM(Nurse[[#This Row],[RN Hours (excl. Admin, DON)]],Nurse[[#This Row],[RN Admin Hours]],Nurse[[#This Row],[RN DON Hours]])</f>
        <v>39.544021739130443</v>
      </c>
      <c r="M77" s="4">
        <v>34.652717391304357</v>
      </c>
      <c r="N77" s="4">
        <v>0</v>
      </c>
      <c r="O77" s="4">
        <v>4.8913043478260869</v>
      </c>
      <c r="P77" s="4">
        <f>SUM(Nurse[[#This Row],[LPN Hours (excl. Admin)]],Nurse[[#This Row],[LPN Admin Hours]])</f>
        <v>70.177173913043461</v>
      </c>
      <c r="Q77" s="4">
        <v>70.177173913043461</v>
      </c>
      <c r="R77" s="4">
        <v>0</v>
      </c>
      <c r="S77" s="4">
        <f>SUM(Nurse[[#This Row],[CNA Hours]],Nurse[[#This Row],[NA TR Hours]],Nurse[[#This Row],[Med Aide/Tech Hours]])</f>
        <v>208.83326086956524</v>
      </c>
      <c r="T77" s="4">
        <v>172.7184782608696</v>
      </c>
      <c r="U77" s="4">
        <v>15.346195652173902</v>
      </c>
      <c r="V77" s="4">
        <v>20.768586956521737</v>
      </c>
      <c r="W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60.735434782608678</v>
      </c>
      <c r="X77" s="4">
        <v>0.30652173913043479</v>
      </c>
      <c r="Y77" s="4">
        <v>0</v>
      </c>
      <c r="Z77" s="4">
        <v>0</v>
      </c>
      <c r="AA77" s="4">
        <v>15.374456521739118</v>
      </c>
      <c r="AB77" s="4">
        <v>0</v>
      </c>
      <c r="AC77" s="4">
        <v>29.861956521739128</v>
      </c>
      <c r="AD77" s="4">
        <v>0</v>
      </c>
      <c r="AE77" s="4">
        <v>15.192499999999995</v>
      </c>
      <c r="AF77" s="1">
        <v>155814</v>
      </c>
      <c r="AG77" s="1">
        <v>5</v>
      </c>
      <c r="AH77"/>
    </row>
    <row r="78" spans="1:34" x14ac:dyDescent="0.25">
      <c r="A78" t="s">
        <v>508</v>
      </c>
      <c r="B78" t="s">
        <v>489</v>
      </c>
      <c r="C78" t="s">
        <v>699</v>
      </c>
      <c r="D78" t="s">
        <v>597</v>
      </c>
      <c r="E78" s="4">
        <v>35.097826086956523</v>
      </c>
      <c r="F78" s="4">
        <f>Nurse[[#This Row],[Total Nurse Staff Hours]]/Nurse[[#This Row],[MDS Census]]</f>
        <v>3.0491111799318675</v>
      </c>
      <c r="G78" s="4">
        <f>Nurse[[#This Row],[Total Direct Care Staff Hours]]/Nurse[[#This Row],[MDS Census]]</f>
        <v>2.6499411582533292</v>
      </c>
      <c r="H78" s="4">
        <f>Nurse[[#This Row],[Total RN Hours (w/ Admin, DON)]]/Nurse[[#This Row],[MDS Census]]</f>
        <v>0.29288014865283374</v>
      </c>
      <c r="I78" s="4">
        <f>Nurse[[#This Row],[RN Hours (excl. Admin, DON)]]/Nurse[[#This Row],[MDS Census]]</f>
        <v>6.071848869619078E-2</v>
      </c>
      <c r="J78" s="4">
        <f>SUM(Nurse[[#This Row],[RN Hours (excl. Admin, DON)]],Nurse[[#This Row],[RN Admin Hours]],Nurse[[#This Row],[RN DON Hours]],Nurse[[#This Row],[LPN Hours (excl. Admin)]],Nurse[[#This Row],[LPN Admin Hours]],Nurse[[#This Row],[CNA Hours]],Nurse[[#This Row],[NA TR Hours]],Nurse[[#This Row],[Med Aide/Tech Hours]])</f>
        <v>107.01717391304348</v>
      </c>
      <c r="K78" s="4">
        <f>SUM(Nurse[[#This Row],[RN Hours (excl. Admin, DON)]],Nurse[[#This Row],[LPN Hours (excl. Admin)]],Nurse[[#This Row],[CNA Hours]],Nurse[[#This Row],[NA TR Hours]],Nurse[[#This Row],[Med Aide/Tech Hours]])</f>
        <v>93.007173913043488</v>
      </c>
      <c r="L78" s="4">
        <f>SUM(Nurse[[#This Row],[RN Hours (excl. Admin, DON)]],Nurse[[#This Row],[RN Admin Hours]],Nurse[[#This Row],[RN DON Hours]])</f>
        <v>10.279456521739132</v>
      </c>
      <c r="M78" s="4">
        <v>2.1310869565217394</v>
      </c>
      <c r="N78" s="4">
        <v>2.8260869565217392</v>
      </c>
      <c r="O78" s="4">
        <v>5.3222826086956534</v>
      </c>
      <c r="P78" s="4">
        <f>SUM(Nurse[[#This Row],[LPN Hours (excl. Admin)]],Nurse[[#This Row],[LPN Admin Hours]])</f>
        <v>34.77717391304347</v>
      </c>
      <c r="Q78" s="4">
        <v>28.915543478260865</v>
      </c>
      <c r="R78" s="4">
        <v>5.8616304347826071</v>
      </c>
      <c r="S78" s="4">
        <f>SUM(Nurse[[#This Row],[CNA Hours]],Nurse[[#This Row],[NA TR Hours]],Nurse[[#This Row],[Med Aide/Tech Hours]])</f>
        <v>61.960543478260874</v>
      </c>
      <c r="T78" s="4">
        <v>35.968478260869581</v>
      </c>
      <c r="U78" s="4">
        <v>6.3085869565217374</v>
      </c>
      <c r="V78" s="4">
        <v>19.68347826086956</v>
      </c>
      <c r="W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8" s="4">
        <v>0</v>
      </c>
      <c r="Y78" s="4">
        <v>0</v>
      </c>
      <c r="Z78" s="4">
        <v>0</v>
      </c>
      <c r="AA78" s="4">
        <v>0</v>
      </c>
      <c r="AB78" s="4">
        <v>0</v>
      </c>
      <c r="AC78" s="4">
        <v>0</v>
      </c>
      <c r="AD78" s="4">
        <v>0</v>
      </c>
      <c r="AE78" s="4">
        <v>0</v>
      </c>
      <c r="AF78" s="7">
        <v>1.5000000000000001E+65</v>
      </c>
      <c r="AG78" s="1">
        <v>5</v>
      </c>
      <c r="AH78"/>
    </row>
    <row r="79" spans="1:34" x14ac:dyDescent="0.25">
      <c r="A79" t="s">
        <v>508</v>
      </c>
      <c r="B79" t="s">
        <v>354</v>
      </c>
      <c r="C79" t="s">
        <v>638</v>
      </c>
      <c r="D79" t="s">
        <v>616</v>
      </c>
      <c r="E79" s="4">
        <v>21.543478260869566</v>
      </c>
      <c r="F79" s="4">
        <f>Nurse[[#This Row],[Total Nurse Staff Hours]]/Nurse[[#This Row],[MDS Census]]</f>
        <v>4.0861453077699297</v>
      </c>
      <c r="G79" s="4">
        <f>Nurse[[#This Row],[Total Direct Care Staff Hours]]/Nurse[[#This Row],[MDS Census]]</f>
        <v>3.1430827447023209</v>
      </c>
      <c r="H79" s="4">
        <f>Nurse[[#This Row],[Total RN Hours (w/ Admin, DON)]]/Nurse[[#This Row],[MDS Census]]</f>
        <v>0.91182139253279493</v>
      </c>
      <c r="I79" s="4">
        <f>Nurse[[#This Row],[RN Hours (excl. Admin, DON)]]/Nurse[[#This Row],[MDS Census]]</f>
        <v>0.33766397578203833</v>
      </c>
      <c r="J79" s="4">
        <f>SUM(Nurse[[#This Row],[RN Hours (excl. Admin, DON)]],Nurse[[#This Row],[RN Admin Hours]],Nurse[[#This Row],[RN DON Hours]],Nurse[[#This Row],[LPN Hours (excl. Admin)]],Nurse[[#This Row],[LPN Admin Hours]],Nurse[[#This Row],[CNA Hours]],Nurse[[#This Row],[NA TR Hours]],Nurse[[#This Row],[Med Aide/Tech Hours]])</f>
        <v>88.029782608695655</v>
      </c>
      <c r="K79" s="4">
        <f>SUM(Nurse[[#This Row],[RN Hours (excl. Admin, DON)]],Nurse[[#This Row],[LPN Hours (excl. Admin)]],Nurse[[#This Row],[CNA Hours]],Nurse[[#This Row],[NA TR Hours]],Nurse[[#This Row],[Med Aide/Tech Hours]])</f>
        <v>67.712934782608698</v>
      </c>
      <c r="L79" s="4">
        <f>SUM(Nurse[[#This Row],[RN Hours (excl. Admin, DON)]],Nurse[[#This Row],[RN Admin Hours]],Nurse[[#This Row],[RN DON Hours]])</f>
        <v>19.643804347826084</v>
      </c>
      <c r="M79" s="4">
        <v>7.2744565217391308</v>
      </c>
      <c r="N79" s="4">
        <v>6.4563043478260855</v>
      </c>
      <c r="O79" s="4">
        <v>5.9130434782608692</v>
      </c>
      <c r="P79" s="4">
        <f>SUM(Nurse[[#This Row],[LPN Hours (excl. Admin)]],Nurse[[#This Row],[LPN Admin Hours]])</f>
        <v>31.842826086956521</v>
      </c>
      <c r="Q79" s="4">
        <v>23.895326086956519</v>
      </c>
      <c r="R79" s="4">
        <v>7.9474999999999998</v>
      </c>
      <c r="S79" s="4">
        <f>SUM(Nurse[[#This Row],[CNA Hours]],Nurse[[#This Row],[NA TR Hours]],Nurse[[#This Row],[Med Aide/Tech Hours]])</f>
        <v>36.543152173913043</v>
      </c>
      <c r="T79" s="4">
        <v>36.543152173913043</v>
      </c>
      <c r="U79" s="4">
        <v>0</v>
      </c>
      <c r="V79" s="4">
        <v>0</v>
      </c>
      <c r="W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9" s="4">
        <v>0</v>
      </c>
      <c r="Y79" s="4">
        <v>0</v>
      </c>
      <c r="Z79" s="4">
        <v>0</v>
      </c>
      <c r="AA79" s="4">
        <v>0</v>
      </c>
      <c r="AB79" s="4">
        <v>0</v>
      </c>
      <c r="AC79" s="4">
        <v>0</v>
      </c>
      <c r="AD79" s="4">
        <v>0</v>
      </c>
      <c r="AE79" s="4">
        <v>0</v>
      </c>
      <c r="AF79" s="1">
        <v>155703</v>
      </c>
      <c r="AG79" s="1">
        <v>5</v>
      </c>
      <c r="AH79"/>
    </row>
    <row r="80" spans="1:34" x14ac:dyDescent="0.25">
      <c r="A80" t="s">
        <v>508</v>
      </c>
      <c r="B80" t="s">
        <v>235</v>
      </c>
      <c r="C80" t="s">
        <v>766</v>
      </c>
      <c r="D80" t="s">
        <v>545</v>
      </c>
      <c r="E80" s="4">
        <v>32</v>
      </c>
      <c r="F80" s="4">
        <f>Nurse[[#This Row],[Total Nurse Staff Hours]]/Nurse[[#This Row],[MDS Census]]</f>
        <v>4.0684103260869549</v>
      </c>
      <c r="G80" s="4">
        <f>Nurse[[#This Row],[Total Direct Care Staff Hours]]/Nurse[[#This Row],[MDS Census]]</f>
        <v>3.8902513586956511</v>
      </c>
      <c r="H80" s="4">
        <f>Nurse[[#This Row],[Total RN Hours (w/ Admin, DON)]]/Nurse[[#This Row],[MDS Census]]</f>
        <v>0.74538043478260807</v>
      </c>
      <c r="I80" s="4">
        <f>Nurse[[#This Row],[RN Hours (excl. Admin, DON)]]/Nurse[[#This Row],[MDS Census]]</f>
        <v>0.56722146739130375</v>
      </c>
      <c r="J80" s="4">
        <f>SUM(Nurse[[#This Row],[RN Hours (excl. Admin, DON)]],Nurse[[#This Row],[RN Admin Hours]],Nurse[[#This Row],[RN DON Hours]],Nurse[[#This Row],[LPN Hours (excl. Admin)]],Nurse[[#This Row],[LPN Admin Hours]],Nurse[[#This Row],[CNA Hours]],Nurse[[#This Row],[NA TR Hours]],Nurse[[#This Row],[Med Aide/Tech Hours]])</f>
        <v>130.18913043478256</v>
      </c>
      <c r="K80" s="4">
        <f>SUM(Nurse[[#This Row],[RN Hours (excl. Admin, DON)]],Nurse[[#This Row],[LPN Hours (excl. Admin)]],Nurse[[#This Row],[CNA Hours]],Nurse[[#This Row],[NA TR Hours]],Nurse[[#This Row],[Med Aide/Tech Hours]])</f>
        <v>124.48804347826083</v>
      </c>
      <c r="L80" s="4">
        <f>SUM(Nurse[[#This Row],[RN Hours (excl. Admin, DON)]],Nurse[[#This Row],[RN Admin Hours]],Nurse[[#This Row],[RN DON Hours]])</f>
        <v>23.852173913043458</v>
      </c>
      <c r="M80" s="4">
        <v>18.15108695652172</v>
      </c>
      <c r="N80" s="4">
        <v>0</v>
      </c>
      <c r="O80" s="4">
        <v>5.7010869565217392</v>
      </c>
      <c r="P80" s="4">
        <f>SUM(Nurse[[#This Row],[LPN Hours (excl. Admin)]],Nurse[[#This Row],[LPN Admin Hours]])</f>
        <v>31.70000000000001</v>
      </c>
      <c r="Q80" s="4">
        <v>31.70000000000001</v>
      </c>
      <c r="R80" s="4">
        <v>0</v>
      </c>
      <c r="S80" s="4">
        <f>SUM(Nurse[[#This Row],[CNA Hours]],Nurse[[#This Row],[NA TR Hours]],Nurse[[#This Row],[Med Aide/Tech Hours]])</f>
        <v>74.636956521739108</v>
      </c>
      <c r="T80" s="4">
        <v>49.657608695652172</v>
      </c>
      <c r="U80" s="4">
        <v>21.845652173913017</v>
      </c>
      <c r="V80" s="4">
        <v>3.1336956521739139</v>
      </c>
      <c r="W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0" s="4">
        <v>0</v>
      </c>
      <c r="Y80" s="4">
        <v>0</v>
      </c>
      <c r="Z80" s="4">
        <v>0</v>
      </c>
      <c r="AA80" s="4">
        <v>0</v>
      </c>
      <c r="AB80" s="4">
        <v>0</v>
      </c>
      <c r="AC80" s="4">
        <v>0</v>
      </c>
      <c r="AD80" s="4">
        <v>0</v>
      </c>
      <c r="AE80" s="4">
        <v>0</v>
      </c>
      <c r="AF80" s="1">
        <v>155480</v>
      </c>
      <c r="AG80" s="1">
        <v>5</v>
      </c>
      <c r="AH80"/>
    </row>
    <row r="81" spans="1:34" x14ac:dyDescent="0.25">
      <c r="A81" t="s">
        <v>508</v>
      </c>
      <c r="B81" t="s">
        <v>241</v>
      </c>
      <c r="C81" t="s">
        <v>646</v>
      </c>
      <c r="D81" t="s">
        <v>593</v>
      </c>
      <c r="E81" s="4">
        <v>100.19565217391305</v>
      </c>
      <c r="F81" s="4">
        <f>Nurse[[#This Row],[Total Nurse Staff Hours]]/Nurse[[#This Row],[MDS Census]]</f>
        <v>3.0187242351920158</v>
      </c>
      <c r="G81" s="4">
        <f>Nurse[[#This Row],[Total Direct Care Staff Hours]]/Nurse[[#This Row],[MDS Census]]</f>
        <v>2.9113799088739425</v>
      </c>
      <c r="H81" s="4">
        <f>Nurse[[#This Row],[Total RN Hours (w/ Admin, DON)]]/Nurse[[#This Row],[MDS Census]]</f>
        <v>0.48481557821653293</v>
      </c>
      <c r="I81" s="4">
        <f>Nurse[[#This Row],[RN Hours (excl. Admin, DON)]]/Nurse[[#This Row],[MDS Census]]</f>
        <v>0.42921783467129532</v>
      </c>
      <c r="J81" s="4">
        <f>SUM(Nurse[[#This Row],[RN Hours (excl. Admin, DON)]],Nurse[[#This Row],[RN Admin Hours]],Nurse[[#This Row],[RN DON Hours]],Nurse[[#This Row],[LPN Hours (excl. Admin)]],Nurse[[#This Row],[LPN Admin Hours]],Nurse[[#This Row],[CNA Hours]],Nurse[[#This Row],[NA TR Hours]],Nurse[[#This Row],[Med Aide/Tech Hours]])</f>
        <v>302.46304347826089</v>
      </c>
      <c r="K81" s="4">
        <f>SUM(Nurse[[#This Row],[RN Hours (excl. Admin, DON)]],Nurse[[#This Row],[LPN Hours (excl. Admin)]],Nurse[[#This Row],[CNA Hours]],Nurse[[#This Row],[NA TR Hours]],Nurse[[#This Row],[Med Aide/Tech Hours]])</f>
        <v>291.7076086956522</v>
      </c>
      <c r="L81" s="4">
        <f>SUM(Nurse[[#This Row],[RN Hours (excl. Admin, DON)]],Nurse[[#This Row],[RN Admin Hours]],Nurse[[#This Row],[RN DON Hours]])</f>
        <v>48.576413043478269</v>
      </c>
      <c r="M81" s="4">
        <v>43.005760869565222</v>
      </c>
      <c r="N81" s="4">
        <v>0.48369565217391303</v>
      </c>
      <c r="O81" s="4">
        <v>5.0869565217391308</v>
      </c>
      <c r="P81" s="4">
        <f>SUM(Nurse[[#This Row],[LPN Hours (excl. Admin)]],Nurse[[#This Row],[LPN Admin Hours]])</f>
        <v>77.200108695652162</v>
      </c>
      <c r="Q81" s="4">
        <v>72.015326086956506</v>
      </c>
      <c r="R81" s="4">
        <v>5.1847826086956523</v>
      </c>
      <c r="S81" s="4">
        <f>SUM(Nurse[[#This Row],[CNA Hours]],Nurse[[#This Row],[NA TR Hours]],Nurse[[#This Row],[Med Aide/Tech Hours]])</f>
        <v>176.68652173913043</v>
      </c>
      <c r="T81" s="4">
        <v>158.32326086956522</v>
      </c>
      <c r="U81" s="4">
        <v>0</v>
      </c>
      <c r="V81" s="4">
        <v>18.363260869565217</v>
      </c>
      <c r="W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1" s="4">
        <v>0</v>
      </c>
      <c r="Y81" s="4">
        <v>0</v>
      </c>
      <c r="Z81" s="4">
        <v>0</v>
      </c>
      <c r="AA81" s="4">
        <v>0</v>
      </c>
      <c r="AB81" s="4">
        <v>0</v>
      </c>
      <c r="AC81" s="4">
        <v>0</v>
      </c>
      <c r="AD81" s="4">
        <v>0</v>
      </c>
      <c r="AE81" s="4">
        <v>0</v>
      </c>
      <c r="AF81" s="1">
        <v>155487</v>
      </c>
      <c r="AG81" s="1">
        <v>5</v>
      </c>
      <c r="AH81"/>
    </row>
    <row r="82" spans="1:34" x14ac:dyDescent="0.25">
      <c r="A82" t="s">
        <v>508</v>
      </c>
      <c r="B82" t="s">
        <v>85</v>
      </c>
      <c r="C82" t="s">
        <v>728</v>
      </c>
      <c r="D82" t="s">
        <v>611</v>
      </c>
      <c r="E82" s="4">
        <v>60.336956521739133</v>
      </c>
      <c r="F82" s="4">
        <f>Nurse[[#This Row],[Total Nurse Staff Hours]]/Nurse[[#This Row],[MDS Census]]</f>
        <v>3.5871914970275625</v>
      </c>
      <c r="G82" s="4">
        <f>Nurse[[#This Row],[Total Direct Care Staff Hours]]/Nurse[[#This Row],[MDS Census]]</f>
        <v>3.3290398126463696</v>
      </c>
      <c r="H82" s="4">
        <f>Nurse[[#This Row],[Total RN Hours (w/ Admin, DON)]]/Nurse[[#This Row],[MDS Census]]</f>
        <v>0.4149702756260133</v>
      </c>
      <c r="I82" s="4">
        <f>Nurse[[#This Row],[RN Hours (excl. Admin, DON)]]/Nurse[[#This Row],[MDS Census]]</f>
        <v>0.19154206449288416</v>
      </c>
      <c r="J82" s="4">
        <f>SUM(Nurse[[#This Row],[RN Hours (excl. Admin, DON)]],Nurse[[#This Row],[RN Admin Hours]],Nurse[[#This Row],[RN DON Hours]],Nurse[[#This Row],[LPN Hours (excl. Admin)]],Nurse[[#This Row],[LPN Admin Hours]],Nurse[[#This Row],[CNA Hours]],Nurse[[#This Row],[NA TR Hours]],Nurse[[#This Row],[Med Aide/Tech Hours]])</f>
        <v>216.44021739130434</v>
      </c>
      <c r="K82" s="4">
        <f>SUM(Nurse[[#This Row],[RN Hours (excl. Admin, DON)]],Nurse[[#This Row],[LPN Hours (excl. Admin)]],Nurse[[#This Row],[CNA Hours]],Nurse[[#This Row],[NA TR Hours]],Nurse[[#This Row],[Med Aide/Tech Hours]])</f>
        <v>200.8641304347826</v>
      </c>
      <c r="L82" s="4">
        <f>SUM(Nurse[[#This Row],[RN Hours (excl. Admin, DON)]],Nurse[[#This Row],[RN Admin Hours]],Nurse[[#This Row],[RN DON Hours]])</f>
        <v>25.038043478260867</v>
      </c>
      <c r="M82" s="4">
        <v>11.557065217391305</v>
      </c>
      <c r="N82" s="4">
        <v>7.8288043478260869</v>
      </c>
      <c r="O82" s="4">
        <v>5.6521739130434785</v>
      </c>
      <c r="P82" s="4">
        <f>SUM(Nurse[[#This Row],[LPN Hours (excl. Admin)]],Nurse[[#This Row],[LPN Admin Hours]])</f>
        <v>56.048913043478258</v>
      </c>
      <c r="Q82" s="4">
        <v>53.953804347826086</v>
      </c>
      <c r="R82" s="4">
        <v>2.0951086956521738</v>
      </c>
      <c r="S82" s="4">
        <f>SUM(Nurse[[#This Row],[CNA Hours]],Nurse[[#This Row],[NA TR Hours]],Nurse[[#This Row],[Med Aide/Tech Hours]])</f>
        <v>135.35326086956522</v>
      </c>
      <c r="T82" s="4">
        <v>110.55163043478261</v>
      </c>
      <c r="U82" s="4">
        <v>0.25815217391304346</v>
      </c>
      <c r="V82" s="4">
        <v>24.543478260869566</v>
      </c>
      <c r="W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52.654891304347821</v>
      </c>
      <c r="X82" s="4">
        <v>1.0461956521739131</v>
      </c>
      <c r="Y82" s="4">
        <v>0</v>
      </c>
      <c r="Z82" s="4">
        <v>0</v>
      </c>
      <c r="AA82" s="4">
        <v>3.2581521739130435</v>
      </c>
      <c r="AB82" s="4">
        <v>0</v>
      </c>
      <c r="AC82" s="4">
        <v>41.834239130434781</v>
      </c>
      <c r="AD82" s="4">
        <v>0</v>
      </c>
      <c r="AE82" s="4">
        <v>6.5163043478260869</v>
      </c>
      <c r="AF82" s="1">
        <v>155206</v>
      </c>
      <c r="AG82" s="1">
        <v>5</v>
      </c>
      <c r="AH82"/>
    </row>
    <row r="83" spans="1:34" x14ac:dyDescent="0.25">
      <c r="A83" t="s">
        <v>508</v>
      </c>
      <c r="B83" t="s">
        <v>397</v>
      </c>
      <c r="C83" t="s">
        <v>728</v>
      </c>
      <c r="D83" t="s">
        <v>611</v>
      </c>
      <c r="E83" s="4">
        <v>93.576086956521735</v>
      </c>
      <c r="F83" s="4">
        <f>Nurse[[#This Row],[Total Nurse Staff Hours]]/Nurse[[#This Row],[MDS Census]]</f>
        <v>3.8140852596120349</v>
      </c>
      <c r="G83" s="4">
        <f>Nurse[[#This Row],[Total Direct Care Staff Hours]]/Nurse[[#This Row],[MDS Census]]</f>
        <v>3.2884051573934263</v>
      </c>
      <c r="H83" s="4">
        <f>Nurse[[#This Row],[Total RN Hours (w/ Admin, DON)]]/Nurse[[#This Row],[MDS Census]]</f>
        <v>0.97001858520153328</v>
      </c>
      <c r="I83" s="4">
        <f>Nurse[[#This Row],[RN Hours (excl. Admin, DON)]]/Nurse[[#This Row],[MDS Census]]</f>
        <v>0.55969450574979673</v>
      </c>
      <c r="J83" s="4">
        <f>SUM(Nurse[[#This Row],[RN Hours (excl. Admin, DON)]],Nurse[[#This Row],[RN Admin Hours]],Nurse[[#This Row],[RN DON Hours]],Nurse[[#This Row],[LPN Hours (excl. Admin)]],Nurse[[#This Row],[LPN Admin Hours]],Nurse[[#This Row],[CNA Hours]],Nurse[[#This Row],[NA TR Hours]],Nurse[[#This Row],[Med Aide/Tech Hours]])</f>
        <v>356.90717391304355</v>
      </c>
      <c r="K83" s="4">
        <f>SUM(Nurse[[#This Row],[RN Hours (excl. Admin, DON)]],Nurse[[#This Row],[LPN Hours (excl. Admin)]],Nurse[[#This Row],[CNA Hours]],Nurse[[#This Row],[NA TR Hours]],Nurse[[#This Row],[Med Aide/Tech Hours]])</f>
        <v>307.71608695652179</v>
      </c>
      <c r="L83" s="4">
        <f>SUM(Nurse[[#This Row],[RN Hours (excl. Admin, DON)]],Nurse[[#This Row],[RN Admin Hours]],Nurse[[#This Row],[RN DON Hours]])</f>
        <v>90.770543478260862</v>
      </c>
      <c r="M83" s="4">
        <v>52.374021739130434</v>
      </c>
      <c r="N83" s="4">
        <v>33.396521739130435</v>
      </c>
      <c r="O83" s="4">
        <v>5</v>
      </c>
      <c r="P83" s="4">
        <f>SUM(Nurse[[#This Row],[LPN Hours (excl. Admin)]],Nurse[[#This Row],[LPN Admin Hours]])</f>
        <v>57.248586956521748</v>
      </c>
      <c r="Q83" s="4">
        <v>46.45402173913044</v>
      </c>
      <c r="R83" s="4">
        <v>10.794565217391305</v>
      </c>
      <c r="S83" s="4">
        <f>SUM(Nurse[[#This Row],[CNA Hours]],Nurse[[#This Row],[NA TR Hours]],Nurse[[#This Row],[Med Aide/Tech Hours]])</f>
        <v>208.8880434782609</v>
      </c>
      <c r="T83" s="4">
        <v>151.54228260869567</v>
      </c>
      <c r="U83" s="4">
        <v>5.7470652173913042</v>
      </c>
      <c r="V83" s="4">
        <v>51.598695652173923</v>
      </c>
      <c r="W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0.78260869565217395</v>
      </c>
      <c r="X83" s="4">
        <v>0</v>
      </c>
      <c r="Y83" s="4">
        <v>0.78260869565217395</v>
      </c>
      <c r="Z83" s="4">
        <v>0</v>
      </c>
      <c r="AA83" s="4">
        <v>0</v>
      </c>
      <c r="AB83" s="4">
        <v>0</v>
      </c>
      <c r="AC83" s="4">
        <v>0</v>
      </c>
      <c r="AD83" s="4">
        <v>0</v>
      </c>
      <c r="AE83" s="4">
        <v>0</v>
      </c>
      <c r="AF83" s="1">
        <v>155761</v>
      </c>
      <c r="AG83" s="1">
        <v>5</v>
      </c>
      <c r="AH83"/>
    </row>
    <row r="84" spans="1:34" x14ac:dyDescent="0.25">
      <c r="A84" t="s">
        <v>508</v>
      </c>
      <c r="B84" t="s">
        <v>179</v>
      </c>
      <c r="C84" t="s">
        <v>708</v>
      </c>
      <c r="D84" t="s">
        <v>605</v>
      </c>
      <c r="E84" s="4">
        <v>88.532608695652172</v>
      </c>
      <c r="F84" s="4">
        <f>Nurse[[#This Row],[Total Nurse Staff Hours]]/Nurse[[#This Row],[MDS Census]]</f>
        <v>2.9277188459177412</v>
      </c>
      <c r="G84" s="4">
        <f>Nurse[[#This Row],[Total Direct Care Staff Hours]]/Nurse[[#This Row],[MDS Census]]</f>
        <v>2.7006568446899935</v>
      </c>
      <c r="H84" s="4">
        <f>Nurse[[#This Row],[Total RN Hours (w/ Admin, DON)]]/Nurse[[#This Row],[MDS Census]]</f>
        <v>0.46242111724984658</v>
      </c>
      <c r="I84" s="4">
        <f>Nurse[[#This Row],[RN Hours (excl. Admin, DON)]]/Nurse[[#This Row],[MDS Census]]</f>
        <v>0.29723756906077348</v>
      </c>
      <c r="J84" s="4">
        <f>SUM(Nurse[[#This Row],[RN Hours (excl. Admin, DON)]],Nurse[[#This Row],[RN Admin Hours]],Nurse[[#This Row],[RN DON Hours]],Nurse[[#This Row],[LPN Hours (excl. Admin)]],Nurse[[#This Row],[LPN Admin Hours]],Nurse[[#This Row],[CNA Hours]],Nurse[[#This Row],[NA TR Hours]],Nurse[[#This Row],[Med Aide/Tech Hours]])</f>
        <v>259.19858695652175</v>
      </c>
      <c r="K84" s="4">
        <f>SUM(Nurse[[#This Row],[RN Hours (excl. Admin, DON)]],Nurse[[#This Row],[LPN Hours (excl. Admin)]],Nurse[[#This Row],[CNA Hours]],Nurse[[#This Row],[NA TR Hours]],Nurse[[#This Row],[Med Aide/Tech Hours]])</f>
        <v>239.09619565217389</v>
      </c>
      <c r="L84" s="4">
        <f>SUM(Nurse[[#This Row],[RN Hours (excl. Admin, DON)]],Nurse[[#This Row],[RN Admin Hours]],Nurse[[#This Row],[RN DON Hours]])</f>
        <v>40.939347826086959</v>
      </c>
      <c r="M84" s="4">
        <v>26.315217391304348</v>
      </c>
      <c r="N84" s="4">
        <v>9.5806521739130464</v>
      </c>
      <c r="O84" s="4">
        <v>5.0434782608695654</v>
      </c>
      <c r="P84" s="4">
        <f>SUM(Nurse[[#This Row],[LPN Hours (excl. Admin)]],Nurse[[#This Row],[LPN Admin Hours]])</f>
        <v>54.987499999999997</v>
      </c>
      <c r="Q84" s="4">
        <v>49.509239130434779</v>
      </c>
      <c r="R84" s="4">
        <v>5.4782608695652177</v>
      </c>
      <c r="S84" s="4">
        <f>SUM(Nurse[[#This Row],[CNA Hours]],Nurse[[#This Row],[NA TR Hours]],Nurse[[#This Row],[Med Aide/Tech Hours]])</f>
        <v>163.27173913043478</v>
      </c>
      <c r="T84" s="4">
        <v>121.28532608695652</v>
      </c>
      <c r="U84" s="4">
        <v>0</v>
      </c>
      <c r="V84" s="4">
        <v>41.986413043478258</v>
      </c>
      <c r="W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4.1023913043478268</v>
      </c>
      <c r="X84" s="4">
        <v>0</v>
      </c>
      <c r="Y84" s="4">
        <v>4.1023913043478268</v>
      </c>
      <c r="Z84" s="4">
        <v>0</v>
      </c>
      <c r="AA84" s="4">
        <v>0</v>
      </c>
      <c r="AB84" s="4">
        <v>0</v>
      </c>
      <c r="AC84" s="4">
        <v>0</v>
      </c>
      <c r="AD84" s="4">
        <v>0</v>
      </c>
      <c r="AE84" s="4">
        <v>0</v>
      </c>
      <c r="AF84" s="1">
        <v>155364</v>
      </c>
      <c r="AG84" s="1">
        <v>5</v>
      </c>
      <c r="AH84"/>
    </row>
    <row r="85" spans="1:34" x14ac:dyDescent="0.25">
      <c r="A85" t="s">
        <v>508</v>
      </c>
      <c r="B85" t="s">
        <v>192</v>
      </c>
      <c r="C85" t="s">
        <v>735</v>
      </c>
      <c r="D85" t="s">
        <v>594</v>
      </c>
      <c r="E85" s="4">
        <v>85.423913043478265</v>
      </c>
      <c r="F85" s="4">
        <f>Nurse[[#This Row],[Total Nurse Staff Hours]]/Nurse[[#This Row],[MDS Census]]</f>
        <v>3.7529711159180548</v>
      </c>
      <c r="G85" s="4">
        <f>Nurse[[#This Row],[Total Direct Care Staff Hours]]/Nurse[[#This Row],[MDS Census]]</f>
        <v>3.679615727191754</v>
      </c>
      <c r="H85" s="4">
        <f>Nurse[[#This Row],[Total RN Hours (w/ Admin, DON)]]/Nurse[[#This Row],[MDS Census]]</f>
        <v>0.40932052423972509</v>
      </c>
      <c r="I85" s="4">
        <f>Nurse[[#This Row],[RN Hours (excl. Admin, DON)]]/Nurse[[#This Row],[MDS Census]]</f>
        <v>0.33596513551342405</v>
      </c>
      <c r="J85" s="4">
        <f>SUM(Nurse[[#This Row],[RN Hours (excl. Admin, DON)]],Nurse[[#This Row],[RN Admin Hours]],Nurse[[#This Row],[RN DON Hours]],Nurse[[#This Row],[LPN Hours (excl. Admin)]],Nurse[[#This Row],[LPN Admin Hours]],Nurse[[#This Row],[CNA Hours]],Nurse[[#This Row],[NA TR Hours]],Nurse[[#This Row],[Med Aide/Tech Hours]])</f>
        <v>320.59347826086952</v>
      </c>
      <c r="K85" s="4">
        <f>SUM(Nurse[[#This Row],[RN Hours (excl. Admin, DON)]],Nurse[[#This Row],[LPN Hours (excl. Admin)]],Nurse[[#This Row],[CNA Hours]],Nurse[[#This Row],[NA TR Hours]],Nurse[[#This Row],[Med Aide/Tech Hours]])</f>
        <v>314.32717391304345</v>
      </c>
      <c r="L85" s="4">
        <f>SUM(Nurse[[#This Row],[RN Hours (excl. Admin, DON)]],Nurse[[#This Row],[RN Admin Hours]],Nurse[[#This Row],[RN DON Hours]])</f>
        <v>34.965760869565216</v>
      </c>
      <c r="M85" s="4">
        <v>28.69945652173913</v>
      </c>
      <c r="N85" s="4">
        <v>0</v>
      </c>
      <c r="O85" s="4">
        <v>6.266304347826086</v>
      </c>
      <c r="P85" s="4">
        <f>SUM(Nurse[[#This Row],[LPN Hours (excl. Admin)]],Nurse[[#This Row],[LPN Admin Hours]])</f>
        <v>67.68315217391303</v>
      </c>
      <c r="Q85" s="4">
        <v>67.68315217391303</v>
      </c>
      <c r="R85" s="4">
        <v>0</v>
      </c>
      <c r="S85" s="4">
        <f>SUM(Nurse[[#This Row],[CNA Hours]],Nurse[[#This Row],[NA TR Hours]],Nurse[[#This Row],[Med Aide/Tech Hours]])</f>
        <v>217.94456521739124</v>
      </c>
      <c r="T85" s="4">
        <v>153.73260869565215</v>
      </c>
      <c r="U85" s="4">
        <v>28.108152173913037</v>
      </c>
      <c r="V85" s="4">
        <v>36.103804347826078</v>
      </c>
      <c r="W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8.7717391304347831</v>
      </c>
      <c r="X85" s="4">
        <v>3.0956521739130443</v>
      </c>
      <c r="Y85" s="4">
        <v>0</v>
      </c>
      <c r="Z85" s="4">
        <v>0</v>
      </c>
      <c r="AA85" s="4">
        <v>0.13695652173913042</v>
      </c>
      <c r="AB85" s="4">
        <v>0</v>
      </c>
      <c r="AC85" s="4">
        <v>3.3119565217391296</v>
      </c>
      <c r="AD85" s="4">
        <v>0</v>
      </c>
      <c r="AE85" s="4">
        <v>2.2271739130434782</v>
      </c>
      <c r="AF85" s="1">
        <v>155385</v>
      </c>
      <c r="AG85" s="1">
        <v>5</v>
      </c>
      <c r="AH85"/>
    </row>
    <row r="86" spans="1:34" x14ac:dyDescent="0.25">
      <c r="A86" t="s">
        <v>508</v>
      </c>
      <c r="B86" t="s">
        <v>311</v>
      </c>
      <c r="C86" t="s">
        <v>708</v>
      </c>
      <c r="D86" t="s">
        <v>605</v>
      </c>
      <c r="E86" s="4">
        <v>94.184782608695656</v>
      </c>
      <c r="F86" s="4">
        <f>Nurse[[#This Row],[Total Nurse Staff Hours]]/Nurse[[#This Row],[MDS Census]]</f>
        <v>3.7106947489901909</v>
      </c>
      <c r="G86" s="4">
        <f>Nurse[[#This Row],[Total Direct Care Staff Hours]]/Nurse[[#This Row],[MDS Census]]</f>
        <v>3.3800403923831515</v>
      </c>
      <c r="H86" s="4">
        <f>Nurse[[#This Row],[Total RN Hours (w/ Admin, DON)]]/Nurse[[#This Row],[MDS Census]]</f>
        <v>0.55213156376226191</v>
      </c>
      <c r="I86" s="4">
        <f>Nurse[[#This Row],[RN Hours (excl. Admin, DON)]]/Nurse[[#This Row],[MDS Census]]</f>
        <v>0.38117830351990761</v>
      </c>
      <c r="J86" s="4">
        <f>SUM(Nurse[[#This Row],[RN Hours (excl. Admin, DON)]],Nurse[[#This Row],[RN Admin Hours]],Nurse[[#This Row],[RN DON Hours]],Nurse[[#This Row],[LPN Hours (excl. Admin)]],Nurse[[#This Row],[LPN Admin Hours]],Nurse[[#This Row],[CNA Hours]],Nurse[[#This Row],[NA TR Hours]],Nurse[[#This Row],[Med Aide/Tech Hours]])</f>
        <v>349.49097826086961</v>
      </c>
      <c r="K86" s="4">
        <f>SUM(Nurse[[#This Row],[RN Hours (excl. Admin, DON)]],Nurse[[#This Row],[LPN Hours (excl. Admin)]],Nurse[[#This Row],[CNA Hours]],Nurse[[#This Row],[NA TR Hours]],Nurse[[#This Row],[Med Aide/Tech Hours]])</f>
        <v>318.34836956521747</v>
      </c>
      <c r="L86" s="4">
        <f>SUM(Nurse[[#This Row],[RN Hours (excl. Admin, DON)]],Nurse[[#This Row],[RN Admin Hours]],Nurse[[#This Row],[RN DON Hours]])</f>
        <v>52.002391304347825</v>
      </c>
      <c r="M86" s="4">
        <v>35.901195652173911</v>
      </c>
      <c r="N86" s="4">
        <v>11.318586956521738</v>
      </c>
      <c r="O86" s="4">
        <v>4.7826086956521738</v>
      </c>
      <c r="P86" s="4">
        <f>SUM(Nurse[[#This Row],[LPN Hours (excl. Admin)]],Nurse[[#This Row],[LPN Admin Hours]])</f>
        <v>73.582500000000024</v>
      </c>
      <c r="Q86" s="4">
        <v>58.54108695652176</v>
      </c>
      <c r="R86" s="4">
        <v>15.041413043478263</v>
      </c>
      <c r="S86" s="4">
        <f>SUM(Nurse[[#This Row],[CNA Hours]],Nurse[[#This Row],[NA TR Hours]],Nurse[[#This Row],[Med Aide/Tech Hours]])</f>
        <v>223.90608695652173</v>
      </c>
      <c r="T86" s="4">
        <v>114.92206521739131</v>
      </c>
      <c r="U86" s="4">
        <v>51.196847826086966</v>
      </c>
      <c r="V86" s="4">
        <v>57.787173913043461</v>
      </c>
      <c r="W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0.79891304347826086</v>
      </c>
      <c r="X86" s="4">
        <v>0</v>
      </c>
      <c r="Y86" s="4">
        <v>0</v>
      </c>
      <c r="Z86" s="4">
        <v>0</v>
      </c>
      <c r="AA86" s="4">
        <v>0</v>
      </c>
      <c r="AB86" s="4">
        <v>0</v>
      </c>
      <c r="AC86" s="4">
        <v>0.79891304347826086</v>
      </c>
      <c r="AD86" s="4">
        <v>0</v>
      </c>
      <c r="AE86" s="4">
        <v>0</v>
      </c>
      <c r="AF86" s="1">
        <v>155656</v>
      </c>
      <c r="AG86" s="1">
        <v>5</v>
      </c>
      <c r="AH86"/>
    </row>
    <row r="87" spans="1:34" x14ac:dyDescent="0.25">
      <c r="A87" t="s">
        <v>508</v>
      </c>
      <c r="B87" t="s">
        <v>199</v>
      </c>
      <c r="C87" t="s">
        <v>699</v>
      </c>
      <c r="D87" t="s">
        <v>597</v>
      </c>
      <c r="E87" s="4">
        <v>45.565217391304351</v>
      </c>
      <c r="F87" s="4">
        <f>Nurse[[#This Row],[Total Nurse Staff Hours]]/Nurse[[#This Row],[MDS Census]]</f>
        <v>2.718895515267175</v>
      </c>
      <c r="G87" s="4">
        <f>Nurse[[#This Row],[Total Direct Care Staff Hours]]/Nurse[[#This Row],[MDS Census]]</f>
        <v>2.398857347328244</v>
      </c>
      <c r="H87" s="4">
        <f>Nurse[[#This Row],[Total RN Hours (w/ Admin, DON)]]/Nurse[[#This Row],[MDS Census]]</f>
        <v>0.49115696564885486</v>
      </c>
      <c r="I87" s="4">
        <f>Nurse[[#This Row],[RN Hours (excl. Admin, DON)]]/Nurse[[#This Row],[MDS Census]]</f>
        <v>0.2783277671755725</v>
      </c>
      <c r="J87" s="4">
        <f>SUM(Nurse[[#This Row],[RN Hours (excl. Admin, DON)]],Nurse[[#This Row],[RN Admin Hours]],Nurse[[#This Row],[RN DON Hours]],Nurse[[#This Row],[LPN Hours (excl. Admin)]],Nurse[[#This Row],[LPN Admin Hours]],Nurse[[#This Row],[CNA Hours]],Nurse[[#This Row],[NA TR Hours]],Nurse[[#This Row],[Med Aide/Tech Hours]])</f>
        <v>123.8870652173913</v>
      </c>
      <c r="K87" s="4">
        <f>SUM(Nurse[[#This Row],[RN Hours (excl. Admin, DON)]],Nurse[[#This Row],[LPN Hours (excl. Admin)]],Nurse[[#This Row],[CNA Hours]],Nurse[[#This Row],[NA TR Hours]],Nurse[[#This Row],[Med Aide/Tech Hours]])</f>
        <v>109.30445652173913</v>
      </c>
      <c r="L87" s="4">
        <f>SUM(Nurse[[#This Row],[RN Hours (excl. Admin, DON)]],Nurse[[#This Row],[RN Admin Hours]],Nurse[[#This Row],[RN DON Hours]])</f>
        <v>22.379673913043476</v>
      </c>
      <c r="M87" s="4">
        <v>12.682065217391305</v>
      </c>
      <c r="N87" s="4">
        <v>4.4891304347826084</v>
      </c>
      <c r="O87" s="4">
        <v>5.2084782608695637</v>
      </c>
      <c r="P87" s="4">
        <f>SUM(Nurse[[#This Row],[LPN Hours (excl. Admin)]],Nurse[[#This Row],[LPN Admin Hours]])</f>
        <v>15.905217391304351</v>
      </c>
      <c r="Q87" s="4">
        <v>11.020217391304351</v>
      </c>
      <c r="R87" s="4">
        <v>4.8849999999999998</v>
      </c>
      <c r="S87" s="4">
        <f>SUM(Nurse[[#This Row],[CNA Hours]],Nurse[[#This Row],[NA TR Hours]],Nurse[[#This Row],[Med Aide/Tech Hours]])</f>
        <v>85.602173913043472</v>
      </c>
      <c r="T87" s="4">
        <v>40.853586956521738</v>
      </c>
      <c r="U87" s="4">
        <v>25.616086956521741</v>
      </c>
      <c r="V87" s="4">
        <v>19.132499999999993</v>
      </c>
      <c r="W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7" s="4">
        <v>0</v>
      </c>
      <c r="Y87" s="4">
        <v>0</v>
      </c>
      <c r="Z87" s="4">
        <v>0</v>
      </c>
      <c r="AA87" s="4">
        <v>0</v>
      </c>
      <c r="AB87" s="4">
        <v>0</v>
      </c>
      <c r="AC87" s="4">
        <v>0</v>
      </c>
      <c r="AD87" s="4">
        <v>0</v>
      </c>
      <c r="AE87" s="4">
        <v>0</v>
      </c>
      <c r="AF87" s="1">
        <v>155400</v>
      </c>
      <c r="AG87" s="1">
        <v>5</v>
      </c>
      <c r="AH87"/>
    </row>
    <row r="88" spans="1:34" x14ac:dyDescent="0.25">
      <c r="A88" t="s">
        <v>508</v>
      </c>
      <c r="B88" t="s">
        <v>37</v>
      </c>
      <c r="C88" t="s">
        <v>709</v>
      </c>
      <c r="D88" t="s">
        <v>606</v>
      </c>
      <c r="E88" s="4">
        <v>84.673913043478265</v>
      </c>
      <c r="F88" s="4">
        <f>Nurse[[#This Row],[Total Nurse Staff Hours]]/Nurse[[#This Row],[MDS Census]]</f>
        <v>2.6970872913992294</v>
      </c>
      <c r="G88" s="4">
        <f>Nurse[[#This Row],[Total Direct Care Staff Hours]]/Nurse[[#This Row],[MDS Census]]</f>
        <v>2.500813863928113</v>
      </c>
      <c r="H88" s="4">
        <f>Nurse[[#This Row],[Total RN Hours (w/ Admin, DON)]]/Nurse[[#This Row],[MDS Census]]</f>
        <v>0.28640693196405648</v>
      </c>
      <c r="I88" s="4">
        <f>Nurse[[#This Row],[RN Hours (excl. Admin, DON)]]/Nurse[[#This Row],[MDS Census]]</f>
        <v>0.21057252888318359</v>
      </c>
      <c r="J88" s="4">
        <f>SUM(Nurse[[#This Row],[RN Hours (excl. Admin, DON)]],Nurse[[#This Row],[RN Admin Hours]],Nurse[[#This Row],[RN DON Hours]],Nurse[[#This Row],[LPN Hours (excl. Admin)]],Nurse[[#This Row],[LPN Admin Hours]],Nurse[[#This Row],[CNA Hours]],Nurse[[#This Row],[NA TR Hours]],Nurse[[#This Row],[Med Aide/Tech Hours]])</f>
        <v>228.3729347826087</v>
      </c>
      <c r="K88" s="4">
        <f>SUM(Nurse[[#This Row],[RN Hours (excl. Admin, DON)]],Nurse[[#This Row],[LPN Hours (excl. Admin)]],Nurse[[#This Row],[CNA Hours]],Nurse[[#This Row],[NA TR Hours]],Nurse[[#This Row],[Med Aide/Tech Hours]])</f>
        <v>211.75369565217392</v>
      </c>
      <c r="L88" s="4">
        <f>SUM(Nurse[[#This Row],[RN Hours (excl. Admin, DON)]],Nurse[[#This Row],[RN Admin Hours]],Nurse[[#This Row],[RN DON Hours]])</f>
        <v>24.251195652173916</v>
      </c>
      <c r="M88" s="4">
        <v>17.830000000000002</v>
      </c>
      <c r="N88" s="4">
        <v>2.6875</v>
      </c>
      <c r="O88" s="4">
        <v>3.7336956521739131</v>
      </c>
      <c r="P88" s="4">
        <f>SUM(Nurse[[#This Row],[LPN Hours (excl. Admin)]],Nurse[[#This Row],[LPN Admin Hours]])</f>
        <v>65.755434782608717</v>
      </c>
      <c r="Q88" s="4">
        <v>55.557391304347846</v>
      </c>
      <c r="R88" s="4">
        <v>10.198043478260869</v>
      </c>
      <c r="S88" s="4">
        <f>SUM(Nurse[[#This Row],[CNA Hours]],Nurse[[#This Row],[NA TR Hours]],Nurse[[#This Row],[Med Aide/Tech Hours]])</f>
        <v>138.36630434782606</v>
      </c>
      <c r="T88" s="4">
        <v>110.55043478260868</v>
      </c>
      <c r="U88" s="4">
        <v>10.218804347826087</v>
      </c>
      <c r="V88" s="4">
        <v>17.597065217391307</v>
      </c>
      <c r="W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3.553804347826087</v>
      </c>
      <c r="X88" s="4">
        <v>0.35000000000000003</v>
      </c>
      <c r="Y88" s="4">
        <v>0</v>
      </c>
      <c r="Z88" s="4">
        <v>0.60326086956521741</v>
      </c>
      <c r="AA88" s="4">
        <v>0.3233695652173913</v>
      </c>
      <c r="AB88" s="4">
        <v>0</v>
      </c>
      <c r="AC88" s="4">
        <v>2.1114130434782612</v>
      </c>
      <c r="AD88" s="4">
        <v>0</v>
      </c>
      <c r="AE88" s="4">
        <v>0.16576086956521738</v>
      </c>
      <c r="AF88" s="1">
        <v>155115</v>
      </c>
      <c r="AG88" s="1">
        <v>5</v>
      </c>
      <c r="AH88"/>
    </row>
    <row r="89" spans="1:34" x14ac:dyDescent="0.25">
      <c r="A89" t="s">
        <v>508</v>
      </c>
      <c r="B89" t="s">
        <v>72</v>
      </c>
      <c r="C89" t="s">
        <v>722</v>
      </c>
      <c r="D89" t="s">
        <v>582</v>
      </c>
      <c r="E89" s="4">
        <v>115.3695652173913</v>
      </c>
      <c r="F89" s="4">
        <f>Nurse[[#This Row],[Total Nurse Staff Hours]]/Nurse[[#This Row],[MDS Census]]</f>
        <v>3.532472206519691</v>
      </c>
      <c r="G89" s="4">
        <f>Nurse[[#This Row],[Total Direct Care Staff Hours]]/Nurse[[#This Row],[MDS Census]]</f>
        <v>3.3646400979837954</v>
      </c>
      <c r="H89" s="4">
        <f>Nurse[[#This Row],[Total RN Hours (w/ Admin, DON)]]/Nurse[[#This Row],[MDS Census]]</f>
        <v>0.59164782362916912</v>
      </c>
      <c r="I89" s="4">
        <f>Nurse[[#This Row],[RN Hours (excl. Admin, DON)]]/Nurse[[#This Row],[MDS Census]]</f>
        <v>0.4259826644055022</v>
      </c>
      <c r="J89" s="4">
        <f>SUM(Nurse[[#This Row],[RN Hours (excl. Admin, DON)]],Nurse[[#This Row],[RN Admin Hours]],Nurse[[#This Row],[RN DON Hours]],Nurse[[#This Row],[LPN Hours (excl. Admin)]],Nurse[[#This Row],[LPN Admin Hours]],Nurse[[#This Row],[CNA Hours]],Nurse[[#This Row],[NA TR Hours]],Nurse[[#This Row],[Med Aide/Tech Hours]])</f>
        <v>407.53978260869565</v>
      </c>
      <c r="K89" s="4">
        <f>SUM(Nurse[[#This Row],[RN Hours (excl. Admin, DON)]],Nurse[[#This Row],[LPN Hours (excl. Admin)]],Nurse[[#This Row],[CNA Hours]],Nurse[[#This Row],[NA TR Hours]],Nurse[[#This Row],[Med Aide/Tech Hours]])</f>
        <v>388.17706521739132</v>
      </c>
      <c r="L89" s="4">
        <f>SUM(Nurse[[#This Row],[RN Hours (excl. Admin, DON)]],Nurse[[#This Row],[RN Admin Hours]],Nurse[[#This Row],[RN DON Hours]])</f>
        <v>68.258152173913047</v>
      </c>
      <c r="M89" s="4">
        <v>49.145434782608696</v>
      </c>
      <c r="N89" s="4">
        <v>14.330108695652173</v>
      </c>
      <c r="O89" s="4">
        <v>4.7826086956521738</v>
      </c>
      <c r="P89" s="4">
        <f>SUM(Nurse[[#This Row],[LPN Hours (excl. Admin)]],Nurse[[#This Row],[LPN Admin Hours]])</f>
        <v>72.546413043478267</v>
      </c>
      <c r="Q89" s="4">
        <v>72.296413043478267</v>
      </c>
      <c r="R89" s="4">
        <v>0.25</v>
      </c>
      <c r="S89" s="4">
        <f>SUM(Nurse[[#This Row],[CNA Hours]],Nurse[[#This Row],[NA TR Hours]],Nurse[[#This Row],[Med Aide/Tech Hours]])</f>
        <v>266.73521739130433</v>
      </c>
      <c r="T89" s="4">
        <v>177.3583695652174</v>
      </c>
      <c r="U89" s="4">
        <v>0</v>
      </c>
      <c r="V89" s="4">
        <v>89.376847826086916</v>
      </c>
      <c r="W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89" s="4">
        <v>0</v>
      </c>
      <c r="Y89" s="4">
        <v>0</v>
      </c>
      <c r="Z89" s="4">
        <v>0</v>
      </c>
      <c r="AA89" s="4">
        <v>0</v>
      </c>
      <c r="AB89" s="4">
        <v>0</v>
      </c>
      <c r="AC89" s="4">
        <v>0</v>
      </c>
      <c r="AD89" s="4">
        <v>0</v>
      </c>
      <c r="AE89" s="4">
        <v>0</v>
      </c>
      <c r="AF89" s="1">
        <v>155181</v>
      </c>
      <c r="AG89" s="1">
        <v>5</v>
      </c>
      <c r="AH89"/>
    </row>
    <row r="90" spans="1:34" x14ac:dyDescent="0.25">
      <c r="A90" t="s">
        <v>508</v>
      </c>
      <c r="B90" t="s">
        <v>194</v>
      </c>
      <c r="C90" t="s">
        <v>751</v>
      </c>
      <c r="D90" t="s">
        <v>558</v>
      </c>
      <c r="E90" s="4">
        <v>48.456521739130437</v>
      </c>
      <c r="F90" s="4">
        <f>Nurse[[#This Row],[Total Nurse Staff Hours]]/Nurse[[#This Row],[MDS Census]]</f>
        <v>3.2211641991924624</v>
      </c>
      <c r="G90" s="4">
        <f>Nurse[[#This Row],[Total Direct Care Staff Hours]]/Nurse[[#This Row],[MDS Census]]</f>
        <v>2.9132907133243604</v>
      </c>
      <c r="H90" s="4">
        <f>Nurse[[#This Row],[Total RN Hours (w/ Admin, DON)]]/Nurse[[#This Row],[MDS Census]]</f>
        <v>0.65365634813817841</v>
      </c>
      <c r="I90" s="4">
        <f>Nurse[[#This Row],[RN Hours (excl. Admin, DON)]]/Nurse[[#This Row],[MDS Census]]</f>
        <v>0.54822790489008522</v>
      </c>
      <c r="J90" s="4">
        <f>SUM(Nurse[[#This Row],[RN Hours (excl. Admin, DON)]],Nurse[[#This Row],[RN Admin Hours]],Nurse[[#This Row],[RN DON Hours]],Nurse[[#This Row],[LPN Hours (excl. Admin)]],Nurse[[#This Row],[LPN Admin Hours]],Nurse[[#This Row],[CNA Hours]],Nurse[[#This Row],[NA TR Hours]],Nurse[[#This Row],[Med Aide/Tech Hours]])</f>
        <v>156.08641304347825</v>
      </c>
      <c r="K90" s="4">
        <f>SUM(Nurse[[#This Row],[RN Hours (excl. Admin, DON)]],Nurse[[#This Row],[LPN Hours (excl. Admin)]],Nurse[[#This Row],[CNA Hours]],Nurse[[#This Row],[NA TR Hours]],Nurse[[#This Row],[Med Aide/Tech Hours]])</f>
        <v>141.16793478260868</v>
      </c>
      <c r="L90" s="4">
        <f>SUM(Nurse[[#This Row],[RN Hours (excl. Admin, DON)]],Nurse[[#This Row],[RN Admin Hours]],Nurse[[#This Row],[RN DON Hours]])</f>
        <v>31.673913043478258</v>
      </c>
      <c r="M90" s="4">
        <v>26.565217391304348</v>
      </c>
      <c r="N90" s="4">
        <v>0.15217391304347827</v>
      </c>
      <c r="O90" s="4">
        <v>4.9565217391304346</v>
      </c>
      <c r="P90" s="4">
        <f>SUM(Nurse[[#This Row],[LPN Hours (excl. Admin)]],Nurse[[#This Row],[LPN Admin Hours]])</f>
        <v>34.725543478260875</v>
      </c>
      <c r="Q90" s="4">
        <v>24.915760869565219</v>
      </c>
      <c r="R90" s="4">
        <v>9.8097826086956523</v>
      </c>
      <c r="S90" s="4">
        <f>SUM(Nurse[[#This Row],[CNA Hours]],Nurse[[#This Row],[NA TR Hours]],Nurse[[#This Row],[Med Aide/Tech Hours]])</f>
        <v>89.68695652173912</v>
      </c>
      <c r="T90" s="4">
        <v>75.930108695652166</v>
      </c>
      <c r="U90" s="4">
        <v>0</v>
      </c>
      <c r="V90" s="4">
        <v>13.756847826086958</v>
      </c>
      <c r="W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0" s="4">
        <v>0</v>
      </c>
      <c r="Y90" s="4">
        <v>0</v>
      </c>
      <c r="Z90" s="4">
        <v>0</v>
      </c>
      <c r="AA90" s="4">
        <v>0</v>
      </c>
      <c r="AB90" s="4">
        <v>0</v>
      </c>
      <c r="AC90" s="4">
        <v>0</v>
      </c>
      <c r="AD90" s="4">
        <v>0</v>
      </c>
      <c r="AE90" s="4">
        <v>0</v>
      </c>
      <c r="AF90" s="1">
        <v>155387</v>
      </c>
      <c r="AG90" s="1">
        <v>5</v>
      </c>
      <c r="AH90"/>
    </row>
    <row r="91" spans="1:34" x14ac:dyDescent="0.25">
      <c r="A91" t="s">
        <v>508</v>
      </c>
      <c r="B91" t="s">
        <v>226</v>
      </c>
      <c r="C91" t="s">
        <v>738</v>
      </c>
      <c r="D91" t="s">
        <v>578</v>
      </c>
      <c r="E91" s="4">
        <v>90.391304347826093</v>
      </c>
      <c r="F91" s="4">
        <f>Nurse[[#This Row],[Total Nurse Staff Hours]]/Nurse[[#This Row],[MDS Census]]</f>
        <v>2.6576695526695526</v>
      </c>
      <c r="G91" s="4">
        <f>Nurse[[#This Row],[Total Direct Care Staff Hours]]/Nurse[[#This Row],[MDS Census]]</f>
        <v>2.4907142857142857</v>
      </c>
      <c r="H91" s="4">
        <f>Nurse[[#This Row],[Total RN Hours (w/ Admin, DON)]]/Nurse[[#This Row],[MDS Census]]</f>
        <v>0.36869889369889369</v>
      </c>
      <c r="I91" s="4">
        <f>Nurse[[#This Row],[RN Hours (excl. Admin, DON)]]/Nurse[[#This Row],[MDS Census]]</f>
        <v>0.26150793650793652</v>
      </c>
      <c r="J91" s="4">
        <f>SUM(Nurse[[#This Row],[RN Hours (excl. Admin, DON)]],Nurse[[#This Row],[RN Admin Hours]],Nurse[[#This Row],[RN DON Hours]],Nurse[[#This Row],[LPN Hours (excl. Admin)]],Nurse[[#This Row],[LPN Admin Hours]],Nurse[[#This Row],[CNA Hours]],Nurse[[#This Row],[NA TR Hours]],Nurse[[#This Row],[Med Aide/Tech Hours]])</f>
        <v>240.23021739130436</v>
      </c>
      <c r="K91" s="4">
        <f>SUM(Nurse[[#This Row],[RN Hours (excl. Admin, DON)]],Nurse[[#This Row],[LPN Hours (excl. Admin)]],Nurse[[#This Row],[CNA Hours]],Nurse[[#This Row],[NA TR Hours]],Nurse[[#This Row],[Med Aide/Tech Hours]])</f>
        <v>225.13891304347828</v>
      </c>
      <c r="L91" s="4">
        <f>SUM(Nurse[[#This Row],[RN Hours (excl. Admin, DON)]],Nurse[[#This Row],[RN Admin Hours]],Nurse[[#This Row],[RN DON Hours]])</f>
        <v>33.327173913043481</v>
      </c>
      <c r="M91" s="4">
        <v>23.638043478260872</v>
      </c>
      <c r="N91" s="4">
        <v>4.5858695652173926</v>
      </c>
      <c r="O91" s="4">
        <v>5.1032608695652177</v>
      </c>
      <c r="P91" s="4">
        <f>SUM(Nurse[[#This Row],[LPN Hours (excl. Admin)]],Nurse[[#This Row],[LPN Admin Hours]])</f>
        <v>73.013695652173922</v>
      </c>
      <c r="Q91" s="4">
        <v>67.611521739130438</v>
      </c>
      <c r="R91" s="4">
        <v>5.4021739130434785</v>
      </c>
      <c r="S91" s="4">
        <f>SUM(Nurse[[#This Row],[CNA Hours]],Nurse[[#This Row],[NA TR Hours]],Nurse[[#This Row],[Med Aide/Tech Hours]])</f>
        <v>133.88934782608698</v>
      </c>
      <c r="T91" s="4">
        <v>123.6942391304348</v>
      </c>
      <c r="U91" s="4">
        <v>0</v>
      </c>
      <c r="V91" s="4">
        <v>10.195108695652173</v>
      </c>
      <c r="W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5.8115217391304341</v>
      </c>
      <c r="X91" s="4">
        <v>0</v>
      </c>
      <c r="Y91" s="4">
        <v>0</v>
      </c>
      <c r="Z91" s="4">
        <v>0</v>
      </c>
      <c r="AA91" s="4">
        <v>5.8115217391304341</v>
      </c>
      <c r="AB91" s="4">
        <v>0</v>
      </c>
      <c r="AC91" s="4">
        <v>0</v>
      </c>
      <c r="AD91" s="4">
        <v>0</v>
      </c>
      <c r="AE91" s="4">
        <v>0</v>
      </c>
      <c r="AF91" s="1">
        <v>155469</v>
      </c>
      <c r="AG91" s="1">
        <v>5</v>
      </c>
      <c r="AH91"/>
    </row>
    <row r="92" spans="1:34" x14ac:dyDescent="0.25">
      <c r="A92" t="s">
        <v>508</v>
      </c>
      <c r="B92" t="s">
        <v>115</v>
      </c>
      <c r="C92" t="s">
        <v>696</v>
      </c>
      <c r="D92" t="s">
        <v>557</v>
      </c>
      <c r="E92" s="4">
        <v>37.641304347826086</v>
      </c>
      <c r="F92" s="4">
        <f>Nurse[[#This Row],[Total Nurse Staff Hours]]/Nurse[[#This Row],[MDS Census]]</f>
        <v>3.4515102512272593</v>
      </c>
      <c r="G92" s="4">
        <f>Nurse[[#This Row],[Total Direct Care Staff Hours]]/Nurse[[#This Row],[MDS Census]]</f>
        <v>3.2453306381749925</v>
      </c>
      <c r="H92" s="4">
        <f>Nurse[[#This Row],[Total RN Hours (w/ Admin, DON)]]/Nurse[[#This Row],[MDS Census]]</f>
        <v>0.54548079699682361</v>
      </c>
      <c r="I92" s="4">
        <f>Nurse[[#This Row],[RN Hours (excl. Admin, DON)]]/Nurse[[#This Row],[MDS Census]]</f>
        <v>0.36240254114929255</v>
      </c>
      <c r="J92" s="4">
        <f>SUM(Nurse[[#This Row],[RN Hours (excl. Admin, DON)]],Nurse[[#This Row],[RN Admin Hours]],Nurse[[#This Row],[RN DON Hours]],Nurse[[#This Row],[LPN Hours (excl. Admin)]],Nurse[[#This Row],[LPN Admin Hours]],Nurse[[#This Row],[CNA Hours]],Nurse[[#This Row],[NA TR Hours]],Nurse[[#This Row],[Med Aide/Tech Hours]])</f>
        <v>129.91934782608695</v>
      </c>
      <c r="K92" s="4">
        <f>SUM(Nurse[[#This Row],[RN Hours (excl. Admin, DON)]],Nurse[[#This Row],[LPN Hours (excl. Admin)]],Nurse[[#This Row],[CNA Hours]],Nurse[[#This Row],[NA TR Hours]],Nurse[[#This Row],[Med Aide/Tech Hours]])</f>
        <v>122.15847826086956</v>
      </c>
      <c r="L92" s="4">
        <f>SUM(Nurse[[#This Row],[RN Hours (excl. Admin, DON)]],Nurse[[#This Row],[RN Admin Hours]],Nurse[[#This Row],[RN DON Hours]])</f>
        <v>20.532608695652176</v>
      </c>
      <c r="M92" s="4">
        <v>13.641304347826088</v>
      </c>
      <c r="N92" s="4">
        <v>0.95652173913043481</v>
      </c>
      <c r="O92" s="4">
        <v>5.9347826086956523</v>
      </c>
      <c r="P92" s="4">
        <f>SUM(Nurse[[#This Row],[LPN Hours (excl. Admin)]],Nurse[[#This Row],[LPN Admin Hours]])</f>
        <v>27.259021739130436</v>
      </c>
      <c r="Q92" s="4">
        <v>26.389456521739131</v>
      </c>
      <c r="R92" s="4">
        <v>0.86956521739130432</v>
      </c>
      <c r="S92" s="4">
        <f>SUM(Nurse[[#This Row],[CNA Hours]],Nurse[[#This Row],[NA TR Hours]],Nurse[[#This Row],[Med Aide/Tech Hours]])</f>
        <v>82.127717391304344</v>
      </c>
      <c r="T92" s="4">
        <v>69.682065217391298</v>
      </c>
      <c r="U92" s="4">
        <v>0</v>
      </c>
      <c r="V92" s="4">
        <v>12.445652173913043</v>
      </c>
      <c r="W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70.726413043478274</v>
      </c>
      <c r="X92" s="4">
        <v>8.3396739130434785</v>
      </c>
      <c r="Y92" s="4">
        <v>0</v>
      </c>
      <c r="Z92" s="4">
        <v>0</v>
      </c>
      <c r="AA92" s="4">
        <v>18.547065217391303</v>
      </c>
      <c r="AB92" s="4">
        <v>0</v>
      </c>
      <c r="AC92" s="4">
        <v>43.584239130434781</v>
      </c>
      <c r="AD92" s="4">
        <v>0</v>
      </c>
      <c r="AE92" s="4">
        <v>0.25543478260869568</v>
      </c>
      <c r="AF92" s="1">
        <v>155245</v>
      </c>
      <c r="AG92" s="1">
        <v>5</v>
      </c>
      <c r="AH92"/>
    </row>
    <row r="93" spans="1:34" x14ac:dyDescent="0.25">
      <c r="A93" t="s">
        <v>508</v>
      </c>
      <c r="B93" t="s">
        <v>366</v>
      </c>
      <c r="C93" t="s">
        <v>638</v>
      </c>
      <c r="D93" t="s">
        <v>616</v>
      </c>
      <c r="E93" s="4">
        <v>43.836956521739133</v>
      </c>
      <c r="F93" s="4">
        <f>Nurse[[#This Row],[Total Nurse Staff Hours]]/Nurse[[#This Row],[MDS Census]]</f>
        <v>3.5698338705678156</v>
      </c>
      <c r="G93" s="4">
        <f>Nurse[[#This Row],[Total Direct Care Staff Hours]]/Nurse[[#This Row],[MDS Census]]</f>
        <v>3.2668038680882718</v>
      </c>
      <c r="H93" s="4">
        <f>Nurse[[#This Row],[Total RN Hours (w/ Admin, DON)]]/Nurse[[#This Row],[MDS Census]]</f>
        <v>0.6366278204810315</v>
      </c>
      <c r="I93" s="4">
        <f>Nurse[[#This Row],[RN Hours (excl. Admin, DON)]]/Nurse[[#This Row],[MDS Census]]</f>
        <v>0.43510290106620381</v>
      </c>
      <c r="J93" s="4">
        <f>SUM(Nurse[[#This Row],[RN Hours (excl. Admin, DON)]],Nurse[[#This Row],[RN Admin Hours]],Nurse[[#This Row],[RN DON Hours]],Nurse[[#This Row],[LPN Hours (excl. Admin)]],Nurse[[#This Row],[LPN Admin Hours]],Nurse[[#This Row],[CNA Hours]],Nurse[[#This Row],[NA TR Hours]],Nurse[[#This Row],[Med Aide/Tech Hours]])</f>
        <v>156.49065217391305</v>
      </c>
      <c r="K93" s="4">
        <f>SUM(Nurse[[#This Row],[RN Hours (excl. Admin, DON)]],Nurse[[#This Row],[LPN Hours (excl. Admin)]],Nurse[[#This Row],[CNA Hours]],Nurse[[#This Row],[NA TR Hours]],Nurse[[#This Row],[Med Aide/Tech Hours]])</f>
        <v>143.20673913043478</v>
      </c>
      <c r="L93" s="4">
        <f>SUM(Nurse[[#This Row],[RN Hours (excl. Admin, DON)]],Nurse[[#This Row],[RN Admin Hours]],Nurse[[#This Row],[RN DON Hours]])</f>
        <v>27.907826086956522</v>
      </c>
      <c r="M93" s="4">
        <v>19.073586956521741</v>
      </c>
      <c r="N93" s="4">
        <v>4.1902173913043477</v>
      </c>
      <c r="O93" s="4">
        <v>4.6440217391304346</v>
      </c>
      <c r="P93" s="4">
        <f>SUM(Nurse[[#This Row],[LPN Hours (excl. Admin)]],Nurse[[#This Row],[LPN Admin Hours]])</f>
        <v>43.134456521739125</v>
      </c>
      <c r="Q93" s="4">
        <v>38.684782608695649</v>
      </c>
      <c r="R93" s="4">
        <v>4.4496739130434779</v>
      </c>
      <c r="S93" s="4">
        <f>SUM(Nurse[[#This Row],[CNA Hours]],Nurse[[#This Row],[NA TR Hours]],Nurse[[#This Row],[Med Aide/Tech Hours]])</f>
        <v>85.448369565217391</v>
      </c>
      <c r="T93" s="4">
        <v>68.804347826086953</v>
      </c>
      <c r="U93" s="4">
        <v>0</v>
      </c>
      <c r="V93" s="4">
        <v>16.644021739130434</v>
      </c>
      <c r="W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v>
      </c>
      <c r="X93" s="4">
        <v>8.429347826086957</v>
      </c>
      <c r="Y93" s="4">
        <v>0</v>
      </c>
      <c r="Z93" s="4">
        <v>0</v>
      </c>
      <c r="AA93" s="4">
        <v>21.5625</v>
      </c>
      <c r="AB93" s="4">
        <v>0</v>
      </c>
      <c r="AC93" s="4">
        <v>14.769021739130435</v>
      </c>
      <c r="AD93" s="4">
        <v>0</v>
      </c>
      <c r="AE93" s="4">
        <v>15.239130434782609</v>
      </c>
      <c r="AF93" s="1">
        <v>155720</v>
      </c>
      <c r="AG93" s="1">
        <v>5</v>
      </c>
      <c r="AH93"/>
    </row>
    <row r="94" spans="1:34" x14ac:dyDescent="0.25">
      <c r="A94" t="s">
        <v>508</v>
      </c>
      <c r="B94" t="s">
        <v>351</v>
      </c>
      <c r="C94" t="s">
        <v>809</v>
      </c>
      <c r="D94" t="s">
        <v>548</v>
      </c>
      <c r="E94" s="4">
        <v>53.945652173913047</v>
      </c>
      <c r="F94" s="4">
        <f>Nurse[[#This Row],[Total Nurse Staff Hours]]/Nurse[[#This Row],[MDS Census]]</f>
        <v>3.6300141043723557</v>
      </c>
      <c r="G94" s="4">
        <f>Nurse[[#This Row],[Total Direct Care Staff Hours]]/Nurse[[#This Row],[MDS Census]]</f>
        <v>3.4317449123514008</v>
      </c>
      <c r="H94" s="4">
        <f>Nurse[[#This Row],[Total RN Hours (w/ Admin, DON)]]/Nurse[[#This Row],[MDS Census]]</f>
        <v>0.67137416884948642</v>
      </c>
      <c r="I94" s="4">
        <f>Nurse[[#This Row],[RN Hours (excl. Admin, DON)]]/Nurse[[#This Row],[MDS Census]]</f>
        <v>0.56820874471086058</v>
      </c>
      <c r="J94" s="4">
        <f>SUM(Nurse[[#This Row],[RN Hours (excl. Admin, DON)]],Nurse[[#This Row],[RN Admin Hours]],Nurse[[#This Row],[RN DON Hours]],Nurse[[#This Row],[LPN Hours (excl. Admin)]],Nurse[[#This Row],[LPN Admin Hours]],Nurse[[#This Row],[CNA Hours]],Nurse[[#This Row],[NA TR Hours]],Nurse[[#This Row],[Med Aide/Tech Hours]])</f>
        <v>195.82347826086959</v>
      </c>
      <c r="K94" s="4">
        <f>SUM(Nurse[[#This Row],[RN Hours (excl. Admin, DON)]],Nurse[[#This Row],[LPN Hours (excl. Admin)]],Nurse[[#This Row],[CNA Hours]],Nurse[[#This Row],[NA TR Hours]],Nurse[[#This Row],[Med Aide/Tech Hours]])</f>
        <v>185.12771739130437</v>
      </c>
      <c r="L94" s="4">
        <f>SUM(Nurse[[#This Row],[RN Hours (excl. Admin, DON)]],Nurse[[#This Row],[RN Admin Hours]],Nurse[[#This Row],[RN DON Hours]])</f>
        <v>36.217717391304362</v>
      </c>
      <c r="M94" s="4">
        <v>30.652391304347841</v>
      </c>
      <c r="N94" s="4">
        <v>0.26097826086956522</v>
      </c>
      <c r="O94" s="4">
        <v>5.3043478260869561</v>
      </c>
      <c r="P94" s="4">
        <f>SUM(Nurse[[#This Row],[LPN Hours (excl. Admin)]],Nurse[[#This Row],[LPN Admin Hours]])</f>
        <v>43.372934782608688</v>
      </c>
      <c r="Q94" s="4">
        <v>38.242499999999993</v>
      </c>
      <c r="R94" s="4">
        <v>5.1304347826086953</v>
      </c>
      <c r="S94" s="4">
        <f>SUM(Nurse[[#This Row],[CNA Hours]],Nurse[[#This Row],[NA TR Hours]],Nurse[[#This Row],[Med Aide/Tech Hours]])</f>
        <v>116.23282608695654</v>
      </c>
      <c r="T94" s="4">
        <v>111.75228260869567</v>
      </c>
      <c r="U94" s="4">
        <v>0</v>
      </c>
      <c r="V94" s="4">
        <v>4.4805434782608691</v>
      </c>
      <c r="W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7.0626086956521741</v>
      </c>
      <c r="X94" s="4">
        <v>2.8496739130434783</v>
      </c>
      <c r="Y94" s="4">
        <v>0</v>
      </c>
      <c r="Z94" s="4">
        <v>0</v>
      </c>
      <c r="AA94" s="4">
        <v>4.1151086956521743</v>
      </c>
      <c r="AB94" s="4">
        <v>0</v>
      </c>
      <c r="AC94" s="4">
        <v>9.7826086956521743E-2</v>
      </c>
      <c r="AD94" s="4">
        <v>0</v>
      </c>
      <c r="AE94" s="4">
        <v>0</v>
      </c>
      <c r="AF94" s="1">
        <v>155700</v>
      </c>
      <c r="AG94" s="1">
        <v>5</v>
      </c>
      <c r="AH94"/>
    </row>
    <row r="95" spans="1:34" x14ac:dyDescent="0.25">
      <c r="A95" t="s">
        <v>508</v>
      </c>
      <c r="B95" t="s">
        <v>452</v>
      </c>
      <c r="C95" t="s">
        <v>762</v>
      </c>
      <c r="D95" t="s">
        <v>578</v>
      </c>
      <c r="E95" s="4">
        <v>55.815217391304351</v>
      </c>
      <c r="F95" s="4">
        <f>Nurse[[#This Row],[Total Nurse Staff Hours]]/Nurse[[#This Row],[MDS Census]]</f>
        <v>2.981672833495618</v>
      </c>
      <c r="G95" s="4">
        <f>Nurse[[#This Row],[Total Direct Care Staff Hours]]/Nurse[[#This Row],[MDS Census]]</f>
        <v>2.6277215189873413</v>
      </c>
      <c r="H95" s="4">
        <f>Nurse[[#This Row],[Total RN Hours (w/ Admin, DON)]]/Nurse[[#This Row],[MDS Census]]</f>
        <v>0.86423563777994161</v>
      </c>
      <c r="I95" s="4">
        <f>Nurse[[#This Row],[RN Hours (excl. Admin, DON)]]/Nurse[[#This Row],[MDS Census]]</f>
        <v>0.68396494644595907</v>
      </c>
      <c r="J95" s="4">
        <f>SUM(Nurse[[#This Row],[RN Hours (excl. Admin, DON)]],Nurse[[#This Row],[RN Admin Hours]],Nurse[[#This Row],[RN DON Hours]],Nurse[[#This Row],[LPN Hours (excl. Admin)]],Nurse[[#This Row],[LPN Admin Hours]],Nurse[[#This Row],[CNA Hours]],Nurse[[#This Row],[NA TR Hours]],Nurse[[#This Row],[Med Aide/Tech Hours]])</f>
        <v>166.42271739130433</v>
      </c>
      <c r="K95" s="4">
        <f>SUM(Nurse[[#This Row],[RN Hours (excl. Admin, DON)]],Nurse[[#This Row],[LPN Hours (excl. Admin)]],Nurse[[#This Row],[CNA Hours]],Nurse[[#This Row],[NA TR Hours]],Nurse[[#This Row],[Med Aide/Tech Hours]])</f>
        <v>146.66684782608695</v>
      </c>
      <c r="L95" s="4">
        <f>SUM(Nurse[[#This Row],[RN Hours (excl. Admin, DON)]],Nurse[[#This Row],[RN Admin Hours]],Nurse[[#This Row],[RN DON Hours]])</f>
        <v>48.237500000000004</v>
      </c>
      <c r="M95" s="4">
        <v>38.175652173913043</v>
      </c>
      <c r="N95" s="4">
        <v>5.089021739130434</v>
      </c>
      <c r="O95" s="4">
        <v>4.9728260869565215</v>
      </c>
      <c r="P95" s="4">
        <f>SUM(Nurse[[#This Row],[LPN Hours (excl. Admin)]],Nurse[[#This Row],[LPN Admin Hours]])</f>
        <v>43.496521739130436</v>
      </c>
      <c r="Q95" s="4">
        <v>33.802500000000002</v>
      </c>
      <c r="R95" s="4">
        <v>9.6940217391304362</v>
      </c>
      <c r="S95" s="4">
        <f>SUM(Nurse[[#This Row],[CNA Hours]],Nurse[[#This Row],[NA TR Hours]],Nurse[[#This Row],[Med Aide/Tech Hours]])</f>
        <v>74.688695652173919</v>
      </c>
      <c r="T95" s="4">
        <v>60.568478260869576</v>
      </c>
      <c r="U95" s="4">
        <v>0.94750000000000001</v>
      </c>
      <c r="V95" s="4">
        <v>13.172717391304346</v>
      </c>
      <c r="W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5" s="4">
        <v>0</v>
      </c>
      <c r="Y95" s="4">
        <v>0</v>
      </c>
      <c r="Z95" s="4">
        <v>0</v>
      </c>
      <c r="AA95" s="4">
        <v>0</v>
      </c>
      <c r="AB95" s="4">
        <v>0</v>
      </c>
      <c r="AC95" s="4">
        <v>0</v>
      </c>
      <c r="AD95" s="4">
        <v>0</v>
      </c>
      <c r="AE95" s="4">
        <v>0</v>
      </c>
      <c r="AF95" s="1">
        <v>155822</v>
      </c>
      <c r="AG95" s="1">
        <v>5</v>
      </c>
      <c r="AH95"/>
    </row>
    <row r="96" spans="1:34" x14ac:dyDescent="0.25">
      <c r="A96" t="s">
        <v>508</v>
      </c>
      <c r="B96" t="s">
        <v>427</v>
      </c>
      <c r="C96" t="s">
        <v>819</v>
      </c>
      <c r="D96" t="s">
        <v>605</v>
      </c>
      <c r="E96" s="4">
        <v>35.706521739130437</v>
      </c>
      <c r="F96" s="4">
        <f>Nurse[[#This Row],[Total Nurse Staff Hours]]/Nurse[[#This Row],[MDS Census]]</f>
        <v>3.6021461187214614</v>
      </c>
      <c r="G96" s="4">
        <f>Nurse[[#This Row],[Total Direct Care Staff Hours]]/Nurse[[#This Row],[MDS Census]]</f>
        <v>3.104657534246575</v>
      </c>
      <c r="H96" s="4">
        <f>Nurse[[#This Row],[Total RN Hours (w/ Admin, DON)]]/Nurse[[#This Row],[MDS Census]]</f>
        <v>0.50758295281582944</v>
      </c>
      <c r="I96" s="4">
        <f>Nurse[[#This Row],[RN Hours (excl. Admin, DON)]]/Nurse[[#This Row],[MDS Census]]</f>
        <v>0.22592389649923891</v>
      </c>
      <c r="J96" s="4">
        <f>SUM(Nurse[[#This Row],[RN Hours (excl. Admin, DON)]],Nurse[[#This Row],[RN Admin Hours]],Nurse[[#This Row],[RN DON Hours]],Nurse[[#This Row],[LPN Hours (excl. Admin)]],Nurse[[#This Row],[LPN Admin Hours]],Nurse[[#This Row],[CNA Hours]],Nurse[[#This Row],[NA TR Hours]],Nurse[[#This Row],[Med Aide/Tech Hours]])</f>
        <v>128.62010869565219</v>
      </c>
      <c r="K96" s="4">
        <f>SUM(Nurse[[#This Row],[RN Hours (excl. Admin, DON)]],Nurse[[#This Row],[LPN Hours (excl. Admin)]],Nurse[[#This Row],[CNA Hours]],Nurse[[#This Row],[NA TR Hours]],Nurse[[#This Row],[Med Aide/Tech Hours]])</f>
        <v>110.85652173913043</v>
      </c>
      <c r="L96" s="4">
        <f>SUM(Nurse[[#This Row],[RN Hours (excl. Admin, DON)]],Nurse[[#This Row],[RN Admin Hours]],Nurse[[#This Row],[RN DON Hours]])</f>
        <v>18.124021739130434</v>
      </c>
      <c r="M96" s="4">
        <v>8.0669565217391295</v>
      </c>
      <c r="N96" s="4">
        <v>3.6222826086956523</v>
      </c>
      <c r="O96" s="4">
        <v>6.4347826086956523</v>
      </c>
      <c r="P96" s="4">
        <f>SUM(Nurse[[#This Row],[LPN Hours (excl. Admin)]],Nurse[[#This Row],[LPN Admin Hours]])</f>
        <v>26.418478260869563</v>
      </c>
      <c r="Q96" s="4">
        <v>18.711956521739129</v>
      </c>
      <c r="R96" s="4">
        <v>7.7065217391304346</v>
      </c>
      <c r="S96" s="4">
        <f>SUM(Nurse[[#This Row],[CNA Hours]],Nurse[[#This Row],[NA TR Hours]],Nurse[[#This Row],[Med Aide/Tech Hours]])</f>
        <v>84.077608695652174</v>
      </c>
      <c r="T96" s="4">
        <v>62.206304347826091</v>
      </c>
      <c r="U96" s="4">
        <v>0</v>
      </c>
      <c r="V96" s="4">
        <v>21.871304347826086</v>
      </c>
      <c r="W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6" s="4">
        <v>0</v>
      </c>
      <c r="Y96" s="4">
        <v>0</v>
      </c>
      <c r="Z96" s="4">
        <v>0</v>
      </c>
      <c r="AA96" s="4">
        <v>0</v>
      </c>
      <c r="AB96" s="4">
        <v>0</v>
      </c>
      <c r="AC96" s="4">
        <v>0</v>
      </c>
      <c r="AD96" s="4">
        <v>0</v>
      </c>
      <c r="AE96" s="4">
        <v>0</v>
      </c>
      <c r="AF96" s="1">
        <v>155796</v>
      </c>
      <c r="AG96" s="1">
        <v>5</v>
      </c>
      <c r="AH96"/>
    </row>
    <row r="97" spans="1:34" x14ac:dyDescent="0.25">
      <c r="A97" t="s">
        <v>508</v>
      </c>
      <c r="B97" t="s">
        <v>122</v>
      </c>
      <c r="C97" t="s">
        <v>708</v>
      </c>
      <c r="D97" t="s">
        <v>605</v>
      </c>
      <c r="E97" s="4">
        <v>62.804347826086953</v>
      </c>
      <c r="F97" s="4">
        <f>Nurse[[#This Row],[Total Nurse Staff Hours]]/Nurse[[#This Row],[MDS Census]]</f>
        <v>3.7512893734856356</v>
      </c>
      <c r="G97" s="4">
        <f>Nurse[[#This Row],[Total Direct Care Staff Hours]]/Nurse[[#This Row],[MDS Census]]</f>
        <v>3.630745932848737</v>
      </c>
      <c r="H97" s="4">
        <f>Nurse[[#This Row],[Total RN Hours (w/ Admin, DON)]]/Nurse[[#This Row],[MDS Census]]</f>
        <v>0.43825718241606099</v>
      </c>
      <c r="I97" s="4">
        <f>Nurse[[#This Row],[RN Hours (excl. Admin, DON)]]/Nurse[[#This Row],[MDS Census]]</f>
        <v>0.34402042229145036</v>
      </c>
      <c r="J97" s="4">
        <f>SUM(Nurse[[#This Row],[RN Hours (excl. Admin, DON)]],Nurse[[#This Row],[RN Admin Hours]],Nurse[[#This Row],[RN DON Hours]],Nurse[[#This Row],[LPN Hours (excl. Admin)]],Nurse[[#This Row],[LPN Admin Hours]],Nurse[[#This Row],[CNA Hours]],Nurse[[#This Row],[NA TR Hours]],Nurse[[#This Row],[Med Aide/Tech Hours]])</f>
        <v>235.59728260869568</v>
      </c>
      <c r="K97" s="4">
        <f>SUM(Nurse[[#This Row],[RN Hours (excl. Admin, DON)]],Nurse[[#This Row],[LPN Hours (excl. Admin)]],Nurse[[#This Row],[CNA Hours]],Nurse[[#This Row],[NA TR Hours]],Nurse[[#This Row],[Med Aide/Tech Hours]])</f>
        <v>228.02663043478262</v>
      </c>
      <c r="L97" s="4">
        <f>SUM(Nurse[[#This Row],[RN Hours (excl. Admin, DON)]],Nurse[[#This Row],[RN Admin Hours]],Nurse[[#This Row],[RN DON Hours]])</f>
        <v>27.524456521739133</v>
      </c>
      <c r="M97" s="4">
        <v>21.605978260869566</v>
      </c>
      <c r="N97" s="4">
        <v>0.26630434782608697</v>
      </c>
      <c r="O97" s="4">
        <v>5.6521739130434785</v>
      </c>
      <c r="P97" s="4">
        <f>SUM(Nurse[[#This Row],[LPN Hours (excl. Admin)]],Nurse[[#This Row],[LPN Admin Hours]])</f>
        <v>37.22228260869565</v>
      </c>
      <c r="Q97" s="4">
        <v>35.570108695652173</v>
      </c>
      <c r="R97" s="4">
        <v>1.6521739130434783</v>
      </c>
      <c r="S97" s="4">
        <f>SUM(Nurse[[#This Row],[CNA Hours]],Nurse[[#This Row],[NA TR Hours]],Nurse[[#This Row],[Med Aide/Tech Hours]])</f>
        <v>170.85054347826087</v>
      </c>
      <c r="T97" s="4">
        <v>170.65217391304347</v>
      </c>
      <c r="U97" s="4">
        <v>0</v>
      </c>
      <c r="V97" s="4">
        <v>0.1983695652173913</v>
      </c>
      <c r="W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4.3445652173913052</v>
      </c>
      <c r="X97" s="4">
        <v>0.36956521739130432</v>
      </c>
      <c r="Y97" s="4">
        <v>0</v>
      </c>
      <c r="Z97" s="4">
        <v>0</v>
      </c>
      <c r="AA97" s="4">
        <v>3.1244565217391309</v>
      </c>
      <c r="AB97" s="4">
        <v>0</v>
      </c>
      <c r="AC97" s="4">
        <v>0.65217391304347827</v>
      </c>
      <c r="AD97" s="4">
        <v>0</v>
      </c>
      <c r="AE97" s="4">
        <v>0.1983695652173913</v>
      </c>
      <c r="AF97" s="1">
        <v>155255</v>
      </c>
      <c r="AG97" s="1">
        <v>5</v>
      </c>
      <c r="AH97"/>
    </row>
    <row r="98" spans="1:34" x14ac:dyDescent="0.25">
      <c r="A98" t="s">
        <v>508</v>
      </c>
      <c r="B98" t="s">
        <v>255</v>
      </c>
      <c r="C98" t="s">
        <v>774</v>
      </c>
      <c r="D98" t="s">
        <v>569</v>
      </c>
      <c r="E98" s="4">
        <v>51.967391304347828</v>
      </c>
      <c r="F98" s="4">
        <f>Nurse[[#This Row],[Total Nurse Staff Hours]]/Nurse[[#This Row],[MDS Census]]</f>
        <v>3.2213449069232376</v>
      </c>
      <c r="G98" s="4">
        <f>Nurse[[#This Row],[Total Direct Care Staff Hours]]/Nurse[[#This Row],[MDS Census]]</f>
        <v>2.9437356201631455</v>
      </c>
      <c r="H98" s="4">
        <f>Nurse[[#This Row],[Total RN Hours (w/ Admin, DON)]]/Nurse[[#This Row],[MDS Census]]</f>
        <v>0.58193892491110644</v>
      </c>
      <c r="I98" s="4">
        <f>Nurse[[#This Row],[RN Hours (excl. Admin, DON)]]/Nurse[[#This Row],[MDS Census]]</f>
        <v>0.49158125915080525</v>
      </c>
      <c r="J98" s="4">
        <f>SUM(Nurse[[#This Row],[RN Hours (excl. Admin, DON)]],Nurse[[#This Row],[RN Admin Hours]],Nurse[[#This Row],[RN DON Hours]],Nurse[[#This Row],[LPN Hours (excl. Admin)]],Nurse[[#This Row],[LPN Admin Hours]],Nurse[[#This Row],[CNA Hours]],Nurse[[#This Row],[NA TR Hours]],Nurse[[#This Row],[Med Aide/Tech Hours]])</f>
        <v>167.40489130434781</v>
      </c>
      <c r="K98" s="4">
        <f>SUM(Nurse[[#This Row],[RN Hours (excl. Admin, DON)]],Nurse[[#This Row],[LPN Hours (excl. Admin)]],Nurse[[#This Row],[CNA Hours]],Nurse[[#This Row],[NA TR Hours]],Nurse[[#This Row],[Med Aide/Tech Hours]])</f>
        <v>152.97826086956522</v>
      </c>
      <c r="L98" s="4">
        <f>SUM(Nurse[[#This Row],[RN Hours (excl. Admin, DON)]],Nurse[[#This Row],[RN Admin Hours]],Nurse[[#This Row],[RN DON Hours]])</f>
        <v>30.241847826086957</v>
      </c>
      <c r="M98" s="4">
        <v>25.546195652173914</v>
      </c>
      <c r="N98" s="4">
        <v>0</v>
      </c>
      <c r="O98" s="4">
        <v>4.6956521739130439</v>
      </c>
      <c r="P98" s="4">
        <f>SUM(Nurse[[#This Row],[LPN Hours (excl. Admin)]],Nurse[[#This Row],[LPN Admin Hours]])</f>
        <v>48.586956521739125</v>
      </c>
      <c r="Q98" s="4">
        <v>38.855978260869563</v>
      </c>
      <c r="R98" s="4">
        <v>9.7309782608695645</v>
      </c>
      <c r="S98" s="4">
        <f>SUM(Nurse[[#This Row],[CNA Hours]],Nurse[[#This Row],[NA TR Hours]],Nurse[[#This Row],[Med Aide/Tech Hours]])</f>
        <v>88.576086956521749</v>
      </c>
      <c r="T98" s="4">
        <v>78.538043478260875</v>
      </c>
      <c r="U98" s="4">
        <v>10.038043478260869</v>
      </c>
      <c r="V98" s="4">
        <v>0</v>
      </c>
      <c r="W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16.119565217391305</v>
      </c>
      <c r="X98" s="4">
        <v>0.51086956521739135</v>
      </c>
      <c r="Y98" s="4">
        <v>0</v>
      </c>
      <c r="Z98" s="4">
        <v>0</v>
      </c>
      <c r="AA98" s="4">
        <v>9.8016304347826093</v>
      </c>
      <c r="AB98" s="4">
        <v>0</v>
      </c>
      <c r="AC98" s="4">
        <v>5.8070652173913047</v>
      </c>
      <c r="AD98" s="4">
        <v>0</v>
      </c>
      <c r="AE98" s="4">
        <v>0</v>
      </c>
      <c r="AF98" s="1">
        <v>155510</v>
      </c>
      <c r="AG98" s="1">
        <v>5</v>
      </c>
      <c r="AH98"/>
    </row>
    <row r="99" spans="1:34" x14ac:dyDescent="0.25">
      <c r="A99" t="s">
        <v>508</v>
      </c>
      <c r="B99" t="s">
        <v>162</v>
      </c>
      <c r="C99" t="s">
        <v>696</v>
      </c>
      <c r="D99" t="s">
        <v>557</v>
      </c>
      <c r="E99" s="4">
        <v>55.934782608695649</v>
      </c>
      <c r="F99" s="4">
        <f>Nurse[[#This Row],[Total Nurse Staff Hours]]/Nurse[[#This Row],[MDS Census]]</f>
        <v>3.7949591916051304</v>
      </c>
      <c r="G99" s="4">
        <f>Nurse[[#This Row],[Total Direct Care Staff Hours]]/Nurse[[#This Row],[MDS Census]]</f>
        <v>3.717714729887291</v>
      </c>
      <c r="H99" s="4">
        <f>Nurse[[#This Row],[Total RN Hours (w/ Admin, DON)]]/Nurse[[#This Row],[MDS Census]]</f>
        <v>0.60550719005052478</v>
      </c>
      <c r="I99" s="4">
        <f>Nurse[[#This Row],[RN Hours (excl. Admin, DON)]]/Nurse[[#This Row],[MDS Census]]</f>
        <v>0.52826272833268562</v>
      </c>
      <c r="J99" s="4">
        <f>SUM(Nurse[[#This Row],[RN Hours (excl. Admin, DON)]],Nurse[[#This Row],[RN Admin Hours]],Nurse[[#This Row],[RN DON Hours]],Nurse[[#This Row],[LPN Hours (excl. Admin)]],Nurse[[#This Row],[LPN Admin Hours]],Nurse[[#This Row],[CNA Hours]],Nurse[[#This Row],[NA TR Hours]],Nurse[[#This Row],[Med Aide/Tech Hours]])</f>
        <v>212.27021739130436</v>
      </c>
      <c r="K99" s="4">
        <f>SUM(Nurse[[#This Row],[RN Hours (excl. Admin, DON)]],Nurse[[#This Row],[LPN Hours (excl. Admin)]],Nurse[[#This Row],[CNA Hours]],Nurse[[#This Row],[NA TR Hours]],Nurse[[#This Row],[Med Aide/Tech Hours]])</f>
        <v>207.9495652173913</v>
      </c>
      <c r="L99" s="4">
        <f>SUM(Nurse[[#This Row],[RN Hours (excl. Admin, DON)]],Nurse[[#This Row],[RN Admin Hours]],Nurse[[#This Row],[RN DON Hours]])</f>
        <v>33.868913043478265</v>
      </c>
      <c r="M99" s="4">
        <v>29.548260869565219</v>
      </c>
      <c r="N99" s="4">
        <v>0</v>
      </c>
      <c r="O99" s="4">
        <v>4.3206521739130439</v>
      </c>
      <c r="P99" s="4">
        <f>SUM(Nurse[[#This Row],[LPN Hours (excl. Admin)]],Nurse[[#This Row],[LPN Admin Hours]])</f>
        <v>46.245869565217397</v>
      </c>
      <c r="Q99" s="4">
        <v>46.245869565217397</v>
      </c>
      <c r="R99" s="4">
        <v>0</v>
      </c>
      <c r="S99" s="4">
        <f>SUM(Nurse[[#This Row],[CNA Hours]],Nurse[[#This Row],[NA TR Hours]],Nurse[[#This Row],[Med Aide/Tech Hours]])</f>
        <v>132.15543478260869</v>
      </c>
      <c r="T99" s="4">
        <v>128.83836956521739</v>
      </c>
      <c r="U99" s="4">
        <v>0</v>
      </c>
      <c r="V99" s="4">
        <v>3.317065217391304</v>
      </c>
      <c r="W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29.127934782608691</v>
      </c>
      <c r="X99" s="4">
        <v>10.745434782608696</v>
      </c>
      <c r="Y99" s="4">
        <v>0</v>
      </c>
      <c r="Z99" s="4">
        <v>0</v>
      </c>
      <c r="AA99" s="4">
        <v>11.01554347826087</v>
      </c>
      <c r="AB99" s="4">
        <v>0</v>
      </c>
      <c r="AC99" s="4">
        <v>4.0498913043478257</v>
      </c>
      <c r="AD99" s="4">
        <v>0</v>
      </c>
      <c r="AE99" s="4">
        <v>3.317065217391304</v>
      </c>
      <c r="AF99" s="1">
        <v>155336</v>
      </c>
      <c r="AG99" s="1">
        <v>5</v>
      </c>
      <c r="AH99"/>
    </row>
    <row r="100" spans="1:34" x14ac:dyDescent="0.25">
      <c r="A100" t="s">
        <v>508</v>
      </c>
      <c r="B100" t="s">
        <v>358</v>
      </c>
      <c r="C100" t="s">
        <v>735</v>
      </c>
      <c r="D100" t="s">
        <v>594</v>
      </c>
      <c r="E100" s="4">
        <v>65.673913043478265</v>
      </c>
      <c r="F100" s="4">
        <f>Nurse[[#This Row],[Total Nurse Staff Hours]]/Nurse[[#This Row],[MDS Census]]</f>
        <v>3.5330602449520021</v>
      </c>
      <c r="G100" s="4">
        <f>Nurse[[#This Row],[Total Direct Care Staff Hours]]/Nurse[[#This Row],[MDS Census]]</f>
        <v>3.3856338960609063</v>
      </c>
      <c r="H100" s="4">
        <f>Nurse[[#This Row],[Total RN Hours (w/ Admin, DON)]]/Nurse[[#This Row],[MDS Census]]</f>
        <v>0.39084740152267461</v>
      </c>
      <c r="I100" s="4">
        <f>Nurse[[#This Row],[RN Hours (excl. Admin, DON)]]/Nurse[[#This Row],[MDS Census]]</f>
        <v>0.24342105263157895</v>
      </c>
      <c r="J100" s="4">
        <f>SUM(Nurse[[#This Row],[RN Hours (excl. Admin, DON)]],Nurse[[#This Row],[RN Admin Hours]],Nurse[[#This Row],[RN DON Hours]],Nurse[[#This Row],[LPN Hours (excl. Admin)]],Nurse[[#This Row],[LPN Admin Hours]],Nurse[[#This Row],[CNA Hours]],Nurse[[#This Row],[NA TR Hours]],Nurse[[#This Row],[Med Aide/Tech Hours]])</f>
        <v>232.02989130434781</v>
      </c>
      <c r="K100" s="4">
        <f>SUM(Nurse[[#This Row],[RN Hours (excl. Admin, DON)]],Nurse[[#This Row],[LPN Hours (excl. Admin)]],Nurse[[#This Row],[CNA Hours]],Nurse[[#This Row],[NA TR Hours]],Nurse[[#This Row],[Med Aide/Tech Hours]])</f>
        <v>222.3478260869565</v>
      </c>
      <c r="L100" s="4">
        <f>SUM(Nurse[[#This Row],[RN Hours (excl. Admin, DON)]],Nurse[[#This Row],[RN Admin Hours]],Nurse[[#This Row],[RN DON Hours]])</f>
        <v>25.668478260869566</v>
      </c>
      <c r="M100" s="4">
        <v>15.986413043478262</v>
      </c>
      <c r="N100" s="4">
        <v>4.5516304347826084</v>
      </c>
      <c r="O100" s="4">
        <v>5.1304347826086953</v>
      </c>
      <c r="P100" s="4">
        <f>SUM(Nurse[[#This Row],[LPN Hours (excl. Admin)]],Nurse[[#This Row],[LPN Admin Hours]])</f>
        <v>67.603260869565219</v>
      </c>
      <c r="Q100" s="4">
        <v>67.603260869565219</v>
      </c>
      <c r="R100" s="4">
        <v>0</v>
      </c>
      <c r="S100" s="4">
        <f>SUM(Nurse[[#This Row],[CNA Hours]],Nurse[[#This Row],[NA TR Hours]],Nurse[[#This Row],[Med Aide/Tech Hours]])</f>
        <v>138.75815217391303</v>
      </c>
      <c r="T100" s="4">
        <v>129.01630434782609</v>
      </c>
      <c r="U100" s="4">
        <v>3.2798913043478262</v>
      </c>
      <c r="V100" s="4">
        <v>6.4619565217391308</v>
      </c>
      <c r="W1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23.948369565217391</v>
      </c>
      <c r="X100" s="4">
        <v>1.673913043478261</v>
      </c>
      <c r="Y100" s="4">
        <v>0</v>
      </c>
      <c r="Z100" s="4">
        <v>0</v>
      </c>
      <c r="AA100" s="4">
        <v>4.0244565217391308</v>
      </c>
      <c r="AB100" s="4">
        <v>0</v>
      </c>
      <c r="AC100" s="4">
        <v>18.125</v>
      </c>
      <c r="AD100" s="4">
        <v>0</v>
      </c>
      <c r="AE100" s="4">
        <v>0.125</v>
      </c>
      <c r="AF100" s="1">
        <v>155710</v>
      </c>
      <c r="AG100" s="1">
        <v>5</v>
      </c>
      <c r="AH100"/>
    </row>
    <row r="101" spans="1:34" x14ac:dyDescent="0.25">
      <c r="A101" t="s">
        <v>508</v>
      </c>
      <c r="B101" t="s">
        <v>119</v>
      </c>
      <c r="C101" t="s">
        <v>708</v>
      </c>
      <c r="D101" t="s">
        <v>605</v>
      </c>
      <c r="E101" s="4">
        <v>90.663043478260875</v>
      </c>
      <c r="F101" s="4">
        <f>Nurse[[#This Row],[Total Nurse Staff Hours]]/Nurse[[#This Row],[MDS Census]]</f>
        <v>3.3624649322623181</v>
      </c>
      <c r="G101" s="4">
        <f>Nurse[[#This Row],[Total Direct Care Staff Hours]]/Nurse[[#This Row],[MDS Census]]</f>
        <v>3.2724685289533624</v>
      </c>
      <c r="H101" s="4">
        <f>Nurse[[#This Row],[Total RN Hours (w/ Admin, DON)]]/Nurse[[#This Row],[MDS Census]]</f>
        <v>0.41753147104663707</v>
      </c>
      <c r="I101" s="4">
        <f>Nurse[[#This Row],[RN Hours (excl. Admin, DON)]]/Nurse[[#This Row],[MDS Census]]</f>
        <v>0.32753506773768132</v>
      </c>
      <c r="J101" s="4">
        <f>SUM(Nurse[[#This Row],[RN Hours (excl. Admin, DON)]],Nurse[[#This Row],[RN Admin Hours]],Nurse[[#This Row],[RN DON Hours]],Nurse[[#This Row],[LPN Hours (excl. Admin)]],Nurse[[#This Row],[LPN Admin Hours]],Nurse[[#This Row],[CNA Hours]],Nurse[[#This Row],[NA TR Hours]],Nurse[[#This Row],[Med Aide/Tech Hours]])</f>
        <v>304.85130434782604</v>
      </c>
      <c r="K101" s="4">
        <f>SUM(Nurse[[#This Row],[RN Hours (excl. Admin, DON)]],Nurse[[#This Row],[LPN Hours (excl. Admin)]],Nurse[[#This Row],[CNA Hours]],Nurse[[#This Row],[NA TR Hours]],Nurse[[#This Row],[Med Aide/Tech Hours]])</f>
        <v>296.69195652173909</v>
      </c>
      <c r="L101" s="4">
        <f>SUM(Nurse[[#This Row],[RN Hours (excl. Admin, DON)]],Nurse[[#This Row],[RN Admin Hours]],Nurse[[#This Row],[RN DON Hours]])</f>
        <v>37.854673913043477</v>
      </c>
      <c r="M101" s="4">
        <v>29.69532608695652</v>
      </c>
      <c r="N101" s="4">
        <v>0</v>
      </c>
      <c r="O101" s="4">
        <v>8.1593478260869574</v>
      </c>
      <c r="P101" s="4">
        <f>SUM(Nurse[[#This Row],[LPN Hours (excl. Admin)]],Nurse[[#This Row],[LPN Admin Hours]])</f>
        <v>74.854456521739124</v>
      </c>
      <c r="Q101" s="4">
        <v>74.854456521739124</v>
      </c>
      <c r="R101" s="4">
        <v>0</v>
      </c>
      <c r="S101" s="4">
        <f>SUM(Nurse[[#This Row],[CNA Hours]],Nurse[[#This Row],[NA TR Hours]],Nurse[[#This Row],[Med Aide/Tech Hours]])</f>
        <v>192.14217391304345</v>
      </c>
      <c r="T101" s="4">
        <v>192.14217391304345</v>
      </c>
      <c r="U101" s="4">
        <v>0</v>
      </c>
      <c r="V101" s="4">
        <v>0</v>
      </c>
      <c r="W1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1" s="4">
        <v>0</v>
      </c>
      <c r="Y101" s="4">
        <v>0</v>
      </c>
      <c r="Z101" s="4">
        <v>0</v>
      </c>
      <c r="AA101" s="4">
        <v>0</v>
      </c>
      <c r="AB101" s="4">
        <v>0</v>
      </c>
      <c r="AC101" s="4">
        <v>0</v>
      </c>
      <c r="AD101" s="4">
        <v>0</v>
      </c>
      <c r="AE101" s="4">
        <v>0</v>
      </c>
      <c r="AF101" s="1">
        <v>155249</v>
      </c>
      <c r="AG101" s="1">
        <v>5</v>
      </c>
      <c r="AH101"/>
    </row>
    <row r="102" spans="1:34" x14ac:dyDescent="0.25">
      <c r="A102" t="s">
        <v>508</v>
      </c>
      <c r="B102" t="s">
        <v>116</v>
      </c>
      <c r="C102" t="s">
        <v>737</v>
      </c>
      <c r="D102" t="s">
        <v>613</v>
      </c>
      <c r="E102" s="4">
        <v>69.989130434782609</v>
      </c>
      <c r="F102" s="4">
        <f>Nurse[[#This Row],[Total Nurse Staff Hours]]/Nurse[[#This Row],[MDS Census]]</f>
        <v>3.1878009007609878</v>
      </c>
      <c r="G102" s="4">
        <f>Nurse[[#This Row],[Total Direct Care Staff Hours]]/Nurse[[#This Row],[MDS Census]]</f>
        <v>2.9567091163224104</v>
      </c>
      <c r="H102" s="4">
        <f>Nurse[[#This Row],[Total RN Hours (w/ Admin, DON)]]/Nurse[[#This Row],[MDS Census]]</f>
        <v>0.44292592017394006</v>
      </c>
      <c r="I102" s="4">
        <f>Nurse[[#This Row],[RN Hours (excl. Admin, DON)]]/Nurse[[#This Row],[MDS Census]]</f>
        <v>0.27943003571983227</v>
      </c>
      <c r="J102" s="4">
        <f>SUM(Nurse[[#This Row],[RN Hours (excl. Admin, DON)]],Nurse[[#This Row],[RN Admin Hours]],Nurse[[#This Row],[RN DON Hours]],Nurse[[#This Row],[LPN Hours (excl. Admin)]],Nurse[[#This Row],[LPN Admin Hours]],Nurse[[#This Row],[CNA Hours]],Nurse[[#This Row],[NA TR Hours]],Nurse[[#This Row],[Med Aide/Tech Hours]])</f>
        <v>223.11141304347825</v>
      </c>
      <c r="K102" s="4">
        <f>SUM(Nurse[[#This Row],[RN Hours (excl. Admin, DON)]],Nurse[[#This Row],[LPN Hours (excl. Admin)]],Nurse[[#This Row],[CNA Hours]],Nurse[[#This Row],[NA TR Hours]],Nurse[[#This Row],[Med Aide/Tech Hours]])</f>
        <v>206.9375</v>
      </c>
      <c r="L102" s="4">
        <f>SUM(Nurse[[#This Row],[RN Hours (excl. Admin, DON)]],Nurse[[#This Row],[RN Admin Hours]],Nurse[[#This Row],[RN DON Hours]])</f>
        <v>31</v>
      </c>
      <c r="M102" s="4">
        <v>19.557065217391305</v>
      </c>
      <c r="N102" s="4">
        <v>6.5027173913043477</v>
      </c>
      <c r="O102" s="4">
        <v>4.9402173913043477</v>
      </c>
      <c r="P102" s="4">
        <f>SUM(Nurse[[#This Row],[LPN Hours (excl. Admin)]],Nurse[[#This Row],[LPN Admin Hours]])</f>
        <v>63.339673913043477</v>
      </c>
      <c r="Q102" s="4">
        <v>58.608695652173914</v>
      </c>
      <c r="R102" s="4">
        <v>4.7309782608695654</v>
      </c>
      <c r="S102" s="4">
        <f>SUM(Nurse[[#This Row],[CNA Hours]],Nurse[[#This Row],[NA TR Hours]],Nurse[[#This Row],[Med Aide/Tech Hours]])</f>
        <v>128.77173913043478</v>
      </c>
      <c r="T102" s="4">
        <v>112.42119565217391</v>
      </c>
      <c r="U102" s="4">
        <v>4.1929347826086953</v>
      </c>
      <c r="V102" s="4">
        <v>12.157608695652174</v>
      </c>
      <c r="W1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106.09510869565217</v>
      </c>
      <c r="X102" s="4">
        <v>1.0326086956521738</v>
      </c>
      <c r="Y102" s="4">
        <v>0</v>
      </c>
      <c r="Z102" s="4">
        <v>0</v>
      </c>
      <c r="AA102" s="4">
        <v>26.790760869565219</v>
      </c>
      <c r="AB102" s="4">
        <v>0</v>
      </c>
      <c r="AC102" s="4">
        <v>78.271739130434781</v>
      </c>
      <c r="AD102" s="4">
        <v>0</v>
      </c>
      <c r="AE102" s="4">
        <v>0</v>
      </c>
      <c r="AF102" s="1">
        <v>155246</v>
      </c>
      <c r="AG102" s="1">
        <v>5</v>
      </c>
      <c r="AH102"/>
    </row>
    <row r="103" spans="1:34" x14ac:dyDescent="0.25">
      <c r="A103" t="s">
        <v>508</v>
      </c>
      <c r="B103" t="s">
        <v>352</v>
      </c>
      <c r="C103" t="s">
        <v>810</v>
      </c>
      <c r="D103" t="s">
        <v>626</v>
      </c>
      <c r="E103" s="4">
        <v>47.521739130434781</v>
      </c>
      <c r="F103" s="4">
        <f>Nurse[[#This Row],[Total Nurse Staff Hours]]/Nurse[[#This Row],[MDS Census]]</f>
        <v>4.3831198536139064</v>
      </c>
      <c r="G103" s="4">
        <f>Nurse[[#This Row],[Total Direct Care Staff Hours]]/Nurse[[#This Row],[MDS Census]]</f>
        <v>4.0705924062214089</v>
      </c>
      <c r="H103" s="4">
        <f>Nurse[[#This Row],[Total RN Hours (w/ Admin, DON)]]/Nurse[[#This Row],[MDS Census]]</f>
        <v>0.78352012808783178</v>
      </c>
      <c r="I103" s="4">
        <f>Nurse[[#This Row],[RN Hours (excl. Admin, DON)]]/Nurse[[#This Row],[MDS Census]]</f>
        <v>0.51688472095150961</v>
      </c>
      <c r="J103" s="4">
        <f>SUM(Nurse[[#This Row],[RN Hours (excl. Admin, DON)]],Nurse[[#This Row],[RN Admin Hours]],Nurse[[#This Row],[RN DON Hours]],Nurse[[#This Row],[LPN Hours (excl. Admin)]],Nurse[[#This Row],[LPN Admin Hours]],Nurse[[#This Row],[CNA Hours]],Nurse[[#This Row],[NA TR Hours]],Nurse[[#This Row],[Med Aide/Tech Hours]])</f>
        <v>208.29347826086956</v>
      </c>
      <c r="K103" s="4">
        <f>SUM(Nurse[[#This Row],[RN Hours (excl. Admin, DON)]],Nurse[[#This Row],[LPN Hours (excl. Admin)]],Nurse[[#This Row],[CNA Hours]],Nurse[[#This Row],[NA TR Hours]],Nurse[[#This Row],[Med Aide/Tech Hours]])</f>
        <v>193.44163043478261</v>
      </c>
      <c r="L103" s="4">
        <f>SUM(Nurse[[#This Row],[RN Hours (excl. Admin, DON)]],Nurse[[#This Row],[RN Admin Hours]],Nurse[[#This Row],[RN DON Hours]])</f>
        <v>37.234239130434787</v>
      </c>
      <c r="M103" s="4">
        <v>24.563260869565219</v>
      </c>
      <c r="N103" s="4">
        <v>8.2361956521739152</v>
      </c>
      <c r="O103" s="4">
        <v>4.4347826086956523</v>
      </c>
      <c r="P103" s="4">
        <f>SUM(Nurse[[#This Row],[LPN Hours (excl. Admin)]],Nurse[[#This Row],[LPN Admin Hours]])</f>
        <v>23.930869565217385</v>
      </c>
      <c r="Q103" s="4">
        <v>21.749999999999993</v>
      </c>
      <c r="R103" s="4">
        <v>2.1808695652173915</v>
      </c>
      <c r="S103" s="4">
        <f>SUM(Nurse[[#This Row],[CNA Hours]],Nurse[[#This Row],[NA TR Hours]],Nurse[[#This Row],[Med Aide/Tech Hours]])</f>
        <v>147.12836956521738</v>
      </c>
      <c r="T103" s="4">
        <v>124.23543478260869</v>
      </c>
      <c r="U103" s="4">
        <v>3.8232608695652175</v>
      </c>
      <c r="V103" s="4">
        <v>19.069673913043474</v>
      </c>
      <c r="W1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29.872826086956518</v>
      </c>
      <c r="X103" s="4">
        <v>1.6422826086956521</v>
      </c>
      <c r="Y103" s="4">
        <v>0.10054347826086957</v>
      </c>
      <c r="Z103" s="4">
        <v>0</v>
      </c>
      <c r="AA103" s="4">
        <v>0.52478260869565219</v>
      </c>
      <c r="AB103" s="4">
        <v>0</v>
      </c>
      <c r="AC103" s="4">
        <v>23.781956521739126</v>
      </c>
      <c r="AD103" s="4">
        <v>3.8232608695652175</v>
      </c>
      <c r="AE103" s="4">
        <v>0</v>
      </c>
      <c r="AF103" s="1">
        <v>155701</v>
      </c>
      <c r="AG103" s="1">
        <v>5</v>
      </c>
      <c r="AH103"/>
    </row>
    <row r="104" spans="1:34" x14ac:dyDescent="0.25">
      <c r="A104" t="s">
        <v>508</v>
      </c>
      <c r="B104" t="s">
        <v>348</v>
      </c>
      <c r="C104" t="s">
        <v>644</v>
      </c>
      <c r="D104" t="s">
        <v>573</v>
      </c>
      <c r="E104" s="4">
        <v>66.119565217391298</v>
      </c>
      <c r="F104" s="4">
        <f>Nurse[[#This Row],[Total Nurse Staff Hours]]/Nurse[[#This Row],[MDS Census]]</f>
        <v>3.2810504685188238</v>
      </c>
      <c r="G104" s="4">
        <f>Nurse[[#This Row],[Total Direct Care Staff Hours]]/Nurse[[#This Row],[MDS Census]]</f>
        <v>2.9924609567647549</v>
      </c>
      <c r="H104" s="4">
        <f>Nurse[[#This Row],[Total RN Hours (w/ Admin, DON)]]/Nurse[[#This Row],[MDS Census]]</f>
        <v>0.52281604471477905</v>
      </c>
      <c r="I104" s="4">
        <f>Nurse[[#This Row],[RN Hours (excl. Admin, DON)]]/Nurse[[#This Row],[MDS Census]]</f>
        <v>0.27542824264343252</v>
      </c>
      <c r="J104" s="4">
        <f>SUM(Nurse[[#This Row],[RN Hours (excl. Admin, DON)]],Nurse[[#This Row],[RN Admin Hours]],Nurse[[#This Row],[RN DON Hours]],Nurse[[#This Row],[LPN Hours (excl. Admin)]],Nurse[[#This Row],[LPN Admin Hours]],Nurse[[#This Row],[CNA Hours]],Nurse[[#This Row],[NA TR Hours]],Nurse[[#This Row],[Med Aide/Tech Hours]])</f>
        <v>216.94163043478264</v>
      </c>
      <c r="K104" s="4">
        <f>SUM(Nurse[[#This Row],[RN Hours (excl. Admin, DON)]],Nurse[[#This Row],[LPN Hours (excl. Admin)]],Nurse[[#This Row],[CNA Hours]],Nurse[[#This Row],[NA TR Hours]],Nurse[[#This Row],[Med Aide/Tech Hours]])</f>
        <v>197.86021739130436</v>
      </c>
      <c r="L104" s="4">
        <f>SUM(Nurse[[#This Row],[RN Hours (excl. Admin, DON)]],Nurse[[#This Row],[RN Admin Hours]],Nurse[[#This Row],[RN DON Hours]])</f>
        <v>34.568369565217395</v>
      </c>
      <c r="M104" s="4">
        <v>18.211195652173913</v>
      </c>
      <c r="N104" s="4">
        <v>11.705000000000002</v>
      </c>
      <c r="O104" s="4">
        <v>4.6521739130434785</v>
      </c>
      <c r="P104" s="4">
        <f>SUM(Nurse[[#This Row],[LPN Hours (excl. Admin)]],Nurse[[#This Row],[LPN Admin Hours]])</f>
        <v>56.388913043478269</v>
      </c>
      <c r="Q104" s="4">
        <v>53.664673913043487</v>
      </c>
      <c r="R104" s="4">
        <v>2.7242391304347828</v>
      </c>
      <c r="S104" s="4">
        <f>SUM(Nurse[[#This Row],[CNA Hours]],Nurse[[#This Row],[NA TR Hours]],Nurse[[#This Row],[Med Aide/Tech Hours]])</f>
        <v>125.98434782608697</v>
      </c>
      <c r="T104" s="4">
        <v>117.28304347826088</v>
      </c>
      <c r="U104" s="4">
        <v>4.1932608695652167</v>
      </c>
      <c r="V104" s="4">
        <v>4.5080434782608698</v>
      </c>
      <c r="W1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0.21739130434782608</v>
      </c>
      <c r="X104" s="4">
        <v>0</v>
      </c>
      <c r="Y104" s="4">
        <v>0.21739130434782608</v>
      </c>
      <c r="Z104" s="4">
        <v>0</v>
      </c>
      <c r="AA104" s="4">
        <v>0</v>
      </c>
      <c r="AB104" s="4">
        <v>0</v>
      </c>
      <c r="AC104" s="4">
        <v>0</v>
      </c>
      <c r="AD104" s="4">
        <v>0</v>
      </c>
      <c r="AE104" s="4">
        <v>0</v>
      </c>
      <c r="AF104" s="1">
        <v>155697</v>
      </c>
      <c r="AG104" s="1">
        <v>5</v>
      </c>
      <c r="AH104"/>
    </row>
    <row r="105" spans="1:34" x14ac:dyDescent="0.25">
      <c r="A105" t="s">
        <v>508</v>
      </c>
      <c r="B105" t="s">
        <v>445</v>
      </c>
      <c r="C105" t="s">
        <v>696</v>
      </c>
      <c r="D105" t="s">
        <v>557</v>
      </c>
      <c r="E105" s="4">
        <v>50.380434782608695</v>
      </c>
      <c r="F105" s="4">
        <f>Nurse[[#This Row],[Total Nurse Staff Hours]]/Nurse[[#This Row],[MDS Census]]</f>
        <v>3.4410744336569583</v>
      </c>
      <c r="G105" s="4">
        <f>Nurse[[#This Row],[Total Direct Care Staff Hours]]/Nurse[[#This Row],[MDS Census]]</f>
        <v>3.0876504854368942</v>
      </c>
      <c r="H105" s="4">
        <f>Nurse[[#This Row],[Total RN Hours (w/ Admin, DON)]]/Nurse[[#This Row],[MDS Census]]</f>
        <v>0.47215749730312834</v>
      </c>
      <c r="I105" s="4">
        <f>Nurse[[#This Row],[RN Hours (excl. Admin, DON)]]/Nurse[[#This Row],[MDS Census]]</f>
        <v>0.35041855447680686</v>
      </c>
      <c r="J105" s="4">
        <f>SUM(Nurse[[#This Row],[RN Hours (excl. Admin, DON)]],Nurse[[#This Row],[RN Admin Hours]],Nurse[[#This Row],[RN DON Hours]],Nurse[[#This Row],[LPN Hours (excl. Admin)]],Nurse[[#This Row],[LPN Admin Hours]],Nurse[[#This Row],[CNA Hours]],Nurse[[#This Row],[NA TR Hours]],Nurse[[#This Row],[Med Aide/Tech Hours]])</f>
        <v>173.36282608695655</v>
      </c>
      <c r="K105" s="4">
        <f>SUM(Nurse[[#This Row],[RN Hours (excl. Admin, DON)]],Nurse[[#This Row],[LPN Hours (excl. Admin)]],Nurse[[#This Row],[CNA Hours]],Nurse[[#This Row],[NA TR Hours]],Nurse[[#This Row],[Med Aide/Tech Hours]])</f>
        <v>155.55717391304353</v>
      </c>
      <c r="L105" s="4">
        <f>SUM(Nurse[[#This Row],[RN Hours (excl. Admin, DON)]],Nurse[[#This Row],[RN Admin Hours]],Nurse[[#This Row],[RN DON Hours]])</f>
        <v>23.787499999999998</v>
      </c>
      <c r="M105" s="4">
        <v>17.654239130434782</v>
      </c>
      <c r="N105" s="4">
        <v>1.0789130434782608</v>
      </c>
      <c r="O105" s="4">
        <v>5.0543478260869561</v>
      </c>
      <c r="P105" s="4">
        <f>SUM(Nurse[[#This Row],[LPN Hours (excl. Admin)]],Nurse[[#This Row],[LPN Admin Hours]])</f>
        <v>49.939347826086973</v>
      </c>
      <c r="Q105" s="4">
        <v>38.266956521739147</v>
      </c>
      <c r="R105" s="4">
        <v>11.672391304347824</v>
      </c>
      <c r="S105" s="4">
        <f>SUM(Nurse[[#This Row],[CNA Hours]],Nurse[[#This Row],[NA TR Hours]],Nurse[[#This Row],[Med Aide/Tech Hours]])</f>
        <v>99.635978260869592</v>
      </c>
      <c r="T105" s="4">
        <v>76.863913043478291</v>
      </c>
      <c r="U105" s="4">
        <v>0</v>
      </c>
      <c r="V105" s="4">
        <v>22.772065217391301</v>
      </c>
      <c r="W1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5" s="4">
        <v>0</v>
      </c>
      <c r="Y105" s="4">
        <v>0</v>
      </c>
      <c r="Z105" s="4">
        <v>0</v>
      </c>
      <c r="AA105" s="4">
        <v>0</v>
      </c>
      <c r="AB105" s="4">
        <v>0</v>
      </c>
      <c r="AC105" s="4">
        <v>0</v>
      </c>
      <c r="AD105" s="4">
        <v>0</v>
      </c>
      <c r="AE105" s="4">
        <v>0</v>
      </c>
      <c r="AF105" s="1">
        <v>155815</v>
      </c>
      <c r="AG105" s="1">
        <v>5</v>
      </c>
      <c r="AH105"/>
    </row>
    <row r="106" spans="1:34" x14ac:dyDescent="0.25">
      <c r="A106" t="s">
        <v>508</v>
      </c>
      <c r="B106" t="s">
        <v>149</v>
      </c>
      <c r="C106" t="s">
        <v>652</v>
      </c>
      <c r="D106" t="s">
        <v>609</v>
      </c>
      <c r="E106" s="4">
        <v>61.630434782608695</v>
      </c>
      <c r="F106" s="4">
        <f>Nurse[[#This Row],[Total Nurse Staff Hours]]/Nurse[[#This Row],[MDS Census]]</f>
        <v>3.6700317460317455</v>
      </c>
      <c r="G106" s="4">
        <f>Nurse[[#This Row],[Total Direct Care Staff Hours]]/Nurse[[#This Row],[MDS Census]]</f>
        <v>3.2586366843033505</v>
      </c>
      <c r="H106" s="4">
        <f>Nurse[[#This Row],[Total RN Hours (w/ Admin, DON)]]/Nurse[[#This Row],[MDS Census]]</f>
        <v>0.91352910052910052</v>
      </c>
      <c r="I106" s="4">
        <f>Nurse[[#This Row],[RN Hours (excl. Admin, DON)]]/Nurse[[#This Row],[MDS Census]]</f>
        <v>0.58391710758377424</v>
      </c>
      <c r="J106" s="4">
        <f>SUM(Nurse[[#This Row],[RN Hours (excl. Admin, DON)]],Nurse[[#This Row],[RN Admin Hours]],Nurse[[#This Row],[RN DON Hours]],Nurse[[#This Row],[LPN Hours (excl. Admin)]],Nurse[[#This Row],[LPN Admin Hours]],Nurse[[#This Row],[CNA Hours]],Nurse[[#This Row],[NA TR Hours]],Nurse[[#This Row],[Med Aide/Tech Hours]])</f>
        <v>226.18565217391301</v>
      </c>
      <c r="K106" s="4">
        <f>SUM(Nurse[[#This Row],[RN Hours (excl. Admin, DON)]],Nurse[[#This Row],[LPN Hours (excl. Admin)]],Nurse[[#This Row],[CNA Hours]],Nurse[[#This Row],[NA TR Hours]],Nurse[[#This Row],[Med Aide/Tech Hours]])</f>
        <v>200.83119565217388</v>
      </c>
      <c r="L106" s="4">
        <f>SUM(Nurse[[#This Row],[RN Hours (excl. Admin, DON)]],Nurse[[#This Row],[RN Admin Hours]],Nurse[[#This Row],[RN DON Hours]])</f>
        <v>56.301195652173909</v>
      </c>
      <c r="M106" s="4">
        <v>35.987065217391304</v>
      </c>
      <c r="N106" s="4">
        <v>15.401086956521738</v>
      </c>
      <c r="O106" s="4">
        <v>4.9130434782608692</v>
      </c>
      <c r="P106" s="4">
        <f>SUM(Nurse[[#This Row],[LPN Hours (excl. Admin)]],Nurse[[#This Row],[LPN Admin Hours]])</f>
        <v>48.87032608695651</v>
      </c>
      <c r="Q106" s="4">
        <v>43.829999999999991</v>
      </c>
      <c r="R106" s="4">
        <v>5.0403260869565214</v>
      </c>
      <c r="S106" s="4">
        <f>SUM(Nurse[[#This Row],[CNA Hours]],Nurse[[#This Row],[NA TR Hours]],Nurse[[#This Row],[Med Aide/Tech Hours]])</f>
        <v>121.01413043478257</v>
      </c>
      <c r="T106" s="4">
        <v>117.13130434782605</v>
      </c>
      <c r="U106" s="4">
        <v>3.6138043478260871</v>
      </c>
      <c r="V106" s="4">
        <v>0.26902173913043476</v>
      </c>
      <c r="W1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0.15489130434782608</v>
      </c>
      <c r="X106" s="4">
        <v>0</v>
      </c>
      <c r="Y106" s="4">
        <v>0.15489130434782608</v>
      </c>
      <c r="Z106" s="4">
        <v>0</v>
      </c>
      <c r="AA106" s="4">
        <v>0</v>
      </c>
      <c r="AB106" s="4">
        <v>0</v>
      </c>
      <c r="AC106" s="4">
        <v>0</v>
      </c>
      <c r="AD106" s="4">
        <v>0</v>
      </c>
      <c r="AE106" s="4">
        <v>0</v>
      </c>
      <c r="AF106" s="1">
        <v>155319</v>
      </c>
      <c r="AG106" s="1">
        <v>5</v>
      </c>
      <c r="AH106"/>
    </row>
    <row r="107" spans="1:34" x14ac:dyDescent="0.25">
      <c r="A107" t="s">
        <v>508</v>
      </c>
      <c r="B107" t="s">
        <v>143</v>
      </c>
      <c r="C107" t="s">
        <v>695</v>
      </c>
      <c r="D107" t="s">
        <v>592</v>
      </c>
      <c r="E107" s="4">
        <v>81.836956521739125</v>
      </c>
      <c r="F107" s="4">
        <f>Nurse[[#This Row],[Total Nurse Staff Hours]]/Nurse[[#This Row],[MDS Census]]</f>
        <v>2.6198964005844081</v>
      </c>
      <c r="G107" s="4">
        <f>Nurse[[#This Row],[Total Direct Care Staff Hours]]/Nurse[[#This Row],[MDS Census]]</f>
        <v>2.532616549342543</v>
      </c>
      <c r="H107" s="4">
        <f>Nurse[[#This Row],[Total RN Hours (w/ Admin, DON)]]/Nurse[[#This Row],[MDS Census]]</f>
        <v>0.30453712312392095</v>
      </c>
      <c r="I107" s="4">
        <f>Nurse[[#This Row],[RN Hours (excl. Admin, DON)]]/Nurse[[#This Row],[MDS Census]]</f>
        <v>0.21725727188205615</v>
      </c>
      <c r="J107" s="4">
        <f>SUM(Nurse[[#This Row],[RN Hours (excl. Admin, DON)]],Nurse[[#This Row],[RN Admin Hours]],Nurse[[#This Row],[RN DON Hours]],Nurse[[#This Row],[LPN Hours (excl. Admin)]],Nurse[[#This Row],[LPN Admin Hours]],Nurse[[#This Row],[CNA Hours]],Nurse[[#This Row],[NA TR Hours]],Nurse[[#This Row],[Med Aide/Tech Hours]])</f>
        <v>214.40434782608702</v>
      </c>
      <c r="K107" s="4">
        <f>SUM(Nurse[[#This Row],[RN Hours (excl. Admin, DON)]],Nurse[[#This Row],[LPN Hours (excl. Admin)]],Nurse[[#This Row],[CNA Hours]],Nurse[[#This Row],[NA TR Hours]],Nurse[[#This Row],[Med Aide/Tech Hours]])</f>
        <v>207.26163043478266</v>
      </c>
      <c r="L107" s="4">
        <f>SUM(Nurse[[#This Row],[RN Hours (excl. Admin, DON)]],Nurse[[#This Row],[RN Admin Hours]],Nurse[[#This Row],[RN DON Hours]])</f>
        <v>24.922391304347833</v>
      </c>
      <c r="M107" s="4">
        <v>17.779673913043485</v>
      </c>
      <c r="N107" s="4">
        <v>0</v>
      </c>
      <c r="O107" s="4">
        <v>7.1427173913043491</v>
      </c>
      <c r="P107" s="4">
        <f>SUM(Nurse[[#This Row],[LPN Hours (excl. Admin)]],Nurse[[#This Row],[LPN Admin Hours]])</f>
        <v>36.343478260869581</v>
      </c>
      <c r="Q107" s="4">
        <v>36.343478260869581</v>
      </c>
      <c r="R107" s="4">
        <v>0</v>
      </c>
      <c r="S107" s="4">
        <f>SUM(Nurse[[#This Row],[CNA Hours]],Nurse[[#This Row],[NA TR Hours]],Nurse[[#This Row],[Med Aide/Tech Hours]])</f>
        <v>153.13847826086959</v>
      </c>
      <c r="T107" s="4">
        <v>146.1955434782609</v>
      </c>
      <c r="U107" s="4">
        <v>0</v>
      </c>
      <c r="V107" s="4">
        <v>6.9429347826086953</v>
      </c>
      <c r="W1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20.002717391304348</v>
      </c>
      <c r="X107" s="4">
        <v>0</v>
      </c>
      <c r="Y107" s="4">
        <v>0</v>
      </c>
      <c r="Z107" s="4">
        <v>0</v>
      </c>
      <c r="AA107" s="4">
        <v>0</v>
      </c>
      <c r="AB107" s="4">
        <v>0</v>
      </c>
      <c r="AC107" s="4">
        <v>13.059782608695652</v>
      </c>
      <c r="AD107" s="4">
        <v>0</v>
      </c>
      <c r="AE107" s="4">
        <v>6.9429347826086953</v>
      </c>
      <c r="AF107" s="1">
        <v>155295</v>
      </c>
      <c r="AG107" s="1">
        <v>5</v>
      </c>
      <c r="AH107"/>
    </row>
    <row r="108" spans="1:34" x14ac:dyDescent="0.25">
      <c r="A108" t="s">
        <v>508</v>
      </c>
      <c r="B108" t="s">
        <v>270</v>
      </c>
      <c r="C108" t="s">
        <v>782</v>
      </c>
      <c r="D108" t="s">
        <v>553</v>
      </c>
      <c r="E108" s="4">
        <v>84.902173913043484</v>
      </c>
      <c r="F108" s="4">
        <f>Nurse[[#This Row],[Total Nurse Staff Hours]]/Nurse[[#This Row],[MDS Census]]</f>
        <v>3.5247727563692224</v>
      </c>
      <c r="G108" s="4">
        <f>Nurse[[#This Row],[Total Direct Care Staff Hours]]/Nurse[[#This Row],[MDS Census]]</f>
        <v>3.10699654333632</v>
      </c>
      <c r="H108" s="4">
        <f>Nurse[[#This Row],[Total RN Hours (w/ Admin, DON)]]/Nurse[[#This Row],[MDS Census]]</f>
        <v>0.57230188196133647</v>
      </c>
      <c r="I108" s="4">
        <f>Nurse[[#This Row],[RN Hours (excl. Admin, DON)]]/Nurse[[#This Row],[MDS Census]]</f>
        <v>0.42673793368326712</v>
      </c>
      <c r="J108" s="4">
        <f>SUM(Nurse[[#This Row],[RN Hours (excl. Admin, DON)]],Nurse[[#This Row],[RN Admin Hours]],Nurse[[#This Row],[RN DON Hours]],Nurse[[#This Row],[LPN Hours (excl. Admin)]],Nurse[[#This Row],[LPN Admin Hours]],Nurse[[#This Row],[CNA Hours]],Nurse[[#This Row],[NA TR Hours]],Nurse[[#This Row],[Med Aide/Tech Hours]])</f>
        <v>299.26086956521738</v>
      </c>
      <c r="K108" s="4">
        <f>SUM(Nurse[[#This Row],[RN Hours (excl. Admin, DON)]],Nurse[[#This Row],[LPN Hours (excl. Admin)]],Nurse[[#This Row],[CNA Hours]],Nurse[[#This Row],[NA TR Hours]],Nurse[[#This Row],[Med Aide/Tech Hours]])</f>
        <v>263.79076086956519</v>
      </c>
      <c r="L108" s="4">
        <f>SUM(Nurse[[#This Row],[RN Hours (excl. Admin, DON)]],Nurse[[#This Row],[RN Admin Hours]],Nurse[[#This Row],[RN DON Hours]])</f>
        <v>48.589673913043477</v>
      </c>
      <c r="M108" s="4">
        <v>36.230978260869563</v>
      </c>
      <c r="N108" s="4">
        <v>7.4891304347826084</v>
      </c>
      <c r="O108" s="4">
        <v>4.8695652173913047</v>
      </c>
      <c r="P108" s="4">
        <f>SUM(Nurse[[#This Row],[LPN Hours (excl. Admin)]],Nurse[[#This Row],[LPN Admin Hours]])</f>
        <v>66.084239130434781</v>
      </c>
      <c r="Q108" s="4">
        <v>42.972826086956523</v>
      </c>
      <c r="R108" s="4">
        <v>23.111413043478262</v>
      </c>
      <c r="S108" s="4">
        <f>SUM(Nurse[[#This Row],[CNA Hours]],Nurse[[#This Row],[NA TR Hours]],Nurse[[#This Row],[Med Aide/Tech Hours]])</f>
        <v>184.5869565217391</v>
      </c>
      <c r="T108" s="4">
        <v>167.7391304347826</v>
      </c>
      <c r="U108" s="4">
        <v>12.255434782608695</v>
      </c>
      <c r="V108" s="4">
        <v>4.5923913043478262</v>
      </c>
      <c r="W1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64.489130434782624</v>
      </c>
      <c r="X108" s="4">
        <v>0.46195652173913043</v>
      </c>
      <c r="Y108" s="4">
        <v>0</v>
      </c>
      <c r="Z108" s="4">
        <v>0</v>
      </c>
      <c r="AA108" s="4">
        <v>15.548913043478262</v>
      </c>
      <c r="AB108" s="4">
        <v>0</v>
      </c>
      <c r="AC108" s="4">
        <v>47.633152173913047</v>
      </c>
      <c r="AD108" s="4">
        <v>0.51630434782608692</v>
      </c>
      <c r="AE108" s="4">
        <v>0.32880434782608697</v>
      </c>
      <c r="AF108" s="1">
        <v>155542</v>
      </c>
      <c r="AG108" s="1">
        <v>5</v>
      </c>
      <c r="AH108"/>
    </row>
    <row r="109" spans="1:34" x14ac:dyDescent="0.25">
      <c r="A109" t="s">
        <v>508</v>
      </c>
      <c r="B109" t="s">
        <v>407</v>
      </c>
      <c r="C109" t="s">
        <v>718</v>
      </c>
      <c r="D109" t="s">
        <v>614</v>
      </c>
      <c r="E109" s="4">
        <v>42.826086956521742</v>
      </c>
      <c r="F109" s="4">
        <f>Nurse[[#This Row],[Total Nurse Staff Hours]]/Nurse[[#This Row],[MDS Census]]</f>
        <v>4.2506548223350258</v>
      </c>
      <c r="G109" s="4">
        <f>Nurse[[#This Row],[Total Direct Care Staff Hours]]/Nurse[[#This Row],[MDS Census]]</f>
        <v>3.9134289340101529</v>
      </c>
      <c r="H109" s="4">
        <f>Nurse[[#This Row],[Total RN Hours (w/ Admin, DON)]]/Nurse[[#This Row],[MDS Census]]</f>
        <v>0.76378426395939081</v>
      </c>
      <c r="I109" s="4">
        <f>Nurse[[#This Row],[RN Hours (excl. Admin, DON)]]/Nurse[[#This Row],[MDS Census]]</f>
        <v>0.51425126903553298</v>
      </c>
      <c r="J109" s="4">
        <f>SUM(Nurse[[#This Row],[RN Hours (excl. Admin, DON)]],Nurse[[#This Row],[RN Admin Hours]],Nurse[[#This Row],[RN DON Hours]],Nurse[[#This Row],[LPN Hours (excl. Admin)]],Nurse[[#This Row],[LPN Admin Hours]],Nurse[[#This Row],[CNA Hours]],Nurse[[#This Row],[NA TR Hours]],Nurse[[#This Row],[Med Aide/Tech Hours]])</f>
        <v>182.03891304347829</v>
      </c>
      <c r="K109" s="4">
        <f>SUM(Nurse[[#This Row],[RN Hours (excl. Admin, DON)]],Nurse[[#This Row],[LPN Hours (excl. Admin)]],Nurse[[#This Row],[CNA Hours]],Nurse[[#This Row],[NA TR Hours]],Nurse[[#This Row],[Med Aide/Tech Hours]])</f>
        <v>167.59684782608699</v>
      </c>
      <c r="L109" s="4">
        <f>SUM(Nurse[[#This Row],[RN Hours (excl. Admin, DON)]],Nurse[[#This Row],[RN Admin Hours]],Nurse[[#This Row],[RN DON Hours]])</f>
        <v>32.709891304347828</v>
      </c>
      <c r="M109" s="4">
        <v>22.023369565217394</v>
      </c>
      <c r="N109" s="4">
        <v>6.4473913043478248</v>
      </c>
      <c r="O109" s="4">
        <v>4.2391304347826084</v>
      </c>
      <c r="P109" s="4">
        <f>SUM(Nurse[[#This Row],[LPN Hours (excl. Admin)]],Nurse[[#This Row],[LPN Admin Hours]])</f>
        <v>45.391956521739125</v>
      </c>
      <c r="Q109" s="4">
        <v>41.636413043478257</v>
      </c>
      <c r="R109" s="4">
        <v>3.7555434782608694</v>
      </c>
      <c r="S109" s="4">
        <f>SUM(Nurse[[#This Row],[CNA Hours]],Nurse[[#This Row],[NA TR Hours]],Nurse[[#This Row],[Med Aide/Tech Hours]])</f>
        <v>103.93706521739132</v>
      </c>
      <c r="T109" s="4">
        <v>84.788478260869596</v>
      </c>
      <c r="U109" s="4">
        <v>3.4570652173913037</v>
      </c>
      <c r="V109" s="4">
        <v>15.691521739130426</v>
      </c>
      <c r="W1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09" s="4">
        <v>0</v>
      </c>
      <c r="Y109" s="4">
        <v>0</v>
      </c>
      <c r="Z109" s="4">
        <v>0</v>
      </c>
      <c r="AA109" s="4">
        <v>0</v>
      </c>
      <c r="AB109" s="4">
        <v>0</v>
      </c>
      <c r="AC109" s="4">
        <v>0</v>
      </c>
      <c r="AD109" s="4">
        <v>0</v>
      </c>
      <c r="AE109" s="4">
        <v>0</v>
      </c>
      <c r="AF109" s="1">
        <v>155772</v>
      </c>
      <c r="AG109" s="1">
        <v>5</v>
      </c>
      <c r="AH109"/>
    </row>
    <row r="110" spans="1:34" x14ac:dyDescent="0.25">
      <c r="A110" t="s">
        <v>508</v>
      </c>
      <c r="B110" t="s">
        <v>376</v>
      </c>
      <c r="C110" t="s">
        <v>731</v>
      </c>
      <c r="D110" t="s">
        <v>578</v>
      </c>
      <c r="E110" s="4">
        <v>30.923913043478262</v>
      </c>
      <c r="F110" s="4">
        <f>Nurse[[#This Row],[Total Nurse Staff Hours]]/Nurse[[#This Row],[MDS Census]]</f>
        <v>3.8447275922671347</v>
      </c>
      <c r="G110" s="4">
        <f>Nurse[[#This Row],[Total Direct Care Staff Hours]]/Nurse[[#This Row],[MDS Census]]</f>
        <v>3.5432337434094903</v>
      </c>
      <c r="H110" s="4">
        <f>Nurse[[#This Row],[Total RN Hours (w/ Admin, DON)]]/Nurse[[#This Row],[MDS Census]]</f>
        <v>0.74780316344463971</v>
      </c>
      <c r="I110" s="4">
        <f>Nurse[[#This Row],[RN Hours (excl. Admin, DON)]]/Nurse[[#This Row],[MDS Census]]</f>
        <v>0.55377855887521965</v>
      </c>
      <c r="J110" s="4">
        <f>SUM(Nurse[[#This Row],[RN Hours (excl. Admin, DON)]],Nurse[[#This Row],[RN Admin Hours]],Nurse[[#This Row],[RN DON Hours]],Nurse[[#This Row],[LPN Hours (excl. Admin)]],Nurse[[#This Row],[LPN Admin Hours]],Nurse[[#This Row],[CNA Hours]],Nurse[[#This Row],[NA TR Hours]],Nurse[[#This Row],[Med Aide/Tech Hours]])</f>
        <v>118.89402173913042</v>
      </c>
      <c r="K110" s="4">
        <f>SUM(Nurse[[#This Row],[RN Hours (excl. Admin, DON)]],Nurse[[#This Row],[LPN Hours (excl. Admin)]],Nurse[[#This Row],[CNA Hours]],Nurse[[#This Row],[NA TR Hours]],Nurse[[#This Row],[Med Aide/Tech Hours]])</f>
        <v>109.57065217391305</v>
      </c>
      <c r="L110" s="4">
        <f>SUM(Nurse[[#This Row],[RN Hours (excl. Admin, DON)]],Nurse[[#This Row],[RN Admin Hours]],Nurse[[#This Row],[RN DON Hours]])</f>
        <v>23.125</v>
      </c>
      <c r="M110" s="4">
        <v>17.125</v>
      </c>
      <c r="N110" s="4">
        <v>1.0434782608695652</v>
      </c>
      <c r="O110" s="4">
        <v>4.9565217391304346</v>
      </c>
      <c r="P110" s="4">
        <f>SUM(Nurse[[#This Row],[LPN Hours (excl. Admin)]],Nurse[[#This Row],[LPN Admin Hours]])</f>
        <v>25.877717391304348</v>
      </c>
      <c r="Q110" s="4">
        <v>22.554347826086957</v>
      </c>
      <c r="R110" s="4">
        <v>3.3233695652173911</v>
      </c>
      <c r="S110" s="4">
        <f>SUM(Nurse[[#This Row],[CNA Hours]],Nurse[[#This Row],[NA TR Hours]],Nurse[[#This Row],[Med Aide/Tech Hours]])</f>
        <v>69.891304347826093</v>
      </c>
      <c r="T110" s="4">
        <v>56.839673913043477</v>
      </c>
      <c r="U110" s="4">
        <v>2.1875</v>
      </c>
      <c r="V110" s="4">
        <v>10.864130434782609</v>
      </c>
      <c r="W1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17.464673913043477</v>
      </c>
      <c r="X110" s="4">
        <v>1.6576086956521738</v>
      </c>
      <c r="Y110" s="4">
        <v>0</v>
      </c>
      <c r="Z110" s="4">
        <v>0</v>
      </c>
      <c r="AA110" s="4">
        <v>7.3994565217391308</v>
      </c>
      <c r="AB110" s="4">
        <v>0</v>
      </c>
      <c r="AC110" s="4">
        <v>7.9402173913043477</v>
      </c>
      <c r="AD110" s="4">
        <v>0</v>
      </c>
      <c r="AE110" s="4">
        <v>0.46739130434782611</v>
      </c>
      <c r="AF110" s="1">
        <v>155733</v>
      </c>
      <c r="AG110" s="1">
        <v>5</v>
      </c>
      <c r="AH110"/>
    </row>
    <row r="111" spans="1:34" x14ac:dyDescent="0.25">
      <c r="A111" t="s">
        <v>508</v>
      </c>
      <c r="B111" t="s">
        <v>140</v>
      </c>
      <c r="C111" t="s">
        <v>636</v>
      </c>
      <c r="D111" t="s">
        <v>576</v>
      </c>
      <c r="E111" s="4">
        <v>96.347826086956516</v>
      </c>
      <c r="F111" s="4">
        <f>Nurse[[#This Row],[Total Nurse Staff Hours]]/Nurse[[#This Row],[MDS Census]]</f>
        <v>3.634363718411552</v>
      </c>
      <c r="G111" s="4">
        <f>Nurse[[#This Row],[Total Direct Care Staff Hours]]/Nurse[[#This Row],[MDS Census]]</f>
        <v>3.134617554151625</v>
      </c>
      <c r="H111" s="4">
        <f>Nurse[[#This Row],[Total RN Hours (w/ Admin, DON)]]/Nurse[[#This Row],[MDS Census]]</f>
        <v>0.29481611010830328</v>
      </c>
      <c r="I111" s="4">
        <f>Nurse[[#This Row],[RN Hours (excl. Admin, DON)]]/Nurse[[#This Row],[MDS Census]]</f>
        <v>0.20137635379061372</v>
      </c>
      <c r="J111" s="4">
        <f>SUM(Nurse[[#This Row],[RN Hours (excl. Admin, DON)]],Nurse[[#This Row],[RN Admin Hours]],Nurse[[#This Row],[RN DON Hours]],Nurse[[#This Row],[LPN Hours (excl. Admin)]],Nurse[[#This Row],[LPN Admin Hours]],Nurse[[#This Row],[CNA Hours]],Nurse[[#This Row],[NA TR Hours]],Nurse[[#This Row],[Med Aide/Tech Hours]])</f>
        <v>350.16304347826082</v>
      </c>
      <c r="K111" s="4">
        <f>SUM(Nurse[[#This Row],[RN Hours (excl. Admin, DON)]],Nurse[[#This Row],[LPN Hours (excl. Admin)]],Nurse[[#This Row],[CNA Hours]],Nurse[[#This Row],[NA TR Hours]],Nurse[[#This Row],[Med Aide/Tech Hours]])</f>
        <v>302.01358695652175</v>
      </c>
      <c r="L111" s="4">
        <f>SUM(Nurse[[#This Row],[RN Hours (excl. Admin, DON)]],Nurse[[#This Row],[RN Admin Hours]],Nurse[[#This Row],[RN DON Hours]])</f>
        <v>28.404891304347824</v>
      </c>
      <c r="M111" s="4">
        <v>19.402173913043477</v>
      </c>
      <c r="N111" s="4">
        <v>3.4375</v>
      </c>
      <c r="O111" s="4">
        <v>5.5652173913043477</v>
      </c>
      <c r="P111" s="4">
        <f>SUM(Nurse[[#This Row],[LPN Hours (excl. Admin)]],Nurse[[#This Row],[LPN Admin Hours]])</f>
        <v>104.64945652173913</v>
      </c>
      <c r="Q111" s="4">
        <v>65.502717391304344</v>
      </c>
      <c r="R111" s="4">
        <v>39.146739130434781</v>
      </c>
      <c r="S111" s="4">
        <f>SUM(Nurse[[#This Row],[CNA Hours]],Nurse[[#This Row],[NA TR Hours]],Nurse[[#This Row],[Med Aide/Tech Hours]])</f>
        <v>217.10869565217391</v>
      </c>
      <c r="T111" s="4">
        <v>163.97826086956522</v>
      </c>
      <c r="U111" s="4">
        <v>28.059782608695652</v>
      </c>
      <c r="V111" s="4">
        <v>25.070652173913043</v>
      </c>
      <c r="W1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1" s="4">
        <v>0</v>
      </c>
      <c r="Y111" s="4">
        <v>0</v>
      </c>
      <c r="Z111" s="4">
        <v>0</v>
      </c>
      <c r="AA111" s="4">
        <v>0</v>
      </c>
      <c r="AB111" s="4">
        <v>0</v>
      </c>
      <c r="AC111" s="4">
        <v>0</v>
      </c>
      <c r="AD111" s="4">
        <v>0</v>
      </c>
      <c r="AE111" s="4">
        <v>0</v>
      </c>
      <c r="AF111" s="1">
        <v>155289</v>
      </c>
      <c r="AG111" s="1">
        <v>5</v>
      </c>
      <c r="AH111"/>
    </row>
    <row r="112" spans="1:34" x14ac:dyDescent="0.25">
      <c r="A112" t="s">
        <v>508</v>
      </c>
      <c r="B112" t="s">
        <v>100</v>
      </c>
      <c r="C112" t="s">
        <v>710</v>
      </c>
      <c r="D112" t="s">
        <v>607</v>
      </c>
      <c r="E112" s="4">
        <v>110.42391304347827</v>
      </c>
      <c r="F112" s="4">
        <f>Nurse[[#This Row],[Total Nurse Staff Hours]]/Nurse[[#This Row],[MDS Census]]</f>
        <v>2.945008366965252</v>
      </c>
      <c r="G112" s="4">
        <f>Nurse[[#This Row],[Total Direct Care Staff Hours]]/Nurse[[#This Row],[MDS Census]]</f>
        <v>2.6007530268727237</v>
      </c>
      <c r="H112" s="4">
        <f>Nurse[[#This Row],[Total RN Hours (w/ Admin, DON)]]/Nurse[[#This Row],[MDS Census]]</f>
        <v>0.45706565606851057</v>
      </c>
      <c r="I112" s="4">
        <f>Nurse[[#This Row],[RN Hours (excl. Admin, DON)]]/Nurse[[#This Row],[MDS Census]]</f>
        <v>0.210581750172261</v>
      </c>
      <c r="J112" s="4">
        <f>SUM(Nurse[[#This Row],[RN Hours (excl. Admin, DON)]],Nurse[[#This Row],[RN Admin Hours]],Nurse[[#This Row],[RN DON Hours]],Nurse[[#This Row],[LPN Hours (excl. Admin)]],Nurse[[#This Row],[LPN Admin Hours]],Nurse[[#This Row],[CNA Hours]],Nurse[[#This Row],[NA TR Hours]],Nurse[[#This Row],[Med Aide/Tech Hours]])</f>
        <v>325.19934782608692</v>
      </c>
      <c r="K112" s="4">
        <f>SUM(Nurse[[#This Row],[RN Hours (excl. Admin, DON)]],Nurse[[#This Row],[LPN Hours (excl. Admin)]],Nurse[[#This Row],[CNA Hours]],Nurse[[#This Row],[NA TR Hours]],Nurse[[#This Row],[Med Aide/Tech Hours]])</f>
        <v>287.18532608695654</v>
      </c>
      <c r="L112" s="4">
        <f>SUM(Nurse[[#This Row],[RN Hours (excl. Admin, DON)]],Nurse[[#This Row],[RN Admin Hours]],Nurse[[#This Row],[RN DON Hours]])</f>
        <v>50.470978260869558</v>
      </c>
      <c r="M112" s="4">
        <v>23.253260869565214</v>
      </c>
      <c r="N112" s="4">
        <v>22.782934782608692</v>
      </c>
      <c r="O112" s="4">
        <v>4.4347826086956523</v>
      </c>
      <c r="P112" s="4">
        <f>SUM(Nurse[[#This Row],[LPN Hours (excl. Admin)]],Nurse[[#This Row],[LPN Admin Hours]])</f>
        <v>74.243043478260873</v>
      </c>
      <c r="Q112" s="4">
        <v>63.446739130434786</v>
      </c>
      <c r="R112" s="4">
        <v>10.796304347826089</v>
      </c>
      <c r="S112" s="4">
        <f>SUM(Nurse[[#This Row],[CNA Hours]],Nurse[[#This Row],[NA TR Hours]],Nurse[[#This Row],[Med Aide/Tech Hours]])</f>
        <v>200.48532608695652</v>
      </c>
      <c r="T112" s="4">
        <v>151.84782608695653</v>
      </c>
      <c r="U112" s="4">
        <v>0.51663043478260873</v>
      </c>
      <c r="V112" s="4">
        <v>48.12086956521739</v>
      </c>
      <c r="W1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1.1789130434782609</v>
      </c>
      <c r="X112" s="4">
        <v>0</v>
      </c>
      <c r="Y112" s="4">
        <v>1.1789130434782609</v>
      </c>
      <c r="Z112" s="4">
        <v>0</v>
      </c>
      <c r="AA112" s="4">
        <v>0</v>
      </c>
      <c r="AB112" s="4">
        <v>0</v>
      </c>
      <c r="AC112" s="4">
        <v>0</v>
      </c>
      <c r="AD112" s="4">
        <v>0</v>
      </c>
      <c r="AE112" s="4">
        <v>0</v>
      </c>
      <c r="AF112" s="1">
        <v>155224</v>
      </c>
      <c r="AG112" s="1">
        <v>5</v>
      </c>
      <c r="AH112"/>
    </row>
    <row r="113" spans="1:34" x14ac:dyDescent="0.25">
      <c r="A113" t="s">
        <v>508</v>
      </c>
      <c r="B113" t="s">
        <v>45</v>
      </c>
      <c r="C113" t="s">
        <v>671</v>
      </c>
      <c r="D113" t="s">
        <v>612</v>
      </c>
      <c r="E113" s="4">
        <v>57.945652173913047</v>
      </c>
      <c r="F113" s="4">
        <f>Nurse[[#This Row],[Total Nurse Staff Hours]]/Nurse[[#This Row],[MDS Census]]</f>
        <v>3.804276871131119</v>
      </c>
      <c r="G113" s="4">
        <f>Nurse[[#This Row],[Total Direct Care Staff Hours]]/Nurse[[#This Row],[MDS Census]]</f>
        <v>3.7517538923278928</v>
      </c>
      <c r="H113" s="4">
        <f>Nurse[[#This Row],[Total RN Hours (w/ Admin, DON)]]/Nurse[[#This Row],[MDS Census]]</f>
        <v>0.51309322828737558</v>
      </c>
      <c r="I113" s="4">
        <f>Nurse[[#This Row],[RN Hours (excl. Admin, DON)]]/Nurse[[#This Row],[MDS Census]]</f>
        <v>0.46057024948414915</v>
      </c>
      <c r="J113" s="4">
        <f>SUM(Nurse[[#This Row],[RN Hours (excl. Admin, DON)]],Nurse[[#This Row],[RN Admin Hours]],Nurse[[#This Row],[RN DON Hours]],Nurse[[#This Row],[LPN Hours (excl. Admin)]],Nurse[[#This Row],[LPN Admin Hours]],Nurse[[#This Row],[CNA Hours]],Nurse[[#This Row],[NA TR Hours]],Nurse[[#This Row],[Med Aide/Tech Hours]])</f>
        <v>220.44130434782605</v>
      </c>
      <c r="K113" s="4">
        <f>SUM(Nurse[[#This Row],[RN Hours (excl. Admin, DON)]],Nurse[[#This Row],[LPN Hours (excl. Admin)]],Nurse[[#This Row],[CNA Hours]],Nurse[[#This Row],[NA TR Hours]],Nurse[[#This Row],[Med Aide/Tech Hours]])</f>
        <v>217.39782608695648</v>
      </c>
      <c r="L113" s="4">
        <f>SUM(Nurse[[#This Row],[RN Hours (excl. Admin, DON)]],Nurse[[#This Row],[RN Admin Hours]],Nurse[[#This Row],[RN DON Hours]])</f>
        <v>29.731521739130429</v>
      </c>
      <c r="M113" s="4">
        <v>26.688043478260862</v>
      </c>
      <c r="N113" s="4">
        <v>0</v>
      </c>
      <c r="O113" s="4">
        <v>3.0434782608695654</v>
      </c>
      <c r="P113" s="4">
        <f>SUM(Nurse[[#This Row],[LPN Hours (excl. Admin)]],Nurse[[#This Row],[LPN Admin Hours]])</f>
        <v>36.422826086956519</v>
      </c>
      <c r="Q113" s="4">
        <v>36.422826086956519</v>
      </c>
      <c r="R113" s="4">
        <v>0</v>
      </c>
      <c r="S113" s="4">
        <f>SUM(Nurse[[#This Row],[CNA Hours]],Nurse[[#This Row],[NA TR Hours]],Nurse[[#This Row],[Med Aide/Tech Hours]])</f>
        <v>154.28695652173909</v>
      </c>
      <c r="T113" s="4">
        <v>88.857065217391295</v>
      </c>
      <c r="U113" s="4">
        <v>41.814130434782598</v>
      </c>
      <c r="V113" s="4">
        <v>23.615760869565207</v>
      </c>
      <c r="W1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28.547282608695646</v>
      </c>
      <c r="X113" s="4">
        <v>5.8673913043478265</v>
      </c>
      <c r="Y113" s="4">
        <v>0</v>
      </c>
      <c r="Z113" s="4">
        <v>3.0434782608695654</v>
      </c>
      <c r="AA113" s="4">
        <v>6</v>
      </c>
      <c r="AB113" s="4">
        <v>0</v>
      </c>
      <c r="AC113" s="4">
        <v>12.235326086956517</v>
      </c>
      <c r="AD113" s="4">
        <v>0</v>
      </c>
      <c r="AE113" s="4">
        <v>1.401086956521739</v>
      </c>
      <c r="AF113" s="1">
        <v>155133</v>
      </c>
      <c r="AG113" s="1">
        <v>5</v>
      </c>
      <c r="AH113"/>
    </row>
    <row r="114" spans="1:34" x14ac:dyDescent="0.25">
      <c r="A114" t="s">
        <v>508</v>
      </c>
      <c r="B114" t="s">
        <v>16</v>
      </c>
      <c r="C114" t="s">
        <v>696</v>
      </c>
      <c r="D114" t="s">
        <v>557</v>
      </c>
      <c r="E114" s="4">
        <v>48.945652173913047</v>
      </c>
      <c r="F114" s="4">
        <f>Nurse[[#This Row],[Total Nurse Staff Hours]]/Nurse[[#This Row],[MDS Census]]</f>
        <v>3.066133688652009</v>
      </c>
      <c r="G114" s="4">
        <f>Nurse[[#This Row],[Total Direct Care Staff Hours]]/Nurse[[#This Row],[MDS Census]]</f>
        <v>2.6916944259382629</v>
      </c>
      <c r="H114" s="4">
        <f>Nurse[[#This Row],[Total RN Hours (w/ Admin, DON)]]/Nurse[[#This Row],[MDS Census]]</f>
        <v>0.66526315789473667</v>
      </c>
      <c r="I114" s="4">
        <f>Nurse[[#This Row],[RN Hours (excl. Admin, DON)]]/Nurse[[#This Row],[MDS Census]]</f>
        <v>0.30427714856762156</v>
      </c>
      <c r="J114" s="4">
        <f>SUM(Nurse[[#This Row],[RN Hours (excl. Admin, DON)]],Nurse[[#This Row],[RN Admin Hours]],Nurse[[#This Row],[RN DON Hours]],Nurse[[#This Row],[LPN Hours (excl. Admin)]],Nurse[[#This Row],[LPN Admin Hours]],Nurse[[#This Row],[CNA Hours]],Nurse[[#This Row],[NA TR Hours]],Nurse[[#This Row],[Med Aide/Tech Hours]])</f>
        <v>150.07391304347823</v>
      </c>
      <c r="K114" s="4">
        <f>SUM(Nurse[[#This Row],[RN Hours (excl. Admin, DON)]],Nurse[[#This Row],[LPN Hours (excl. Admin)]],Nurse[[#This Row],[CNA Hours]],Nurse[[#This Row],[NA TR Hours]],Nurse[[#This Row],[Med Aide/Tech Hours]])</f>
        <v>131.74673913043478</v>
      </c>
      <c r="L114" s="4">
        <f>SUM(Nurse[[#This Row],[RN Hours (excl. Admin, DON)]],Nurse[[#This Row],[RN Admin Hours]],Nurse[[#This Row],[RN DON Hours]])</f>
        <v>32.561739130434773</v>
      </c>
      <c r="M114" s="4">
        <v>14.893043478260868</v>
      </c>
      <c r="N114" s="4">
        <v>12.31815217391304</v>
      </c>
      <c r="O114" s="4">
        <v>5.3505434782608692</v>
      </c>
      <c r="P114" s="4">
        <f>SUM(Nurse[[#This Row],[LPN Hours (excl. Admin)]],Nurse[[#This Row],[LPN Admin Hours]])</f>
        <v>27.320760869565206</v>
      </c>
      <c r="Q114" s="4">
        <v>26.662282608695641</v>
      </c>
      <c r="R114" s="4">
        <v>0.65847826086956518</v>
      </c>
      <c r="S114" s="4">
        <f>SUM(Nurse[[#This Row],[CNA Hours]],Nurse[[#This Row],[NA TR Hours]],Nurse[[#This Row],[Med Aide/Tech Hours]])</f>
        <v>90.191413043478263</v>
      </c>
      <c r="T114" s="4">
        <v>79.966304347826082</v>
      </c>
      <c r="U114" s="4">
        <v>0</v>
      </c>
      <c r="V114" s="4">
        <v>10.225108695652176</v>
      </c>
      <c r="W1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7.0652173913043473E-2</v>
      </c>
      <c r="X114" s="4">
        <v>7.0652173913043473E-2</v>
      </c>
      <c r="Y114" s="4">
        <v>0</v>
      </c>
      <c r="Z114" s="4">
        <v>0</v>
      </c>
      <c r="AA114" s="4">
        <v>0</v>
      </c>
      <c r="AB114" s="4">
        <v>0</v>
      </c>
      <c r="AC114" s="4">
        <v>0</v>
      </c>
      <c r="AD114" s="4">
        <v>0</v>
      </c>
      <c r="AE114" s="4">
        <v>0</v>
      </c>
      <c r="AF114" s="1">
        <v>155029</v>
      </c>
      <c r="AG114" s="1">
        <v>5</v>
      </c>
      <c r="AH114"/>
    </row>
    <row r="115" spans="1:34" x14ac:dyDescent="0.25">
      <c r="A115" t="s">
        <v>508</v>
      </c>
      <c r="B115" t="s">
        <v>471</v>
      </c>
      <c r="C115" t="s">
        <v>725</v>
      </c>
      <c r="D115" t="s">
        <v>582</v>
      </c>
      <c r="E115" s="4">
        <v>96.565217391304344</v>
      </c>
      <c r="F115" s="4">
        <f>Nurse[[#This Row],[Total Nurse Staff Hours]]/Nurse[[#This Row],[MDS Census]]</f>
        <v>3.4513597478613245</v>
      </c>
      <c r="G115" s="4">
        <f>Nurse[[#This Row],[Total Direct Care Staff Hours]]/Nurse[[#This Row],[MDS Census]]</f>
        <v>3.1937257991895547</v>
      </c>
      <c r="H115" s="4">
        <f>Nurse[[#This Row],[Total RN Hours (w/ Admin, DON)]]/Nurse[[#This Row],[MDS Census]]</f>
        <v>0.89351755965781199</v>
      </c>
      <c r="I115" s="4">
        <f>Nurse[[#This Row],[RN Hours (excl. Admin, DON)]]/Nurse[[#This Row],[MDS Census]]</f>
        <v>0.63754389914452958</v>
      </c>
      <c r="J115" s="4">
        <f>SUM(Nurse[[#This Row],[RN Hours (excl. Admin, DON)]],Nurse[[#This Row],[RN Admin Hours]],Nurse[[#This Row],[RN DON Hours]],Nurse[[#This Row],[LPN Hours (excl. Admin)]],Nurse[[#This Row],[LPN Admin Hours]],Nurse[[#This Row],[CNA Hours]],Nurse[[#This Row],[NA TR Hours]],Nurse[[#This Row],[Med Aide/Tech Hours]])</f>
        <v>333.28130434782616</v>
      </c>
      <c r="K115" s="4">
        <f>SUM(Nurse[[#This Row],[RN Hours (excl. Admin, DON)]],Nurse[[#This Row],[LPN Hours (excl. Admin)]],Nurse[[#This Row],[CNA Hours]],Nurse[[#This Row],[NA TR Hours]],Nurse[[#This Row],[Med Aide/Tech Hours]])</f>
        <v>308.40282608695657</v>
      </c>
      <c r="L115" s="4">
        <f>SUM(Nurse[[#This Row],[RN Hours (excl. Admin, DON)]],Nurse[[#This Row],[RN Admin Hours]],Nurse[[#This Row],[RN DON Hours]])</f>
        <v>86.282717391304359</v>
      </c>
      <c r="M115" s="4">
        <v>61.564565217391312</v>
      </c>
      <c r="N115" s="4">
        <v>19.093152173913044</v>
      </c>
      <c r="O115" s="4">
        <v>5.625</v>
      </c>
      <c r="P115" s="4">
        <f>SUM(Nurse[[#This Row],[LPN Hours (excl. Admin)]],Nurse[[#This Row],[LPN Admin Hours]])</f>
        <v>70.06989130434782</v>
      </c>
      <c r="Q115" s="4">
        <v>69.909565217391304</v>
      </c>
      <c r="R115" s="4">
        <v>0.16032608695652173</v>
      </c>
      <c r="S115" s="4">
        <f>SUM(Nurse[[#This Row],[CNA Hours]],Nurse[[#This Row],[NA TR Hours]],Nurse[[#This Row],[Med Aide/Tech Hours]])</f>
        <v>176.92869565217393</v>
      </c>
      <c r="T115" s="4">
        <v>151.98347826086959</v>
      </c>
      <c r="U115" s="4">
        <v>0</v>
      </c>
      <c r="V115" s="4">
        <v>24.945217391304347</v>
      </c>
      <c r="W1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5" s="4">
        <v>0</v>
      </c>
      <c r="Y115" s="4">
        <v>0</v>
      </c>
      <c r="Z115" s="4">
        <v>0</v>
      </c>
      <c r="AA115" s="4">
        <v>0</v>
      </c>
      <c r="AB115" s="4">
        <v>0</v>
      </c>
      <c r="AC115" s="4">
        <v>0</v>
      </c>
      <c r="AD115" s="4">
        <v>0</v>
      </c>
      <c r="AE115" s="4">
        <v>0</v>
      </c>
      <c r="AF115" s="1">
        <v>155841</v>
      </c>
      <c r="AG115" s="1">
        <v>5</v>
      </c>
      <c r="AH115"/>
    </row>
    <row r="116" spans="1:34" x14ac:dyDescent="0.25">
      <c r="A116" t="s">
        <v>508</v>
      </c>
      <c r="B116" t="s">
        <v>195</v>
      </c>
      <c r="C116" t="s">
        <v>680</v>
      </c>
      <c r="D116" t="s">
        <v>555</v>
      </c>
      <c r="E116" s="4">
        <v>31.413043478260871</v>
      </c>
      <c r="F116" s="4">
        <f>Nurse[[#This Row],[Total Nurse Staff Hours]]/Nurse[[#This Row],[MDS Census]]</f>
        <v>2.4872145328719713</v>
      </c>
      <c r="G116" s="4">
        <f>Nurse[[#This Row],[Total Direct Care Staff Hours]]/Nurse[[#This Row],[MDS Census]]</f>
        <v>2.1538235294117638</v>
      </c>
      <c r="H116" s="4">
        <f>Nurse[[#This Row],[Total RN Hours (w/ Admin, DON)]]/Nurse[[#This Row],[MDS Census]]</f>
        <v>0.45820069204152236</v>
      </c>
      <c r="I116" s="4">
        <f>Nurse[[#This Row],[RN Hours (excl. Admin, DON)]]/Nurse[[#This Row],[MDS Census]]</f>
        <v>0.30197231833910027</v>
      </c>
      <c r="J116" s="4">
        <f>SUM(Nurse[[#This Row],[RN Hours (excl. Admin, DON)]],Nurse[[#This Row],[RN Admin Hours]],Nurse[[#This Row],[RN DON Hours]],Nurse[[#This Row],[LPN Hours (excl. Admin)]],Nurse[[#This Row],[LPN Admin Hours]],Nurse[[#This Row],[CNA Hours]],Nurse[[#This Row],[NA TR Hours]],Nurse[[#This Row],[Med Aide/Tech Hours]])</f>
        <v>78.13097826086954</v>
      </c>
      <c r="K116" s="4">
        <f>SUM(Nurse[[#This Row],[RN Hours (excl. Admin, DON)]],Nurse[[#This Row],[LPN Hours (excl. Admin)]],Nurse[[#This Row],[CNA Hours]],Nurse[[#This Row],[NA TR Hours]],Nurse[[#This Row],[Med Aide/Tech Hours]])</f>
        <v>67.658152173913024</v>
      </c>
      <c r="L116" s="4">
        <f>SUM(Nurse[[#This Row],[RN Hours (excl. Admin, DON)]],Nurse[[#This Row],[RN Admin Hours]],Nurse[[#This Row],[RN DON Hours]])</f>
        <v>14.393478260869562</v>
      </c>
      <c r="M116" s="4">
        <v>9.4858695652173886</v>
      </c>
      <c r="N116" s="4">
        <v>0</v>
      </c>
      <c r="O116" s="4">
        <v>4.9076086956521738</v>
      </c>
      <c r="P116" s="4">
        <f>SUM(Nurse[[#This Row],[LPN Hours (excl. Admin)]],Nurse[[#This Row],[LPN Admin Hours]])</f>
        <v>18.606521739130436</v>
      </c>
      <c r="Q116" s="4">
        <v>13.041304347826088</v>
      </c>
      <c r="R116" s="4">
        <v>5.5652173913043477</v>
      </c>
      <c r="S116" s="4">
        <f>SUM(Nurse[[#This Row],[CNA Hours]],Nurse[[#This Row],[NA TR Hours]],Nurse[[#This Row],[Med Aide/Tech Hours]])</f>
        <v>45.130978260869547</v>
      </c>
      <c r="T116" s="4">
        <v>43.363586956521722</v>
      </c>
      <c r="U116" s="4">
        <v>1.7673913043478264</v>
      </c>
      <c r="V116" s="4">
        <v>0</v>
      </c>
      <c r="W1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6" s="4">
        <v>0</v>
      </c>
      <c r="Y116" s="4">
        <v>0</v>
      </c>
      <c r="Z116" s="4">
        <v>0</v>
      </c>
      <c r="AA116" s="4">
        <v>0</v>
      </c>
      <c r="AB116" s="4">
        <v>0</v>
      </c>
      <c r="AC116" s="4">
        <v>0</v>
      </c>
      <c r="AD116" s="4">
        <v>0</v>
      </c>
      <c r="AE116" s="4">
        <v>0</v>
      </c>
      <c r="AF116" s="1">
        <v>155388</v>
      </c>
      <c r="AG116" s="1">
        <v>5</v>
      </c>
      <c r="AH116"/>
    </row>
    <row r="117" spans="1:34" x14ac:dyDescent="0.25">
      <c r="A117" t="s">
        <v>508</v>
      </c>
      <c r="B117" t="s">
        <v>129</v>
      </c>
      <c r="C117" t="s">
        <v>742</v>
      </c>
      <c r="D117" t="s">
        <v>621</v>
      </c>
      <c r="E117" s="4">
        <v>36.793478260869563</v>
      </c>
      <c r="F117" s="4">
        <f>Nurse[[#This Row],[Total Nurse Staff Hours]]/Nurse[[#This Row],[MDS Census]]</f>
        <v>3.087961595273264</v>
      </c>
      <c r="G117" s="4">
        <f>Nurse[[#This Row],[Total Direct Care Staff Hours]]/Nurse[[#This Row],[MDS Census]]</f>
        <v>2.6663958641063519</v>
      </c>
      <c r="H117" s="4">
        <f>Nurse[[#This Row],[Total RN Hours (w/ Admin, DON)]]/Nurse[[#This Row],[MDS Census]]</f>
        <v>0.57289512555391431</v>
      </c>
      <c r="I117" s="4">
        <f>Nurse[[#This Row],[RN Hours (excl. Admin, DON)]]/Nurse[[#This Row],[MDS Census]]</f>
        <v>0.29460856720827183</v>
      </c>
      <c r="J117" s="4">
        <f>SUM(Nurse[[#This Row],[RN Hours (excl. Admin, DON)]],Nurse[[#This Row],[RN Admin Hours]],Nurse[[#This Row],[RN DON Hours]],Nurse[[#This Row],[LPN Hours (excl. Admin)]],Nurse[[#This Row],[LPN Admin Hours]],Nurse[[#This Row],[CNA Hours]],Nurse[[#This Row],[NA TR Hours]],Nurse[[#This Row],[Med Aide/Tech Hours]])</f>
        <v>113.61684782608694</v>
      </c>
      <c r="K117" s="4">
        <f>SUM(Nurse[[#This Row],[RN Hours (excl. Admin, DON)]],Nurse[[#This Row],[LPN Hours (excl. Admin)]],Nurse[[#This Row],[CNA Hours]],Nurse[[#This Row],[NA TR Hours]],Nurse[[#This Row],[Med Aide/Tech Hours]])</f>
        <v>98.105978260869563</v>
      </c>
      <c r="L117" s="4">
        <f>SUM(Nurse[[#This Row],[RN Hours (excl. Admin, DON)]],Nurse[[#This Row],[RN Admin Hours]],Nurse[[#This Row],[RN DON Hours]])</f>
        <v>21.078804347826086</v>
      </c>
      <c r="M117" s="4">
        <v>10.839673913043478</v>
      </c>
      <c r="N117" s="4">
        <v>4.5</v>
      </c>
      <c r="O117" s="4">
        <v>5.7391304347826084</v>
      </c>
      <c r="P117" s="4">
        <f>SUM(Nurse[[#This Row],[LPN Hours (excl. Admin)]],Nurse[[#This Row],[LPN Admin Hours]])</f>
        <v>25.771739130434781</v>
      </c>
      <c r="Q117" s="4">
        <v>20.5</v>
      </c>
      <c r="R117" s="4">
        <v>5.2717391304347823</v>
      </c>
      <c r="S117" s="4">
        <f>SUM(Nurse[[#This Row],[CNA Hours]],Nurse[[#This Row],[NA TR Hours]],Nurse[[#This Row],[Med Aide/Tech Hours]])</f>
        <v>66.766304347826093</v>
      </c>
      <c r="T117" s="4">
        <v>51.760869565217391</v>
      </c>
      <c r="U117" s="4">
        <v>0</v>
      </c>
      <c r="V117" s="4">
        <v>15.005434782608695</v>
      </c>
      <c r="W1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13.809782608695652</v>
      </c>
      <c r="X117" s="4">
        <v>0.42934782608695654</v>
      </c>
      <c r="Y117" s="4">
        <v>0</v>
      </c>
      <c r="Z117" s="4">
        <v>0</v>
      </c>
      <c r="AA117" s="4">
        <v>1.0842391304347827</v>
      </c>
      <c r="AB117" s="4">
        <v>0</v>
      </c>
      <c r="AC117" s="4">
        <v>10.046195652173912</v>
      </c>
      <c r="AD117" s="4">
        <v>0</v>
      </c>
      <c r="AE117" s="4">
        <v>2.25</v>
      </c>
      <c r="AF117" s="1">
        <v>155270</v>
      </c>
      <c r="AG117" s="1">
        <v>5</v>
      </c>
      <c r="AH117"/>
    </row>
    <row r="118" spans="1:34" x14ac:dyDescent="0.25">
      <c r="A118" t="s">
        <v>508</v>
      </c>
      <c r="B118" t="s">
        <v>123</v>
      </c>
      <c r="C118" t="s">
        <v>659</v>
      </c>
      <c r="D118" t="s">
        <v>551</v>
      </c>
      <c r="E118" s="4">
        <v>56.532608695652172</v>
      </c>
      <c r="F118" s="4">
        <f>Nurse[[#This Row],[Total Nurse Staff Hours]]/Nurse[[#This Row],[MDS Census]]</f>
        <v>3.3339319361661217</v>
      </c>
      <c r="G118" s="4">
        <f>Nurse[[#This Row],[Total Direct Care Staff Hours]]/Nurse[[#This Row],[MDS Census]]</f>
        <v>3.2020130744087676</v>
      </c>
      <c r="H118" s="4">
        <f>Nurse[[#This Row],[Total RN Hours (w/ Admin, DON)]]/Nurse[[#This Row],[MDS Census]]</f>
        <v>0.48420303787733127</v>
      </c>
      <c r="I118" s="4">
        <f>Nurse[[#This Row],[RN Hours (excl. Admin, DON)]]/Nurse[[#This Row],[MDS Census]]</f>
        <v>0.36242645645068255</v>
      </c>
      <c r="J118" s="4">
        <f>SUM(Nurse[[#This Row],[RN Hours (excl. Admin, DON)]],Nurse[[#This Row],[RN Admin Hours]],Nurse[[#This Row],[RN DON Hours]],Nurse[[#This Row],[LPN Hours (excl. Admin)]],Nurse[[#This Row],[LPN Admin Hours]],Nurse[[#This Row],[CNA Hours]],Nurse[[#This Row],[NA TR Hours]],Nurse[[#This Row],[Med Aide/Tech Hours]])</f>
        <v>188.47586956521738</v>
      </c>
      <c r="K118" s="4">
        <f>SUM(Nurse[[#This Row],[RN Hours (excl. Admin, DON)]],Nurse[[#This Row],[LPN Hours (excl. Admin)]],Nurse[[#This Row],[CNA Hours]],Nurse[[#This Row],[NA TR Hours]],Nurse[[#This Row],[Med Aide/Tech Hours]])</f>
        <v>181.01815217391305</v>
      </c>
      <c r="L118" s="4">
        <f>SUM(Nurse[[#This Row],[RN Hours (excl. Admin, DON)]],Nurse[[#This Row],[RN Admin Hours]],Nurse[[#This Row],[RN DON Hours]])</f>
        <v>27.373260869565215</v>
      </c>
      <c r="M118" s="4">
        <v>20.488913043478259</v>
      </c>
      <c r="N118" s="4">
        <v>3.7484782608695655</v>
      </c>
      <c r="O118" s="4">
        <v>3.1358695652173911</v>
      </c>
      <c r="P118" s="4">
        <f>SUM(Nurse[[#This Row],[LPN Hours (excl. Admin)]],Nurse[[#This Row],[LPN Admin Hours]])</f>
        <v>48.78510869565217</v>
      </c>
      <c r="Q118" s="4">
        <v>48.211739130434779</v>
      </c>
      <c r="R118" s="4">
        <v>0.57336956521739135</v>
      </c>
      <c r="S118" s="4">
        <f>SUM(Nurse[[#This Row],[CNA Hours]],Nurse[[#This Row],[NA TR Hours]],Nurse[[#This Row],[Med Aide/Tech Hours]])</f>
        <v>112.31750000000002</v>
      </c>
      <c r="T118" s="4">
        <v>79.540760869565233</v>
      </c>
      <c r="U118" s="4">
        <v>0</v>
      </c>
      <c r="V118" s="4">
        <v>32.776739130434784</v>
      </c>
      <c r="W1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18" s="4">
        <v>0</v>
      </c>
      <c r="Y118" s="4">
        <v>0</v>
      </c>
      <c r="Z118" s="4">
        <v>0</v>
      </c>
      <c r="AA118" s="4">
        <v>0</v>
      </c>
      <c r="AB118" s="4">
        <v>0</v>
      </c>
      <c r="AC118" s="4">
        <v>0</v>
      </c>
      <c r="AD118" s="4">
        <v>0</v>
      </c>
      <c r="AE118" s="4">
        <v>0</v>
      </c>
      <c r="AF118" s="1">
        <v>155258</v>
      </c>
      <c r="AG118" s="1">
        <v>5</v>
      </c>
      <c r="AH118"/>
    </row>
    <row r="119" spans="1:34" x14ac:dyDescent="0.25">
      <c r="A119" t="s">
        <v>508</v>
      </c>
      <c r="B119" t="s">
        <v>424</v>
      </c>
      <c r="C119" t="s">
        <v>663</v>
      </c>
      <c r="D119" t="s">
        <v>611</v>
      </c>
      <c r="E119" s="4">
        <v>102.80434782608695</v>
      </c>
      <c r="F119" s="4">
        <f>Nurse[[#This Row],[Total Nurse Staff Hours]]/Nurse[[#This Row],[MDS Census]]</f>
        <v>3.1387629519983085</v>
      </c>
      <c r="G119" s="4">
        <f>Nurse[[#This Row],[Total Direct Care Staff Hours]]/Nurse[[#This Row],[MDS Census]]</f>
        <v>2.8001078452104036</v>
      </c>
      <c r="H119" s="4">
        <f>Nurse[[#This Row],[Total RN Hours (w/ Admin, DON)]]/Nurse[[#This Row],[MDS Census]]</f>
        <v>0.51036265595263275</v>
      </c>
      <c r="I119" s="4">
        <f>Nurse[[#This Row],[RN Hours (excl. Admin, DON)]]/Nurse[[#This Row],[MDS Census]]</f>
        <v>0.34209980968492282</v>
      </c>
      <c r="J119" s="4">
        <f>SUM(Nurse[[#This Row],[RN Hours (excl. Admin, DON)]],Nurse[[#This Row],[RN Admin Hours]],Nurse[[#This Row],[RN DON Hours]],Nurse[[#This Row],[LPN Hours (excl. Admin)]],Nurse[[#This Row],[LPN Admin Hours]],Nurse[[#This Row],[CNA Hours]],Nurse[[#This Row],[NA TR Hours]],Nurse[[#This Row],[Med Aide/Tech Hours]])</f>
        <v>322.67847826086955</v>
      </c>
      <c r="K119" s="4">
        <f>SUM(Nurse[[#This Row],[RN Hours (excl. Admin, DON)]],Nurse[[#This Row],[LPN Hours (excl. Admin)]],Nurse[[#This Row],[CNA Hours]],Nurse[[#This Row],[NA TR Hours]],Nurse[[#This Row],[Med Aide/Tech Hours]])</f>
        <v>287.86326086956518</v>
      </c>
      <c r="L119" s="4">
        <f>SUM(Nurse[[#This Row],[RN Hours (excl. Admin, DON)]],Nurse[[#This Row],[RN Admin Hours]],Nurse[[#This Row],[RN DON Hours]])</f>
        <v>52.467500000000001</v>
      </c>
      <c r="M119" s="4">
        <v>35.169347826086955</v>
      </c>
      <c r="N119" s="4">
        <v>12.86336956521739</v>
      </c>
      <c r="O119" s="4">
        <v>4.4347826086956523</v>
      </c>
      <c r="P119" s="4">
        <f>SUM(Nurse[[#This Row],[LPN Hours (excl. Admin)]],Nurse[[#This Row],[LPN Admin Hours]])</f>
        <v>78.309565217391309</v>
      </c>
      <c r="Q119" s="4">
        <v>60.792499999999997</v>
      </c>
      <c r="R119" s="4">
        <v>17.517065217391306</v>
      </c>
      <c r="S119" s="4">
        <f>SUM(Nurse[[#This Row],[CNA Hours]],Nurse[[#This Row],[NA TR Hours]],Nurse[[#This Row],[Med Aide/Tech Hours]])</f>
        <v>191.90141304347827</v>
      </c>
      <c r="T119" s="4">
        <v>150.11445652173913</v>
      </c>
      <c r="U119" s="4">
        <v>0</v>
      </c>
      <c r="V119" s="4">
        <v>41.786956521739135</v>
      </c>
      <c r="W1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16.305</v>
      </c>
      <c r="X119" s="4">
        <v>2.8614130434782608</v>
      </c>
      <c r="Y119" s="4">
        <v>0.86956521739130432</v>
      </c>
      <c r="Z119" s="4">
        <v>0</v>
      </c>
      <c r="AA119" s="4">
        <v>8.0957608695652166</v>
      </c>
      <c r="AB119" s="4">
        <v>0</v>
      </c>
      <c r="AC119" s="4">
        <v>1.3967391304347827</v>
      </c>
      <c r="AD119" s="4">
        <v>0</v>
      </c>
      <c r="AE119" s="4">
        <v>3.0815217391304346</v>
      </c>
      <c r="AF119" s="1">
        <v>155792</v>
      </c>
      <c r="AG119" s="1">
        <v>5</v>
      </c>
      <c r="AH119"/>
    </row>
    <row r="120" spans="1:34" x14ac:dyDescent="0.25">
      <c r="A120" t="s">
        <v>508</v>
      </c>
      <c r="B120" t="s">
        <v>392</v>
      </c>
      <c r="C120" t="s">
        <v>708</v>
      </c>
      <c r="D120" t="s">
        <v>605</v>
      </c>
      <c r="E120" s="4">
        <v>111.3804347826087</v>
      </c>
      <c r="F120" s="4">
        <f>Nurse[[#This Row],[Total Nurse Staff Hours]]/Nurse[[#This Row],[MDS Census]]</f>
        <v>2.8737347516346246</v>
      </c>
      <c r="G120" s="4">
        <f>Nurse[[#This Row],[Total Direct Care Staff Hours]]/Nurse[[#This Row],[MDS Census]]</f>
        <v>2.5198204352493407</v>
      </c>
      <c r="H120" s="4">
        <f>Nurse[[#This Row],[Total RN Hours (w/ Admin, DON)]]/Nurse[[#This Row],[MDS Census]]</f>
        <v>0.53115936371620953</v>
      </c>
      <c r="I120" s="4">
        <f>Nurse[[#This Row],[RN Hours (excl. Admin, DON)]]/Nurse[[#This Row],[MDS Census]]</f>
        <v>0.28353566897628574</v>
      </c>
      <c r="J120" s="4">
        <f>SUM(Nurse[[#This Row],[RN Hours (excl. Admin, DON)]],Nurse[[#This Row],[RN Admin Hours]],Nurse[[#This Row],[RN DON Hours]],Nurse[[#This Row],[LPN Hours (excl. Admin)]],Nurse[[#This Row],[LPN Admin Hours]],Nurse[[#This Row],[CNA Hours]],Nurse[[#This Row],[NA TR Hours]],Nurse[[#This Row],[Med Aide/Tech Hours]])</f>
        <v>320.07782608695652</v>
      </c>
      <c r="K120" s="4">
        <f>SUM(Nurse[[#This Row],[RN Hours (excl. Admin, DON)]],Nurse[[#This Row],[LPN Hours (excl. Admin)]],Nurse[[#This Row],[CNA Hours]],Nurse[[#This Row],[NA TR Hours]],Nurse[[#This Row],[Med Aide/Tech Hours]])</f>
        <v>280.65869565217389</v>
      </c>
      <c r="L120" s="4">
        <f>SUM(Nurse[[#This Row],[RN Hours (excl. Admin, DON)]],Nurse[[#This Row],[RN Admin Hours]],Nurse[[#This Row],[RN DON Hours]])</f>
        <v>59.160760869565216</v>
      </c>
      <c r="M120" s="4">
        <v>31.580326086956521</v>
      </c>
      <c r="N120" s="4">
        <v>23.102173913043476</v>
      </c>
      <c r="O120" s="4">
        <v>4.4782608695652177</v>
      </c>
      <c r="P120" s="4">
        <f>SUM(Nurse[[#This Row],[LPN Hours (excl. Admin)]],Nurse[[#This Row],[LPN Admin Hours]])</f>
        <v>81.638913043478254</v>
      </c>
      <c r="Q120" s="4">
        <v>69.800217391304344</v>
      </c>
      <c r="R120" s="4">
        <v>11.838695652173914</v>
      </c>
      <c r="S120" s="4">
        <f>SUM(Nurse[[#This Row],[CNA Hours]],Nurse[[#This Row],[NA TR Hours]],Nurse[[#This Row],[Med Aide/Tech Hours]])</f>
        <v>179.27815217391304</v>
      </c>
      <c r="T120" s="4">
        <v>151.90195652173912</v>
      </c>
      <c r="U120" s="4">
        <v>0.15760869565217392</v>
      </c>
      <c r="V120" s="4">
        <v>27.218586956521744</v>
      </c>
      <c r="W1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15.584891304347828</v>
      </c>
      <c r="X120" s="4">
        <v>4.7976086956521744</v>
      </c>
      <c r="Y120" s="4">
        <v>0</v>
      </c>
      <c r="Z120" s="4">
        <v>0</v>
      </c>
      <c r="AA120" s="4">
        <v>2.890434782608696</v>
      </c>
      <c r="AB120" s="4">
        <v>0</v>
      </c>
      <c r="AC120" s="4">
        <v>7.8968478260869563</v>
      </c>
      <c r="AD120" s="4">
        <v>0</v>
      </c>
      <c r="AE120" s="4">
        <v>0</v>
      </c>
      <c r="AF120" s="1">
        <v>155756</v>
      </c>
      <c r="AG120" s="1">
        <v>5</v>
      </c>
      <c r="AH120"/>
    </row>
    <row r="121" spans="1:34" x14ac:dyDescent="0.25">
      <c r="A121" t="s">
        <v>508</v>
      </c>
      <c r="B121" t="s">
        <v>359</v>
      </c>
      <c r="C121" t="s">
        <v>666</v>
      </c>
      <c r="D121" t="s">
        <v>560</v>
      </c>
      <c r="E121" s="4">
        <v>50.521739130434781</v>
      </c>
      <c r="F121" s="4">
        <f>Nurse[[#This Row],[Total Nurse Staff Hours]]/Nurse[[#This Row],[MDS Census]]</f>
        <v>3.4652925989672987</v>
      </c>
      <c r="G121" s="4">
        <f>Nurse[[#This Row],[Total Direct Care Staff Hours]]/Nurse[[#This Row],[MDS Census]]</f>
        <v>3.0761574870912227</v>
      </c>
      <c r="H121" s="4">
        <f>Nurse[[#This Row],[Total RN Hours (w/ Admin, DON)]]/Nurse[[#This Row],[MDS Census]]</f>
        <v>1.1993782271944924</v>
      </c>
      <c r="I121" s="4">
        <f>Nurse[[#This Row],[RN Hours (excl. Admin, DON)]]/Nurse[[#This Row],[MDS Census]]</f>
        <v>0.81024311531841642</v>
      </c>
      <c r="J121" s="4">
        <f>SUM(Nurse[[#This Row],[RN Hours (excl. Admin, DON)]],Nurse[[#This Row],[RN Admin Hours]],Nurse[[#This Row],[RN DON Hours]],Nurse[[#This Row],[LPN Hours (excl. Admin)]],Nurse[[#This Row],[LPN Admin Hours]],Nurse[[#This Row],[CNA Hours]],Nurse[[#This Row],[NA TR Hours]],Nurse[[#This Row],[Med Aide/Tech Hours]])</f>
        <v>175.07260869565221</v>
      </c>
      <c r="K121" s="4">
        <f>SUM(Nurse[[#This Row],[RN Hours (excl. Admin, DON)]],Nurse[[#This Row],[LPN Hours (excl. Admin)]],Nurse[[#This Row],[CNA Hours]],Nurse[[#This Row],[NA TR Hours]],Nurse[[#This Row],[Med Aide/Tech Hours]])</f>
        <v>155.41282608695656</v>
      </c>
      <c r="L121" s="4">
        <f>SUM(Nurse[[#This Row],[RN Hours (excl. Admin, DON)]],Nurse[[#This Row],[RN Admin Hours]],Nurse[[#This Row],[RN DON Hours]])</f>
        <v>60.594673913043479</v>
      </c>
      <c r="M121" s="4">
        <v>40.934891304347822</v>
      </c>
      <c r="N121" s="4">
        <v>14.85</v>
      </c>
      <c r="O121" s="4">
        <v>4.8097826086956523</v>
      </c>
      <c r="P121" s="4">
        <f>SUM(Nurse[[#This Row],[LPN Hours (excl. Admin)]],Nurse[[#This Row],[LPN Admin Hours]])</f>
        <v>23.451739130434788</v>
      </c>
      <c r="Q121" s="4">
        <v>23.451739130434788</v>
      </c>
      <c r="R121" s="4">
        <v>0</v>
      </c>
      <c r="S121" s="4">
        <f>SUM(Nurse[[#This Row],[CNA Hours]],Nurse[[#This Row],[NA TR Hours]],Nurse[[#This Row],[Med Aide/Tech Hours]])</f>
        <v>91.026195652173953</v>
      </c>
      <c r="T121" s="4">
        <v>70.568804347826131</v>
      </c>
      <c r="U121" s="4">
        <v>0</v>
      </c>
      <c r="V121" s="4">
        <v>20.457391304347826</v>
      </c>
      <c r="W1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1" s="4">
        <v>0</v>
      </c>
      <c r="Y121" s="4">
        <v>0</v>
      </c>
      <c r="Z121" s="4">
        <v>0</v>
      </c>
      <c r="AA121" s="4">
        <v>0</v>
      </c>
      <c r="AB121" s="4">
        <v>0</v>
      </c>
      <c r="AC121" s="4">
        <v>0</v>
      </c>
      <c r="AD121" s="4">
        <v>0</v>
      </c>
      <c r="AE121" s="4">
        <v>0</v>
      </c>
      <c r="AF121" s="1">
        <v>155712</v>
      </c>
      <c r="AG121" s="1">
        <v>5</v>
      </c>
      <c r="AH121"/>
    </row>
    <row r="122" spans="1:34" x14ac:dyDescent="0.25">
      <c r="A122" t="s">
        <v>508</v>
      </c>
      <c r="B122" t="s">
        <v>411</v>
      </c>
      <c r="C122" t="s">
        <v>640</v>
      </c>
      <c r="D122" t="s">
        <v>604</v>
      </c>
      <c r="E122" s="4">
        <v>56.228260869565219</v>
      </c>
      <c r="F122" s="4">
        <f>Nurse[[#This Row],[Total Nurse Staff Hours]]/Nurse[[#This Row],[MDS Census]]</f>
        <v>3.5987473419679108</v>
      </c>
      <c r="G122" s="4">
        <f>Nurse[[#This Row],[Total Direct Care Staff Hours]]/Nurse[[#This Row],[MDS Census]]</f>
        <v>3.2701005219408472</v>
      </c>
      <c r="H122" s="4">
        <f>Nurse[[#This Row],[Total RN Hours (w/ Admin, DON)]]/Nurse[[#This Row],[MDS Census]]</f>
        <v>1.4223951285520979</v>
      </c>
      <c r="I122" s="4">
        <f>Nurse[[#This Row],[RN Hours (excl. Admin, DON)]]/Nurse[[#This Row],[MDS Census]]</f>
        <v>1.2514575681422775</v>
      </c>
      <c r="J122" s="4">
        <f>SUM(Nurse[[#This Row],[RN Hours (excl. Admin, DON)]],Nurse[[#This Row],[RN Admin Hours]],Nurse[[#This Row],[RN DON Hours]],Nurse[[#This Row],[LPN Hours (excl. Admin)]],Nurse[[#This Row],[LPN Admin Hours]],Nurse[[#This Row],[CNA Hours]],Nurse[[#This Row],[NA TR Hours]],Nurse[[#This Row],[Med Aide/Tech Hours]])</f>
        <v>202.35130434782613</v>
      </c>
      <c r="K122" s="4">
        <f>SUM(Nurse[[#This Row],[RN Hours (excl. Admin, DON)]],Nurse[[#This Row],[LPN Hours (excl. Admin)]],Nurse[[#This Row],[CNA Hours]],Nurse[[#This Row],[NA TR Hours]],Nurse[[#This Row],[Med Aide/Tech Hours]])</f>
        <v>183.87206521739134</v>
      </c>
      <c r="L122" s="4">
        <f>SUM(Nurse[[#This Row],[RN Hours (excl. Admin, DON)]],Nurse[[#This Row],[RN Admin Hours]],Nurse[[#This Row],[RN DON Hours]])</f>
        <v>79.978804347826113</v>
      </c>
      <c r="M122" s="4">
        <v>70.367282608695675</v>
      </c>
      <c r="N122" s="4">
        <v>5.2628260869565233</v>
      </c>
      <c r="O122" s="4">
        <v>4.3486956521739133</v>
      </c>
      <c r="P122" s="4">
        <f>SUM(Nurse[[#This Row],[LPN Hours (excl. Admin)]],Nurse[[#This Row],[LPN Admin Hours]])</f>
        <v>31.096630434782611</v>
      </c>
      <c r="Q122" s="4">
        <v>22.228913043478261</v>
      </c>
      <c r="R122" s="4">
        <v>8.8677173913043497</v>
      </c>
      <c r="S122" s="4">
        <f>SUM(Nurse[[#This Row],[CNA Hours]],Nurse[[#This Row],[NA TR Hours]],Nurse[[#This Row],[Med Aide/Tech Hours]])</f>
        <v>91.27586956521742</v>
      </c>
      <c r="T122" s="4">
        <v>55.440000000000026</v>
      </c>
      <c r="U122" s="4">
        <v>0</v>
      </c>
      <c r="V122" s="4">
        <v>35.835869565217401</v>
      </c>
      <c r="W1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2" s="4">
        <v>0</v>
      </c>
      <c r="Y122" s="4">
        <v>0</v>
      </c>
      <c r="Z122" s="4">
        <v>0</v>
      </c>
      <c r="AA122" s="4">
        <v>0</v>
      </c>
      <c r="AB122" s="4">
        <v>0</v>
      </c>
      <c r="AC122" s="4">
        <v>0</v>
      </c>
      <c r="AD122" s="4">
        <v>0</v>
      </c>
      <c r="AE122" s="4">
        <v>0</v>
      </c>
      <c r="AF122" s="1">
        <v>155777</v>
      </c>
      <c r="AG122" s="1">
        <v>5</v>
      </c>
      <c r="AH122"/>
    </row>
    <row r="123" spans="1:34" x14ac:dyDescent="0.25">
      <c r="A123" t="s">
        <v>508</v>
      </c>
      <c r="B123" t="s">
        <v>298</v>
      </c>
      <c r="C123" t="s">
        <v>696</v>
      </c>
      <c r="D123" t="s">
        <v>557</v>
      </c>
      <c r="E123" s="4">
        <v>109.97826086956522</v>
      </c>
      <c r="F123" s="4">
        <f>Nurse[[#This Row],[Total Nurse Staff Hours]]/Nurse[[#This Row],[MDS Census]]</f>
        <v>4.3763135006918352</v>
      </c>
      <c r="G123" s="4">
        <f>Nurse[[#This Row],[Total Direct Care Staff Hours]]/Nurse[[#This Row],[MDS Census]]</f>
        <v>3.9870567305791647</v>
      </c>
      <c r="H123" s="4">
        <f>Nurse[[#This Row],[Total RN Hours (w/ Admin, DON)]]/Nurse[[#This Row],[MDS Census]]</f>
        <v>0.4875311326349081</v>
      </c>
      <c r="I123" s="4">
        <f>Nurse[[#This Row],[RN Hours (excl. Admin, DON)]]/Nurse[[#This Row],[MDS Census]]</f>
        <v>0.26636588258549121</v>
      </c>
      <c r="J123" s="4">
        <f>SUM(Nurse[[#This Row],[RN Hours (excl. Admin, DON)]],Nurse[[#This Row],[RN Admin Hours]],Nurse[[#This Row],[RN DON Hours]],Nurse[[#This Row],[LPN Hours (excl. Admin)]],Nurse[[#This Row],[LPN Admin Hours]],Nurse[[#This Row],[CNA Hours]],Nurse[[#This Row],[NA TR Hours]],Nurse[[#This Row],[Med Aide/Tech Hours]])</f>
        <v>481.29934782608683</v>
      </c>
      <c r="K123" s="4">
        <f>SUM(Nurse[[#This Row],[RN Hours (excl. Admin, DON)]],Nurse[[#This Row],[LPN Hours (excl. Admin)]],Nurse[[#This Row],[CNA Hours]],Nurse[[#This Row],[NA TR Hours]],Nurse[[#This Row],[Med Aide/Tech Hours]])</f>
        <v>438.4895652173912</v>
      </c>
      <c r="L123" s="4">
        <f>SUM(Nurse[[#This Row],[RN Hours (excl. Admin, DON)]],Nurse[[#This Row],[RN Admin Hours]],Nurse[[#This Row],[RN DON Hours]])</f>
        <v>53.617826086956526</v>
      </c>
      <c r="M123" s="4">
        <v>29.294456521739132</v>
      </c>
      <c r="N123" s="4">
        <v>18.584239130434781</v>
      </c>
      <c r="O123" s="4">
        <v>5.7391304347826084</v>
      </c>
      <c r="P123" s="4">
        <f>SUM(Nurse[[#This Row],[LPN Hours (excl. Admin)]],Nurse[[#This Row],[LPN Admin Hours]])</f>
        <v>103.97826086956522</v>
      </c>
      <c r="Q123" s="4">
        <v>85.491847826086953</v>
      </c>
      <c r="R123" s="4">
        <v>18.486413043478262</v>
      </c>
      <c r="S123" s="4">
        <f>SUM(Nurse[[#This Row],[CNA Hours]],Nurse[[#This Row],[NA TR Hours]],Nurse[[#This Row],[Med Aide/Tech Hours]])</f>
        <v>323.7032608695651</v>
      </c>
      <c r="T123" s="4">
        <v>275.38260869565204</v>
      </c>
      <c r="U123" s="4">
        <v>4.3559782608695654</v>
      </c>
      <c r="V123" s="4">
        <v>43.964673913043477</v>
      </c>
      <c r="W1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154.69608695652178</v>
      </c>
      <c r="X123" s="4">
        <v>5.500978260869565</v>
      </c>
      <c r="Y123" s="4">
        <v>0</v>
      </c>
      <c r="Z123" s="4">
        <v>0</v>
      </c>
      <c r="AA123" s="4">
        <v>36.016304347826086</v>
      </c>
      <c r="AB123" s="4">
        <v>0</v>
      </c>
      <c r="AC123" s="4">
        <v>97.352717391304381</v>
      </c>
      <c r="AD123" s="4">
        <v>0</v>
      </c>
      <c r="AE123" s="4">
        <v>15.826086956521738</v>
      </c>
      <c r="AF123" s="1">
        <v>155628</v>
      </c>
      <c r="AG123" s="1">
        <v>5</v>
      </c>
      <c r="AH123"/>
    </row>
    <row r="124" spans="1:34" x14ac:dyDescent="0.25">
      <c r="A124" t="s">
        <v>508</v>
      </c>
      <c r="B124" t="s">
        <v>416</v>
      </c>
      <c r="C124" t="s">
        <v>712</v>
      </c>
      <c r="D124" t="s">
        <v>606</v>
      </c>
      <c r="E124" s="4">
        <v>75.478260869565219</v>
      </c>
      <c r="F124" s="4">
        <f>Nurse[[#This Row],[Total Nurse Staff Hours]]/Nurse[[#This Row],[MDS Census]]</f>
        <v>3.4054133064516123</v>
      </c>
      <c r="G124" s="4">
        <f>Nurse[[#This Row],[Total Direct Care Staff Hours]]/Nurse[[#This Row],[MDS Census]]</f>
        <v>2.9992266705069119</v>
      </c>
      <c r="H124" s="4">
        <f>Nurse[[#This Row],[Total RN Hours (w/ Admin, DON)]]/Nurse[[#This Row],[MDS Census]]</f>
        <v>0.50758928571428574</v>
      </c>
      <c r="I124" s="4">
        <f>Nurse[[#This Row],[RN Hours (excl. Admin, DON)]]/Nurse[[#This Row],[MDS Census]]</f>
        <v>0.22690668202764977</v>
      </c>
      <c r="J124" s="4">
        <f>SUM(Nurse[[#This Row],[RN Hours (excl. Admin, DON)]],Nurse[[#This Row],[RN Admin Hours]],Nurse[[#This Row],[RN DON Hours]],Nurse[[#This Row],[LPN Hours (excl. Admin)]],Nurse[[#This Row],[LPN Admin Hours]],Nurse[[#This Row],[CNA Hours]],Nurse[[#This Row],[NA TR Hours]],Nurse[[#This Row],[Med Aide/Tech Hours]])</f>
        <v>257.03467391304343</v>
      </c>
      <c r="K124" s="4">
        <f>SUM(Nurse[[#This Row],[RN Hours (excl. Admin, DON)]],Nurse[[#This Row],[LPN Hours (excl. Admin)]],Nurse[[#This Row],[CNA Hours]],Nurse[[#This Row],[NA TR Hours]],Nurse[[#This Row],[Med Aide/Tech Hours]])</f>
        <v>226.37641304347824</v>
      </c>
      <c r="L124" s="4">
        <f>SUM(Nurse[[#This Row],[RN Hours (excl. Admin, DON)]],Nurse[[#This Row],[RN Admin Hours]],Nurse[[#This Row],[RN DON Hours]])</f>
        <v>38.311956521739134</v>
      </c>
      <c r="M124" s="4">
        <v>17.126521739130435</v>
      </c>
      <c r="N124" s="4">
        <v>17.228913043478265</v>
      </c>
      <c r="O124" s="4">
        <v>3.9565217391304346</v>
      </c>
      <c r="P124" s="4">
        <f>SUM(Nurse[[#This Row],[LPN Hours (excl. Admin)]],Nurse[[#This Row],[LPN Admin Hours]])</f>
        <v>81.84108695652175</v>
      </c>
      <c r="Q124" s="4">
        <v>72.368260869565233</v>
      </c>
      <c r="R124" s="4">
        <v>9.4728260869565215</v>
      </c>
      <c r="S124" s="4">
        <f>SUM(Nurse[[#This Row],[CNA Hours]],Nurse[[#This Row],[NA TR Hours]],Nurse[[#This Row],[Med Aide/Tech Hours]])</f>
        <v>136.88163043478255</v>
      </c>
      <c r="T124" s="4">
        <v>113.21402173913039</v>
      </c>
      <c r="U124" s="4">
        <v>12.999347826086952</v>
      </c>
      <c r="V124" s="4">
        <v>10.668260869565218</v>
      </c>
      <c r="W1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6.7070652173913032</v>
      </c>
      <c r="X124" s="4">
        <v>0.19565217391304349</v>
      </c>
      <c r="Y124" s="4">
        <v>0</v>
      </c>
      <c r="Z124" s="4">
        <v>0</v>
      </c>
      <c r="AA124" s="4">
        <v>0.25891304347826088</v>
      </c>
      <c r="AB124" s="4">
        <v>0</v>
      </c>
      <c r="AC124" s="4">
        <v>4.4605434782608686</v>
      </c>
      <c r="AD124" s="4">
        <v>0</v>
      </c>
      <c r="AE124" s="4">
        <v>1.7919565217391302</v>
      </c>
      <c r="AF124" s="1">
        <v>155784</v>
      </c>
      <c r="AG124" s="1">
        <v>5</v>
      </c>
      <c r="AH124"/>
    </row>
    <row r="125" spans="1:34" x14ac:dyDescent="0.25">
      <c r="A125" t="s">
        <v>508</v>
      </c>
      <c r="B125" t="s">
        <v>304</v>
      </c>
      <c r="C125" t="s">
        <v>731</v>
      </c>
      <c r="D125" t="s">
        <v>578</v>
      </c>
      <c r="E125" s="4">
        <v>91.056338028169009</v>
      </c>
      <c r="F125" s="4">
        <f>Nurse[[#This Row],[Total Nurse Staff Hours]]/Nurse[[#This Row],[MDS Census]]</f>
        <v>4.0264501160092809</v>
      </c>
      <c r="G125" s="4">
        <f>Nurse[[#This Row],[Total Direct Care Staff Hours]]/Nurse[[#This Row],[MDS Census]]</f>
        <v>3.5543696829079665</v>
      </c>
      <c r="H125" s="4">
        <f>Nurse[[#This Row],[Total RN Hours (w/ Admin, DON)]]/Nurse[[#This Row],[MDS Census]]</f>
        <v>0.63909512761020892</v>
      </c>
      <c r="I125" s="4">
        <f>Nurse[[#This Row],[RN Hours (excl. Admin, DON)]]/Nurse[[#This Row],[MDS Census]]</f>
        <v>0.4512761020881671</v>
      </c>
      <c r="J125" s="4">
        <f>SUM(Nurse[[#This Row],[RN Hours (excl. Admin, DON)]],Nurse[[#This Row],[RN Admin Hours]],Nurse[[#This Row],[RN DON Hours]],Nurse[[#This Row],[LPN Hours (excl. Admin)]],Nurse[[#This Row],[LPN Admin Hours]],Nurse[[#This Row],[CNA Hours]],Nurse[[#This Row],[NA TR Hours]],Nurse[[#This Row],[Med Aide/Tech Hours]])</f>
        <v>366.63380281690144</v>
      </c>
      <c r="K125" s="4">
        <f>SUM(Nurse[[#This Row],[RN Hours (excl. Admin, DON)]],Nurse[[#This Row],[LPN Hours (excl. Admin)]],Nurse[[#This Row],[CNA Hours]],Nurse[[#This Row],[NA TR Hours]],Nurse[[#This Row],[Med Aide/Tech Hours]])</f>
        <v>323.64788732394368</v>
      </c>
      <c r="L125" s="4">
        <f>SUM(Nurse[[#This Row],[RN Hours (excl. Admin, DON)]],Nurse[[#This Row],[RN Admin Hours]],Nurse[[#This Row],[RN DON Hours]])</f>
        <v>58.193661971830991</v>
      </c>
      <c r="M125" s="4">
        <v>41.091549295774648</v>
      </c>
      <c r="N125" s="4">
        <v>11.52112676056338</v>
      </c>
      <c r="O125" s="4">
        <v>5.580985915492958</v>
      </c>
      <c r="P125" s="4">
        <f>SUM(Nurse[[#This Row],[LPN Hours (excl. Admin)]],Nurse[[#This Row],[LPN Admin Hours]])</f>
        <v>123.78521126760563</v>
      </c>
      <c r="Q125" s="4">
        <v>97.901408450704224</v>
      </c>
      <c r="R125" s="4">
        <v>25.883802816901408</v>
      </c>
      <c r="S125" s="4">
        <f>SUM(Nurse[[#This Row],[CNA Hours]],Nurse[[#This Row],[NA TR Hours]],Nurse[[#This Row],[Med Aide/Tech Hours]])</f>
        <v>184.6549295774648</v>
      </c>
      <c r="T125" s="4">
        <v>171.81338028169014</v>
      </c>
      <c r="U125" s="4">
        <v>0</v>
      </c>
      <c r="V125" s="4">
        <v>12.841549295774648</v>
      </c>
      <c r="W1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33.79225352112676</v>
      </c>
      <c r="X125" s="4">
        <v>2.658450704225352</v>
      </c>
      <c r="Y125" s="4">
        <v>0</v>
      </c>
      <c r="Z125" s="4">
        <v>0</v>
      </c>
      <c r="AA125" s="4">
        <v>1.0774647887323943</v>
      </c>
      <c r="AB125" s="4">
        <v>0</v>
      </c>
      <c r="AC125" s="4">
        <v>30.056338028169016</v>
      </c>
      <c r="AD125" s="4">
        <v>0</v>
      </c>
      <c r="AE125" s="4">
        <v>0</v>
      </c>
      <c r="AF125" s="1">
        <v>155637</v>
      </c>
      <c r="AG125" s="1">
        <v>5</v>
      </c>
      <c r="AH125"/>
    </row>
    <row r="126" spans="1:34" x14ac:dyDescent="0.25">
      <c r="A126" t="s">
        <v>508</v>
      </c>
      <c r="B126" t="s">
        <v>409</v>
      </c>
      <c r="C126" t="s">
        <v>721</v>
      </c>
      <c r="D126" t="s">
        <v>604</v>
      </c>
      <c r="E126" s="4">
        <v>59.402173913043477</v>
      </c>
      <c r="F126" s="4">
        <f>Nurse[[#This Row],[Total Nurse Staff Hours]]/Nurse[[#This Row],[MDS Census]]</f>
        <v>2.3172168344007327</v>
      </c>
      <c r="G126" s="4">
        <f>Nurse[[#This Row],[Total Direct Care Staff Hours]]/Nurse[[#This Row],[MDS Census]]</f>
        <v>2.0828581884720956</v>
      </c>
      <c r="H126" s="4">
        <f>Nurse[[#This Row],[Total RN Hours (w/ Admin, DON)]]/Nurse[[#This Row],[MDS Census]]</f>
        <v>0.84240805123513296</v>
      </c>
      <c r="I126" s="4">
        <f>Nurse[[#This Row],[RN Hours (excl. Admin, DON)]]/Nurse[[#This Row],[MDS Census]]</f>
        <v>0.6080494053064962</v>
      </c>
      <c r="J126" s="4">
        <f>SUM(Nurse[[#This Row],[RN Hours (excl. Admin, DON)]],Nurse[[#This Row],[RN Admin Hours]],Nurse[[#This Row],[RN DON Hours]],Nurse[[#This Row],[LPN Hours (excl. Admin)]],Nurse[[#This Row],[LPN Admin Hours]],Nurse[[#This Row],[CNA Hours]],Nurse[[#This Row],[NA TR Hours]],Nurse[[#This Row],[Med Aide/Tech Hours]])</f>
        <v>137.64771739130438</v>
      </c>
      <c r="K126" s="4">
        <f>SUM(Nurse[[#This Row],[RN Hours (excl. Admin, DON)]],Nurse[[#This Row],[LPN Hours (excl. Admin)]],Nurse[[#This Row],[CNA Hours]],Nurse[[#This Row],[NA TR Hours]],Nurse[[#This Row],[Med Aide/Tech Hours]])</f>
        <v>123.7263043478261</v>
      </c>
      <c r="L126" s="4">
        <f>SUM(Nurse[[#This Row],[RN Hours (excl. Admin, DON)]],Nurse[[#This Row],[RN Admin Hours]],Nurse[[#This Row],[RN DON Hours]])</f>
        <v>50.040869565217406</v>
      </c>
      <c r="M126" s="4">
        <v>36.119456521739146</v>
      </c>
      <c r="N126" s="4">
        <v>8.5963043478260879</v>
      </c>
      <c r="O126" s="4">
        <v>5.3251086956521734</v>
      </c>
      <c r="P126" s="4">
        <f>SUM(Nurse[[#This Row],[LPN Hours (excl. Admin)]],Nurse[[#This Row],[LPN Admin Hours]])</f>
        <v>17.829021739130432</v>
      </c>
      <c r="Q126" s="4">
        <v>17.829021739130432</v>
      </c>
      <c r="R126" s="4">
        <v>0</v>
      </c>
      <c r="S126" s="4">
        <f>SUM(Nurse[[#This Row],[CNA Hours]],Nurse[[#This Row],[NA TR Hours]],Nurse[[#This Row],[Med Aide/Tech Hours]])</f>
        <v>69.777826086956537</v>
      </c>
      <c r="T126" s="4">
        <v>36.904891304347842</v>
      </c>
      <c r="U126" s="4">
        <v>5.6943478260869567</v>
      </c>
      <c r="V126" s="4">
        <v>27.178586956521734</v>
      </c>
      <c r="W1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6" s="4">
        <v>0</v>
      </c>
      <c r="Y126" s="4">
        <v>0</v>
      </c>
      <c r="Z126" s="4">
        <v>0</v>
      </c>
      <c r="AA126" s="4">
        <v>0</v>
      </c>
      <c r="AB126" s="4">
        <v>0</v>
      </c>
      <c r="AC126" s="4">
        <v>0</v>
      </c>
      <c r="AD126" s="4">
        <v>0</v>
      </c>
      <c r="AE126" s="4">
        <v>0</v>
      </c>
      <c r="AF126" s="1">
        <v>155775</v>
      </c>
      <c r="AG126" s="1">
        <v>5</v>
      </c>
      <c r="AH126"/>
    </row>
    <row r="127" spans="1:34" x14ac:dyDescent="0.25">
      <c r="A127" t="s">
        <v>508</v>
      </c>
      <c r="B127" t="s">
        <v>466</v>
      </c>
      <c r="C127" t="s">
        <v>660</v>
      </c>
      <c r="D127" t="s">
        <v>611</v>
      </c>
      <c r="E127" s="4">
        <v>99.010869565217391</v>
      </c>
      <c r="F127" s="4">
        <f>Nurse[[#This Row],[Total Nurse Staff Hours]]/Nurse[[#This Row],[MDS Census]]</f>
        <v>3.9872466791085746</v>
      </c>
      <c r="G127" s="4">
        <f>Nurse[[#This Row],[Total Direct Care Staff Hours]]/Nurse[[#This Row],[MDS Census]]</f>
        <v>3.8386376111538048</v>
      </c>
      <c r="H127" s="4">
        <f>Nurse[[#This Row],[Total RN Hours (w/ Admin, DON)]]/Nurse[[#This Row],[MDS Census]]</f>
        <v>0.6669612471182349</v>
      </c>
      <c r="I127" s="4">
        <f>Nurse[[#This Row],[RN Hours (excl. Admin, DON)]]/Nurse[[#This Row],[MDS Census]]</f>
        <v>0.57444285871116485</v>
      </c>
      <c r="J127" s="4">
        <f>SUM(Nurse[[#This Row],[RN Hours (excl. Admin, DON)]],Nurse[[#This Row],[RN Admin Hours]],Nurse[[#This Row],[RN DON Hours]],Nurse[[#This Row],[LPN Hours (excl. Admin)]],Nurse[[#This Row],[LPN Admin Hours]],Nurse[[#This Row],[CNA Hours]],Nurse[[#This Row],[NA TR Hours]],Nurse[[#This Row],[Med Aide/Tech Hours]])</f>
        <v>394.78076086956526</v>
      </c>
      <c r="K127" s="4">
        <f>SUM(Nurse[[#This Row],[RN Hours (excl. Admin, DON)]],Nurse[[#This Row],[LPN Hours (excl. Admin)]],Nurse[[#This Row],[CNA Hours]],Nurse[[#This Row],[NA TR Hours]],Nurse[[#This Row],[Med Aide/Tech Hours]])</f>
        <v>380.06684782608704</v>
      </c>
      <c r="L127" s="4">
        <f>SUM(Nurse[[#This Row],[RN Hours (excl. Admin, DON)]],Nurse[[#This Row],[RN Admin Hours]],Nurse[[#This Row],[RN DON Hours]])</f>
        <v>66.036413043478277</v>
      </c>
      <c r="M127" s="4">
        <v>56.876086956521746</v>
      </c>
      <c r="N127" s="4">
        <v>5.7690217391304346</v>
      </c>
      <c r="O127" s="4">
        <v>3.3913043478260869</v>
      </c>
      <c r="P127" s="4">
        <f>SUM(Nurse[[#This Row],[LPN Hours (excl. Admin)]],Nurse[[#This Row],[LPN Admin Hours]])</f>
        <v>108.22217391304351</v>
      </c>
      <c r="Q127" s="4">
        <v>102.66858695652176</v>
      </c>
      <c r="R127" s="4">
        <v>5.5535869565217393</v>
      </c>
      <c r="S127" s="4">
        <f>SUM(Nurse[[#This Row],[CNA Hours]],Nurse[[#This Row],[NA TR Hours]],Nurse[[#This Row],[Med Aide/Tech Hours]])</f>
        <v>220.52217391304353</v>
      </c>
      <c r="T127" s="4">
        <v>192.37304347826091</v>
      </c>
      <c r="U127" s="4">
        <v>0</v>
      </c>
      <c r="V127" s="4">
        <v>28.149130434782613</v>
      </c>
      <c r="W1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7" s="4">
        <v>0</v>
      </c>
      <c r="Y127" s="4">
        <v>0</v>
      </c>
      <c r="Z127" s="4">
        <v>0</v>
      </c>
      <c r="AA127" s="4">
        <v>0</v>
      </c>
      <c r="AB127" s="4">
        <v>0</v>
      </c>
      <c r="AC127" s="4">
        <v>0</v>
      </c>
      <c r="AD127" s="4">
        <v>0</v>
      </c>
      <c r="AE127" s="4">
        <v>0</v>
      </c>
      <c r="AF127" s="1">
        <v>155836</v>
      </c>
      <c r="AG127" s="1">
        <v>5</v>
      </c>
      <c r="AH127"/>
    </row>
    <row r="128" spans="1:34" x14ac:dyDescent="0.25">
      <c r="A128" t="s">
        <v>508</v>
      </c>
      <c r="B128" t="s">
        <v>132</v>
      </c>
      <c r="C128" t="s">
        <v>739</v>
      </c>
      <c r="D128" t="s">
        <v>619</v>
      </c>
      <c r="E128" s="4">
        <v>78.5</v>
      </c>
      <c r="F128" s="4">
        <f>Nurse[[#This Row],[Total Nurse Staff Hours]]/Nurse[[#This Row],[MDS Census]]</f>
        <v>2.9577720852949323</v>
      </c>
      <c r="G128" s="4">
        <f>Nurse[[#This Row],[Total Direct Care Staff Hours]]/Nurse[[#This Row],[MDS Census]]</f>
        <v>2.556316809747992</v>
      </c>
      <c r="H128" s="4">
        <f>Nurse[[#This Row],[Total RN Hours (w/ Admin, DON)]]/Nurse[[#This Row],[MDS Census]]</f>
        <v>0.50417889781224046</v>
      </c>
      <c r="I128" s="4">
        <f>Nurse[[#This Row],[RN Hours (excl. Admin, DON)]]/Nurse[[#This Row],[MDS Census]]</f>
        <v>0.31165882027139297</v>
      </c>
      <c r="J128" s="4">
        <f>SUM(Nurse[[#This Row],[RN Hours (excl. Admin, DON)]],Nurse[[#This Row],[RN Admin Hours]],Nurse[[#This Row],[RN DON Hours]],Nurse[[#This Row],[LPN Hours (excl. Admin)]],Nurse[[#This Row],[LPN Admin Hours]],Nurse[[#This Row],[CNA Hours]],Nurse[[#This Row],[NA TR Hours]],Nurse[[#This Row],[Med Aide/Tech Hours]])</f>
        <v>232.18510869565219</v>
      </c>
      <c r="K128" s="4">
        <f>SUM(Nurse[[#This Row],[RN Hours (excl. Admin, DON)]],Nurse[[#This Row],[LPN Hours (excl. Admin)]],Nurse[[#This Row],[CNA Hours]],Nurse[[#This Row],[NA TR Hours]],Nurse[[#This Row],[Med Aide/Tech Hours]])</f>
        <v>200.67086956521737</v>
      </c>
      <c r="L128" s="4">
        <f>SUM(Nurse[[#This Row],[RN Hours (excl. Admin, DON)]],Nurse[[#This Row],[RN Admin Hours]],Nurse[[#This Row],[RN DON Hours]])</f>
        <v>39.578043478260874</v>
      </c>
      <c r="M128" s="4">
        <v>24.46521739130435</v>
      </c>
      <c r="N128" s="4">
        <v>9.9606521739130454</v>
      </c>
      <c r="O128" s="4">
        <v>5.1521739130434785</v>
      </c>
      <c r="P128" s="4">
        <f>SUM(Nurse[[#This Row],[LPN Hours (excl. Admin)]],Nurse[[#This Row],[LPN Admin Hours]])</f>
        <v>54.220652173913038</v>
      </c>
      <c r="Q128" s="4">
        <v>37.819239130434781</v>
      </c>
      <c r="R128" s="4">
        <v>16.401413043478261</v>
      </c>
      <c r="S128" s="4">
        <f>SUM(Nurse[[#This Row],[CNA Hours]],Nurse[[#This Row],[NA TR Hours]],Nurse[[#This Row],[Med Aide/Tech Hours]])</f>
        <v>138.38641304347826</v>
      </c>
      <c r="T128" s="4">
        <v>109.04108695652172</v>
      </c>
      <c r="U128" s="4">
        <v>0</v>
      </c>
      <c r="V128" s="4">
        <v>29.345326086956533</v>
      </c>
      <c r="W1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28" s="4">
        <v>0</v>
      </c>
      <c r="Y128" s="4">
        <v>0</v>
      </c>
      <c r="Z128" s="4">
        <v>0</v>
      </c>
      <c r="AA128" s="4">
        <v>0</v>
      </c>
      <c r="AB128" s="4">
        <v>0</v>
      </c>
      <c r="AC128" s="4">
        <v>0</v>
      </c>
      <c r="AD128" s="4">
        <v>0</v>
      </c>
      <c r="AE128" s="4">
        <v>0</v>
      </c>
      <c r="AF128" s="1">
        <v>155273</v>
      </c>
      <c r="AG128" s="1">
        <v>5</v>
      </c>
      <c r="AH128"/>
    </row>
    <row r="129" spans="1:34" x14ac:dyDescent="0.25">
      <c r="A129" t="s">
        <v>508</v>
      </c>
      <c r="B129" t="s">
        <v>44</v>
      </c>
      <c r="C129" t="s">
        <v>653</v>
      </c>
      <c r="D129" t="s">
        <v>611</v>
      </c>
      <c r="E129" s="4">
        <v>107.6195652173913</v>
      </c>
      <c r="F129" s="4">
        <f>Nurse[[#This Row],[Total Nurse Staff Hours]]/Nurse[[#This Row],[MDS Census]]</f>
        <v>2.6006585193414811</v>
      </c>
      <c r="G129" s="4">
        <f>Nurse[[#This Row],[Total Direct Care Staff Hours]]/Nurse[[#This Row],[MDS Census]]</f>
        <v>2.3148197151802856</v>
      </c>
      <c r="H129" s="4">
        <f>Nurse[[#This Row],[Total RN Hours (w/ Admin, DON)]]/Nurse[[#This Row],[MDS Census]]</f>
        <v>0.45097666902333111</v>
      </c>
      <c r="I129" s="4">
        <f>Nurse[[#This Row],[RN Hours (excl. Admin, DON)]]/Nurse[[#This Row],[MDS Census]]</f>
        <v>0.32406625593374416</v>
      </c>
      <c r="J129" s="4">
        <f>SUM(Nurse[[#This Row],[RN Hours (excl. Admin, DON)]],Nurse[[#This Row],[RN Admin Hours]],Nurse[[#This Row],[RN DON Hours]],Nurse[[#This Row],[LPN Hours (excl. Admin)]],Nurse[[#This Row],[LPN Admin Hours]],Nurse[[#This Row],[CNA Hours]],Nurse[[#This Row],[NA TR Hours]],Nurse[[#This Row],[Med Aide/Tech Hours]])</f>
        <v>279.88173913043482</v>
      </c>
      <c r="K129" s="4">
        <f>SUM(Nurse[[#This Row],[RN Hours (excl. Admin, DON)]],Nurse[[#This Row],[LPN Hours (excl. Admin)]],Nurse[[#This Row],[CNA Hours]],Nurse[[#This Row],[NA TR Hours]],Nurse[[#This Row],[Med Aide/Tech Hours]])</f>
        <v>249.11989130434787</v>
      </c>
      <c r="L129" s="4">
        <f>SUM(Nurse[[#This Row],[RN Hours (excl. Admin, DON)]],Nurse[[#This Row],[RN Admin Hours]],Nurse[[#This Row],[RN DON Hours]])</f>
        <v>48.533913043478272</v>
      </c>
      <c r="M129" s="4">
        <v>34.8758695652174</v>
      </c>
      <c r="N129" s="4">
        <v>8.7015217391304347</v>
      </c>
      <c r="O129" s="4">
        <v>4.9565217391304346</v>
      </c>
      <c r="P129" s="4">
        <f>SUM(Nurse[[#This Row],[LPN Hours (excl. Admin)]],Nurse[[#This Row],[LPN Admin Hours]])</f>
        <v>84.007391304347834</v>
      </c>
      <c r="Q129" s="4">
        <v>66.903586956521735</v>
      </c>
      <c r="R129" s="4">
        <v>17.103804347826092</v>
      </c>
      <c r="S129" s="4">
        <f>SUM(Nurse[[#This Row],[CNA Hours]],Nurse[[#This Row],[NA TR Hours]],Nurse[[#This Row],[Med Aide/Tech Hours]])</f>
        <v>147.34043478260872</v>
      </c>
      <c r="T129" s="4">
        <v>118.7130434782609</v>
      </c>
      <c r="U129" s="4">
        <v>0</v>
      </c>
      <c r="V129" s="4">
        <v>28.627391304347828</v>
      </c>
      <c r="W1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0.55434782608695654</v>
      </c>
      <c r="X129" s="4">
        <v>0</v>
      </c>
      <c r="Y129" s="4">
        <v>0.55434782608695654</v>
      </c>
      <c r="Z129" s="4">
        <v>0</v>
      </c>
      <c r="AA129" s="4">
        <v>0</v>
      </c>
      <c r="AB129" s="4">
        <v>0</v>
      </c>
      <c r="AC129" s="4">
        <v>0</v>
      </c>
      <c r="AD129" s="4">
        <v>0</v>
      </c>
      <c r="AE129" s="4">
        <v>0</v>
      </c>
      <c r="AF129" s="1">
        <v>155132</v>
      </c>
      <c r="AG129" s="1">
        <v>5</v>
      </c>
      <c r="AH129"/>
    </row>
    <row r="130" spans="1:34" x14ac:dyDescent="0.25">
      <c r="A130" t="s">
        <v>508</v>
      </c>
      <c r="B130" t="s">
        <v>321</v>
      </c>
      <c r="C130" t="s">
        <v>705</v>
      </c>
      <c r="D130" t="s">
        <v>583</v>
      </c>
      <c r="E130" s="4">
        <v>131.84782608695653</v>
      </c>
      <c r="F130" s="4">
        <f>Nurse[[#This Row],[Total Nurse Staff Hours]]/Nurse[[#This Row],[MDS Census]]</f>
        <v>3.9377345424567189</v>
      </c>
      <c r="G130" s="4">
        <f>Nurse[[#This Row],[Total Direct Care Staff Hours]]/Nurse[[#This Row],[MDS Census]]</f>
        <v>3.7279480626545758</v>
      </c>
      <c r="H130" s="4">
        <f>Nurse[[#This Row],[Total RN Hours (w/ Admin, DON)]]/Nurse[[#This Row],[MDS Census]]</f>
        <v>0.47676999175597673</v>
      </c>
      <c r="I130" s="4">
        <f>Nurse[[#This Row],[RN Hours (excl. Admin, DON)]]/Nurse[[#This Row],[MDS Census]]</f>
        <v>0.31332811211871381</v>
      </c>
      <c r="J130" s="4">
        <f>SUM(Nurse[[#This Row],[RN Hours (excl. Admin, DON)]],Nurse[[#This Row],[RN Admin Hours]],Nurse[[#This Row],[RN DON Hours]],Nurse[[#This Row],[LPN Hours (excl. Admin)]],Nurse[[#This Row],[LPN Admin Hours]],Nurse[[#This Row],[CNA Hours]],Nurse[[#This Row],[NA TR Hours]],Nurse[[#This Row],[Med Aide/Tech Hours]])</f>
        <v>519.18173913043483</v>
      </c>
      <c r="K130" s="4">
        <f>SUM(Nurse[[#This Row],[RN Hours (excl. Admin, DON)]],Nurse[[#This Row],[LPN Hours (excl. Admin)]],Nurse[[#This Row],[CNA Hours]],Nurse[[#This Row],[NA TR Hours]],Nurse[[#This Row],[Med Aide/Tech Hours]])</f>
        <v>491.52184782608703</v>
      </c>
      <c r="L130" s="4">
        <f>SUM(Nurse[[#This Row],[RN Hours (excl. Admin, DON)]],Nurse[[#This Row],[RN Admin Hours]],Nurse[[#This Row],[RN DON Hours]])</f>
        <v>62.861086956521717</v>
      </c>
      <c r="M130" s="4">
        <v>41.311630434782593</v>
      </c>
      <c r="N130" s="4">
        <v>16.158152173913038</v>
      </c>
      <c r="O130" s="4">
        <v>5.3913043478260869</v>
      </c>
      <c r="P130" s="4">
        <f>SUM(Nurse[[#This Row],[LPN Hours (excl. Admin)]],Nurse[[#This Row],[LPN Admin Hours]])</f>
        <v>116.53282608695652</v>
      </c>
      <c r="Q130" s="4">
        <v>110.42239130434783</v>
      </c>
      <c r="R130" s="4">
        <v>6.1104347826086967</v>
      </c>
      <c r="S130" s="4">
        <f>SUM(Nurse[[#This Row],[CNA Hours]],Nurse[[#This Row],[NA TR Hours]],Nurse[[#This Row],[Med Aide/Tech Hours]])</f>
        <v>339.78782608695661</v>
      </c>
      <c r="T130" s="4">
        <v>268.78500000000008</v>
      </c>
      <c r="U130" s="4">
        <v>23.007717391304347</v>
      </c>
      <c r="V130" s="4">
        <v>47.995108695652156</v>
      </c>
      <c r="W1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197.08076086956524</v>
      </c>
      <c r="X130" s="4">
        <v>7.8921739130434787</v>
      </c>
      <c r="Y130" s="4">
        <v>0.86956521739130432</v>
      </c>
      <c r="Z130" s="4">
        <v>0</v>
      </c>
      <c r="AA130" s="4">
        <v>23.280978260869574</v>
      </c>
      <c r="AB130" s="4">
        <v>0</v>
      </c>
      <c r="AC130" s="4">
        <v>147.70228260869567</v>
      </c>
      <c r="AD130" s="4">
        <v>0</v>
      </c>
      <c r="AE130" s="4">
        <v>17.335760869565217</v>
      </c>
      <c r="AF130" s="1">
        <v>155668</v>
      </c>
      <c r="AG130" s="1">
        <v>5</v>
      </c>
      <c r="AH130"/>
    </row>
    <row r="131" spans="1:34" x14ac:dyDescent="0.25">
      <c r="A131" t="s">
        <v>508</v>
      </c>
      <c r="B131" t="s">
        <v>96</v>
      </c>
      <c r="C131" t="s">
        <v>733</v>
      </c>
      <c r="D131" t="s">
        <v>578</v>
      </c>
      <c r="E131" s="4">
        <v>114.3804347826087</v>
      </c>
      <c r="F131" s="4">
        <f>Nurse[[#This Row],[Total Nurse Staff Hours]]/Nurse[[#This Row],[MDS Census]]</f>
        <v>3.163615889005035</v>
      </c>
      <c r="G131" s="4">
        <f>Nurse[[#This Row],[Total Direct Care Staff Hours]]/Nurse[[#This Row],[MDS Census]]</f>
        <v>2.8566787037916934</v>
      </c>
      <c r="H131" s="4">
        <f>Nurse[[#This Row],[Total RN Hours (w/ Admin, DON)]]/Nurse[[#This Row],[MDS Census]]</f>
        <v>0.38949634134752426</v>
      </c>
      <c r="I131" s="4">
        <f>Nurse[[#This Row],[RN Hours (excl. Admin, DON)]]/Nurse[[#This Row],[MDS Census]]</f>
        <v>0.26283094174665006</v>
      </c>
      <c r="J131" s="4">
        <f>SUM(Nurse[[#This Row],[RN Hours (excl. Admin, DON)]],Nurse[[#This Row],[RN Admin Hours]],Nurse[[#This Row],[RN DON Hours]],Nurse[[#This Row],[LPN Hours (excl. Admin)]],Nurse[[#This Row],[LPN Admin Hours]],Nurse[[#This Row],[CNA Hours]],Nurse[[#This Row],[NA TR Hours]],Nurse[[#This Row],[Med Aide/Tech Hours]])</f>
        <v>361.85576086956507</v>
      </c>
      <c r="K131" s="4">
        <f>SUM(Nurse[[#This Row],[RN Hours (excl. Admin, DON)]],Nurse[[#This Row],[LPN Hours (excl. Admin)]],Nurse[[#This Row],[CNA Hours]],Nurse[[#This Row],[NA TR Hours]],Nurse[[#This Row],[Med Aide/Tech Hours]])</f>
        <v>326.74815217391296</v>
      </c>
      <c r="L131" s="4">
        <f>SUM(Nurse[[#This Row],[RN Hours (excl. Admin, DON)]],Nurse[[#This Row],[RN Admin Hours]],Nurse[[#This Row],[RN DON Hours]])</f>
        <v>44.550760869565195</v>
      </c>
      <c r="M131" s="4">
        <v>30.062717391304332</v>
      </c>
      <c r="N131" s="4">
        <v>10.922826086956519</v>
      </c>
      <c r="O131" s="4">
        <v>3.5652173913043477</v>
      </c>
      <c r="P131" s="4">
        <f>SUM(Nurse[[#This Row],[LPN Hours (excl. Admin)]],Nurse[[#This Row],[LPN Admin Hours]])</f>
        <v>97.026739130434777</v>
      </c>
      <c r="Q131" s="4">
        <v>76.407173913043465</v>
      </c>
      <c r="R131" s="4">
        <v>20.619565217391308</v>
      </c>
      <c r="S131" s="4">
        <f>SUM(Nurse[[#This Row],[CNA Hours]],Nurse[[#This Row],[NA TR Hours]],Nurse[[#This Row],[Med Aide/Tech Hours]])</f>
        <v>220.27826086956512</v>
      </c>
      <c r="T131" s="4">
        <v>191.28967391304337</v>
      </c>
      <c r="U131" s="4">
        <v>0</v>
      </c>
      <c r="V131" s="4">
        <v>28.98858695652175</v>
      </c>
      <c r="W1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91.559565217391309</v>
      </c>
      <c r="X131" s="4">
        <v>6.8583695652173917</v>
      </c>
      <c r="Y131" s="4">
        <v>4.7826086956521738</v>
      </c>
      <c r="Z131" s="4">
        <v>0</v>
      </c>
      <c r="AA131" s="4">
        <v>17.946304347826089</v>
      </c>
      <c r="AB131" s="4">
        <v>0</v>
      </c>
      <c r="AC131" s="4">
        <v>61.97228260869565</v>
      </c>
      <c r="AD131" s="4">
        <v>0</v>
      </c>
      <c r="AE131" s="4">
        <v>0</v>
      </c>
      <c r="AF131" s="1">
        <v>155220</v>
      </c>
      <c r="AG131" s="1">
        <v>5</v>
      </c>
      <c r="AH131"/>
    </row>
    <row r="132" spans="1:34" x14ac:dyDescent="0.25">
      <c r="A132" t="s">
        <v>508</v>
      </c>
      <c r="B132" t="s">
        <v>141</v>
      </c>
      <c r="C132" t="s">
        <v>696</v>
      </c>
      <c r="D132" t="s">
        <v>557</v>
      </c>
      <c r="E132" s="4">
        <v>66.489130434782609</v>
      </c>
      <c r="F132" s="4">
        <f>Nurse[[#This Row],[Total Nurse Staff Hours]]/Nurse[[#This Row],[MDS Census]]</f>
        <v>3.2959882295242773</v>
      </c>
      <c r="G132" s="4">
        <f>Nurse[[#This Row],[Total Direct Care Staff Hours]]/Nurse[[#This Row],[MDS Census]]</f>
        <v>2.9319519372241301</v>
      </c>
      <c r="H132" s="4">
        <f>Nurse[[#This Row],[Total RN Hours (w/ Admin, DON)]]/Nurse[[#This Row],[MDS Census]]</f>
        <v>0.47493215628576108</v>
      </c>
      <c r="I132" s="4">
        <f>Nurse[[#This Row],[RN Hours (excl. Admin, DON)]]/Nurse[[#This Row],[MDS Census]]</f>
        <v>0.23830308974987743</v>
      </c>
      <c r="J132" s="4">
        <f>SUM(Nurse[[#This Row],[RN Hours (excl. Admin, DON)]],Nurse[[#This Row],[RN Admin Hours]],Nurse[[#This Row],[RN DON Hours]],Nurse[[#This Row],[LPN Hours (excl. Admin)]],Nurse[[#This Row],[LPN Admin Hours]],Nurse[[#This Row],[CNA Hours]],Nurse[[#This Row],[NA TR Hours]],Nurse[[#This Row],[Med Aide/Tech Hours]])</f>
        <v>219.14739130434788</v>
      </c>
      <c r="K132" s="4">
        <f>SUM(Nurse[[#This Row],[RN Hours (excl. Admin, DON)]],Nurse[[#This Row],[LPN Hours (excl. Admin)]],Nurse[[#This Row],[CNA Hours]],Nurse[[#This Row],[NA TR Hours]],Nurse[[#This Row],[Med Aide/Tech Hours]])</f>
        <v>194.94293478260875</v>
      </c>
      <c r="L132" s="4">
        <f>SUM(Nurse[[#This Row],[RN Hours (excl. Admin, DON)]],Nurse[[#This Row],[RN Admin Hours]],Nurse[[#This Row],[RN DON Hours]])</f>
        <v>31.577826086956527</v>
      </c>
      <c r="M132" s="4">
        <v>15.844565217391308</v>
      </c>
      <c r="N132" s="4">
        <v>10.863695652173913</v>
      </c>
      <c r="O132" s="4">
        <v>4.8695652173913047</v>
      </c>
      <c r="P132" s="4">
        <f>SUM(Nurse[[#This Row],[LPN Hours (excl. Admin)]],Nurse[[#This Row],[LPN Admin Hours]])</f>
        <v>53.930760869565212</v>
      </c>
      <c r="Q132" s="4">
        <v>45.459565217391301</v>
      </c>
      <c r="R132" s="4">
        <v>8.4711956521739129</v>
      </c>
      <c r="S132" s="4">
        <f>SUM(Nurse[[#This Row],[CNA Hours]],Nurse[[#This Row],[NA TR Hours]],Nurse[[#This Row],[Med Aide/Tech Hours]])</f>
        <v>133.6388043478261</v>
      </c>
      <c r="T132" s="4">
        <v>108.98706521739132</v>
      </c>
      <c r="U132" s="4">
        <v>4.5264130434782599</v>
      </c>
      <c r="V132" s="4">
        <v>20.125326086956523</v>
      </c>
      <c r="W1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15.494782608695651</v>
      </c>
      <c r="X132" s="4">
        <v>1.829673913043478</v>
      </c>
      <c r="Y132" s="4">
        <v>0</v>
      </c>
      <c r="Z132" s="4">
        <v>0</v>
      </c>
      <c r="AA132" s="4">
        <v>0.92489130434782607</v>
      </c>
      <c r="AB132" s="4">
        <v>0</v>
      </c>
      <c r="AC132" s="4">
        <v>12.479347826086956</v>
      </c>
      <c r="AD132" s="4">
        <v>0</v>
      </c>
      <c r="AE132" s="4">
        <v>0.2608695652173913</v>
      </c>
      <c r="AF132" s="1">
        <v>155291</v>
      </c>
      <c r="AG132" s="1">
        <v>5</v>
      </c>
      <c r="AH132"/>
    </row>
    <row r="133" spans="1:34" x14ac:dyDescent="0.25">
      <c r="A133" t="s">
        <v>508</v>
      </c>
      <c r="B133" t="s">
        <v>128</v>
      </c>
      <c r="C133" t="s">
        <v>707</v>
      </c>
      <c r="D133" t="s">
        <v>603</v>
      </c>
      <c r="E133" s="4">
        <v>84.369565217391298</v>
      </c>
      <c r="F133" s="4">
        <f>Nurse[[#This Row],[Total Nurse Staff Hours]]/Nurse[[#This Row],[MDS Census]]</f>
        <v>3.0081319247616594</v>
      </c>
      <c r="G133" s="4">
        <f>Nurse[[#This Row],[Total Direct Care Staff Hours]]/Nurse[[#This Row],[MDS Census]]</f>
        <v>2.7488160267972166</v>
      </c>
      <c r="H133" s="4">
        <f>Nurse[[#This Row],[Total RN Hours (w/ Admin, DON)]]/Nurse[[#This Row],[MDS Census]]</f>
        <v>0.47489564545220309</v>
      </c>
      <c r="I133" s="4">
        <f>Nurse[[#This Row],[RN Hours (excl. Admin, DON)]]/Nurse[[#This Row],[MDS Census]]</f>
        <v>0.28633213089409948</v>
      </c>
      <c r="J133" s="4">
        <f>SUM(Nurse[[#This Row],[RN Hours (excl. Admin, DON)]],Nurse[[#This Row],[RN Admin Hours]],Nurse[[#This Row],[RN DON Hours]],Nurse[[#This Row],[LPN Hours (excl. Admin)]],Nurse[[#This Row],[LPN Admin Hours]],Nurse[[#This Row],[CNA Hours]],Nurse[[#This Row],[NA TR Hours]],Nurse[[#This Row],[Med Aide/Tech Hours]])</f>
        <v>253.79478260869564</v>
      </c>
      <c r="K133" s="4">
        <f>SUM(Nurse[[#This Row],[RN Hours (excl. Admin, DON)]],Nurse[[#This Row],[LPN Hours (excl. Admin)]],Nurse[[#This Row],[CNA Hours]],Nurse[[#This Row],[NA TR Hours]],Nurse[[#This Row],[Med Aide/Tech Hours]])</f>
        <v>231.9164130434782</v>
      </c>
      <c r="L133" s="4">
        <f>SUM(Nurse[[#This Row],[RN Hours (excl. Admin, DON)]],Nurse[[#This Row],[RN Admin Hours]],Nurse[[#This Row],[RN DON Hours]])</f>
        <v>40.066739130434783</v>
      </c>
      <c r="M133" s="4">
        <v>24.157717391304345</v>
      </c>
      <c r="N133" s="4">
        <v>10.778586956521741</v>
      </c>
      <c r="O133" s="4">
        <v>5.1304347826086953</v>
      </c>
      <c r="P133" s="4">
        <f>SUM(Nurse[[#This Row],[LPN Hours (excl. Admin)]],Nurse[[#This Row],[LPN Admin Hours]])</f>
        <v>80.272826086956513</v>
      </c>
      <c r="Q133" s="4">
        <v>74.303478260869554</v>
      </c>
      <c r="R133" s="4">
        <v>5.9693478260869544</v>
      </c>
      <c r="S133" s="4">
        <f>SUM(Nurse[[#This Row],[CNA Hours]],Nurse[[#This Row],[NA TR Hours]],Nurse[[#This Row],[Med Aide/Tech Hours]])</f>
        <v>133.4552173913043</v>
      </c>
      <c r="T133" s="4">
        <v>115.29641304347822</v>
      </c>
      <c r="U133" s="4">
        <v>2.75</v>
      </c>
      <c r="V133" s="4">
        <v>15.408804347826091</v>
      </c>
      <c r="W1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65.606195652173895</v>
      </c>
      <c r="X133" s="4">
        <v>5.245000000000001</v>
      </c>
      <c r="Y133" s="4">
        <v>0</v>
      </c>
      <c r="Z133" s="4">
        <v>0</v>
      </c>
      <c r="AA133" s="4">
        <v>17.358586956521741</v>
      </c>
      <c r="AB133" s="4">
        <v>0</v>
      </c>
      <c r="AC133" s="4">
        <v>41.892173913043464</v>
      </c>
      <c r="AD133" s="4">
        <v>0</v>
      </c>
      <c r="AE133" s="4">
        <v>1.1104347826086955</v>
      </c>
      <c r="AF133" s="1">
        <v>155269</v>
      </c>
      <c r="AG133" s="1">
        <v>5</v>
      </c>
      <c r="AH133"/>
    </row>
    <row r="134" spans="1:34" x14ac:dyDescent="0.25">
      <c r="A134" t="s">
        <v>508</v>
      </c>
      <c r="B134" t="s">
        <v>164</v>
      </c>
      <c r="C134" t="s">
        <v>667</v>
      </c>
      <c r="D134" t="s">
        <v>615</v>
      </c>
      <c r="E134" s="4">
        <v>37.663043478260867</v>
      </c>
      <c r="F134" s="4">
        <f>Nurse[[#This Row],[Total Nurse Staff Hours]]/Nurse[[#This Row],[MDS Census]]</f>
        <v>2.9002366522366527</v>
      </c>
      <c r="G134" s="4">
        <f>Nurse[[#This Row],[Total Direct Care Staff Hours]]/Nurse[[#This Row],[MDS Census]]</f>
        <v>2.3335815295815299</v>
      </c>
      <c r="H134" s="4">
        <f>Nurse[[#This Row],[Total RN Hours (w/ Admin, DON)]]/Nurse[[#This Row],[MDS Census]]</f>
        <v>0.82896103896103901</v>
      </c>
      <c r="I134" s="4">
        <f>Nurse[[#This Row],[RN Hours (excl. Admin, DON)]]/Nurse[[#This Row],[MDS Census]]</f>
        <v>0.5478354978354979</v>
      </c>
      <c r="J134" s="4">
        <f>SUM(Nurse[[#This Row],[RN Hours (excl. Admin, DON)]],Nurse[[#This Row],[RN Admin Hours]],Nurse[[#This Row],[RN DON Hours]],Nurse[[#This Row],[LPN Hours (excl. Admin)]],Nurse[[#This Row],[LPN Admin Hours]],Nurse[[#This Row],[CNA Hours]],Nurse[[#This Row],[NA TR Hours]],Nurse[[#This Row],[Med Aide/Tech Hours]])</f>
        <v>109.23173913043479</v>
      </c>
      <c r="K134" s="4">
        <f>SUM(Nurse[[#This Row],[RN Hours (excl. Admin, DON)]],Nurse[[#This Row],[LPN Hours (excl. Admin)]],Nurse[[#This Row],[CNA Hours]],Nurse[[#This Row],[NA TR Hours]],Nurse[[#This Row],[Med Aide/Tech Hours]])</f>
        <v>87.889782608695654</v>
      </c>
      <c r="L134" s="4">
        <f>SUM(Nurse[[#This Row],[RN Hours (excl. Admin, DON)]],Nurse[[#This Row],[RN Admin Hours]],Nurse[[#This Row],[RN DON Hours]])</f>
        <v>31.221195652173911</v>
      </c>
      <c r="M134" s="4">
        <v>20.633152173913043</v>
      </c>
      <c r="N134" s="4">
        <v>5.6750000000000016</v>
      </c>
      <c r="O134" s="4">
        <v>4.9130434782608692</v>
      </c>
      <c r="P134" s="4">
        <f>SUM(Nurse[[#This Row],[LPN Hours (excl. Admin)]],Nurse[[#This Row],[LPN Admin Hours]])</f>
        <v>29.362608695652177</v>
      </c>
      <c r="Q134" s="4">
        <v>18.608695652173914</v>
      </c>
      <c r="R134" s="4">
        <v>10.753913043478262</v>
      </c>
      <c r="S134" s="4">
        <f>SUM(Nurse[[#This Row],[CNA Hours]],Nurse[[#This Row],[NA TR Hours]],Nurse[[#This Row],[Med Aide/Tech Hours]])</f>
        <v>48.647934782608687</v>
      </c>
      <c r="T134" s="4">
        <v>37.759347826086952</v>
      </c>
      <c r="U134" s="4">
        <v>0.16500000000000001</v>
      </c>
      <c r="V134" s="4">
        <v>10.723586956521739</v>
      </c>
      <c r="W1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0.11608695652173913</v>
      </c>
      <c r="X134" s="4">
        <v>0</v>
      </c>
      <c r="Y134" s="4">
        <v>0.11608695652173913</v>
      </c>
      <c r="Z134" s="4">
        <v>0</v>
      </c>
      <c r="AA134" s="4">
        <v>0</v>
      </c>
      <c r="AB134" s="4">
        <v>0</v>
      </c>
      <c r="AC134" s="4">
        <v>0</v>
      </c>
      <c r="AD134" s="4">
        <v>0</v>
      </c>
      <c r="AE134" s="4">
        <v>0</v>
      </c>
      <c r="AF134" s="1">
        <v>155341</v>
      </c>
      <c r="AG134" s="1">
        <v>5</v>
      </c>
      <c r="AH134"/>
    </row>
    <row r="135" spans="1:34" x14ac:dyDescent="0.25">
      <c r="A135" t="s">
        <v>508</v>
      </c>
      <c r="B135" t="s">
        <v>23</v>
      </c>
      <c r="C135" t="s">
        <v>659</v>
      </c>
      <c r="D135" t="s">
        <v>551</v>
      </c>
      <c r="E135" s="4">
        <v>69.793478260869563</v>
      </c>
      <c r="F135" s="4">
        <f>Nurse[[#This Row],[Total Nurse Staff Hours]]/Nurse[[#This Row],[MDS Census]]</f>
        <v>3.0174412085344957</v>
      </c>
      <c r="G135" s="4">
        <f>Nurse[[#This Row],[Total Direct Care Staff Hours]]/Nurse[[#This Row],[MDS Census]]</f>
        <v>2.7191029434667495</v>
      </c>
      <c r="H135" s="4">
        <f>Nurse[[#This Row],[Total RN Hours (w/ Admin, DON)]]/Nurse[[#This Row],[MDS Census]]</f>
        <v>0.61963557078336717</v>
      </c>
      <c r="I135" s="4">
        <f>Nurse[[#This Row],[RN Hours (excl. Admin, DON)]]/Nurse[[#This Row],[MDS Census]]</f>
        <v>0.4441738047033173</v>
      </c>
      <c r="J135" s="4">
        <f>SUM(Nurse[[#This Row],[RN Hours (excl. Admin, DON)]],Nurse[[#This Row],[RN Admin Hours]],Nurse[[#This Row],[RN DON Hours]],Nurse[[#This Row],[LPN Hours (excl. Admin)]],Nurse[[#This Row],[LPN Admin Hours]],Nurse[[#This Row],[CNA Hours]],Nurse[[#This Row],[NA TR Hours]],Nurse[[#This Row],[Med Aide/Tech Hours]])</f>
        <v>210.59771739130431</v>
      </c>
      <c r="K135" s="4">
        <f>SUM(Nurse[[#This Row],[RN Hours (excl. Admin, DON)]],Nurse[[#This Row],[LPN Hours (excl. Admin)]],Nurse[[#This Row],[CNA Hours]],Nurse[[#This Row],[NA TR Hours]],Nurse[[#This Row],[Med Aide/Tech Hours]])</f>
        <v>189.77565217391302</v>
      </c>
      <c r="L135" s="4">
        <f>SUM(Nurse[[#This Row],[RN Hours (excl. Admin, DON)]],Nurse[[#This Row],[RN Admin Hours]],Nurse[[#This Row],[RN DON Hours]])</f>
        <v>43.246521739130444</v>
      </c>
      <c r="M135" s="4">
        <v>31.0004347826087</v>
      </c>
      <c r="N135" s="4">
        <v>7.0286956521739139</v>
      </c>
      <c r="O135" s="4">
        <v>5.2173913043478262</v>
      </c>
      <c r="P135" s="4">
        <f>SUM(Nurse[[#This Row],[LPN Hours (excl. Admin)]],Nurse[[#This Row],[LPN Admin Hours]])</f>
        <v>41.9220652173913</v>
      </c>
      <c r="Q135" s="4">
        <v>33.346086956521738</v>
      </c>
      <c r="R135" s="4">
        <v>8.5759782608695634</v>
      </c>
      <c r="S135" s="4">
        <f>SUM(Nurse[[#This Row],[CNA Hours]],Nurse[[#This Row],[NA TR Hours]],Nurse[[#This Row],[Med Aide/Tech Hours]])</f>
        <v>125.42913043478256</v>
      </c>
      <c r="T135" s="4">
        <v>113.56641304347822</v>
      </c>
      <c r="U135" s="4">
        <v>2.7466304347826087</v>
      </c>
      <c r="V135" s="4">
        <v>9.1160869565217393</v>
      </c>
      <c r="W1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10.022499999999999</v>
      </c>
      <c r="X135" s="4">
        <v>0.581195652173913</v>
      </c>
      <c r="Y135" s="4">
        <v>0</v>
      </c>
      <c r="Z135" s="4">
        <v>0</v>
      </c>
      <c r="AA135" s="4">
        <v>5.8627173913043462</v>
      </c>
      <c r="AB135" s="4">
        <v>0</v>
      </c>
      <c r="AC135" s="4">
        <v>3.5785869565217401</v>
      </c>
      <c r="AD135" s="4">
        <v>0</v>
      </c>
      <c r="AE135" s="4">
        <v>0</v>
      </c>
      <c r="AF135" s="1">
        <v>155066</v>
      </c>
      <c r="AG135" s="1">
        <v>5</v>
      </c>
      <c r="AH135"/>
    </row>
    <row r="136" spans="1:34" x14ac:dyDescent="0.25">
      <c r="A136" t="s">
        <v>508</v>
      </c>
      <c r="B136" t="s">
        <v>169</v>
      </c>
      <c r="C136" t="s">
        <v>707</v>
      </c>
      <c r="D136" t="s">
        <v>603</v>
      </c>
      <c r="E136" s="4">
        <v>52.315217391304351</v>
      </c>
      <c r="F136" s="4">
        <f>Nurse[[#This Row],[Total Nurse Staff Hours]]/Nurse[[#This Row],[MDS Census]]</f>
        <v>3.182416372324953</v>
      </c>
      <c r="G136" s="4">
        <f>Nurse[[#This Row],[Total Direct Care Staff Hours]]/Nurse[[#This Row],[MDS Census]]</f>
        <v>2.8169083731560356</v>
      </c>
      <c r="H136" s="4">
        <f>Nurse[[#This Row],[Total RN Hours (w/ Admin, DON)]]/Nurse[[#This Row],[MDS Census]]</f>
        <v>0.54139414086848114</v>
      </c>
      <c r="I136" s="4">
        <f>Nurse[[#This Row],[RN Hours (excl. Admin, DON)]]/Nurse[[#This Row],[MDS Census]]</f>
        <v>0.26264699771452316</v>
      </c>
      <c r="J136" s="4">
        <f>SUM(Nurse[[#This Row],[RN Hours (excl. Admin, DON)]],Nurse[[#This Row],[RN Admin Hours]],Nurse[[#This Row],[RN DON Hours]],Nurse[[#This Row],[LPN Hours (excl. Admin)]],Nurse[[#This Row],[LPN Admin Hours]],Nurse[[#This Row],[CNA Hours]],Nurse[[#This Row],[NA TR Hours]],Nurse[[#This Row],[Med Aide/Tech Hours]])</f>
        <v>166.48880434782609</v>
      </c>
      <c r="K136" s="4">
        <f>SUM(Nurse[[#This Row],[RN Hours (excl. Admin, DON)]],Nurse[[#This Row],[LPN Hours (excl. Admin)]],Nurse[[#This Row],[CNA Hours]],Nurse[[#This Row],[NA TR Hours]],Nurse[[#This Row],[Med Aide/Tech Hours]])</f>
        <v>147.36717391304347</v>
      </c>
      <c r="L136" s="4">
        <f>SUM(Nurse[[#This Row],[RN Hours (excl. Admin, DON)]],Nurse[[#This Row],[RN Admin Hours]],Nurse[[#This Row],[RN DON Hours]])</f>
        <v>28.323152173913044</v>
      </c>
      <c r="M136" s="4">
        <v>13.740434782608695</v>
      </c>
      <c r="N136" s="4">
        <v>9.4794565217391309</v>
      </c>
      <c r="O136" s="4">
        <v>5.1032608695652177</v>
      </c>
      <c r="P136" s="4">
        <f>SUM(Nurse[[#This Row],[LPN Hours (excl. Admin)]],Nurse[[#This Row],[LPN Admin Hours]])</f>
        <v>55.05097826086957</v>
      </c>
      <c r="Q136" s="4">
        <v>50.51206521739131</v>
      </c>
      <c r="R136" s="4">
        <v>4.538913043478261</v>
      </c>
      <c r="S136" s="4">
        <f>SUM(Nurse[[#This Row],[CNA Hours]],Nurse[[#This Row],[NA TR Hours]],Nurse[[#This Row],[Med Aide/Tech Hours]])</f>
        <v>83.11467391304349</v>
      </c>
      <c r="T136" s="4">
        <v>63.598804347826089</v>
      </c>
      <c r="U136" s="4">
        <v>2.464673913043478</v>
      </c>
      <c r="V136" s="4">
        <v>17.051195652173913</v>
      </c>
      <c r="W1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6" s="4">
        <v>0</v>
      </c>
      <c r="Y136" s="4">
        <v>0</v>
      </c>
      <c r="Z136" s="4">
        <v>0</v>
      </c>
      <c r="AA136" s="4">
        <v>0</v>
      </c>
      <c r="AB136" s="4">
        <v>0</v>
      </c>
      <c r="AC136" s="4">
        <v>0</v>
      </c>
      <c r="AD136" s="4">
        <v>0</v>
      </c>
      <c r="AE136" s="4">
        <v>0</v>
      </c>
      <c r="AF136" s="1">
        <v>155352</v>
      </c>
      <c r="AG136" s="1">
        <v>5</v>
      </c>
      <c r="AH136"/>
    </row>
    <row r="137" spans="1:34" x14ac:dyDescent="0.25">
      <c r="A137" t="s">
        <v>508</v>
      </c>
      <c r="B137" t="s">
        <v>259</v>
      </c>
      <c r="C137" t="s">
        <v>777</v>
      </c>
      <c r="D137" t="s">
        <v>551</v>
      </c>
      <c r="E137" s="4">
        <v>57.173913043478258</v>
      </c>
      <c r="F137" s="4">
        <f>Nurse[[#This Row],[Total Nurse Staff Hours]]/Nurse[[#This Row],[MDS Census]]</f>
        <v>4.4725304182509502</v>
      </c>
      <c r="G137" s="4">
        <f>Nurse[[#This Row],[Total Direct Care Staff Hours]]/Nurse[[#This Row],[MDS Census]]</f>
        <v>4.1913041825095059</v>
      </c>
      <c r="H137" s="4">
        <f>Nurse[[#This Row],[Total RN Hours (w/ Admin, DON)]]/Nurse[[#This Row],[MDS Census]]</f>
        <v>0.43338783269961972</v>
      </c>
      <c r="I137" s="4">
        <f>Nurse[[#This Row],[RN Hours (excl. Admin, DON)]]/Nurse[[#This Row],[MDS Census]]</f>
        <v>0.28071863117870721</v>
      </c>
      <c r="J137" s="4">
        <f>SUM(Nurse[[#This Row],[RN Hours (excl. Admin, DON)]],Nurse[[#This Row],[RN Admin Hours]],Nurse[[#This Row],[RN DON Hours]],Nurse[[#This Row],[LPN Hours (excl. Admin)]],Nurse[[#This Row],[LPN Admin Hours]],Nurse[[#This Row],[CNA Hours]],Nurse[[#This Row],[NA TR Hours]],Nurse[[#This Row],[Med Aide/Tech Hours]])</f>
        <v>255.71206521739128</v>
      </c>
      <c r="K137" s="4">
        <f>SUM(Nurse[[#This Row],[RN Hours (excl. Admin, DON)]],Nurse[[#This Row],[LPN Hours (excl. Admin)]],Nurse[[#This Row],[CNA Hours]],Nurse[[#This Row],[NA TR Hours]],Nurse[[#This Row],[Med Aide/Tech Hours]])</f>
        <v>239.63326086956519</v>
      </c>
      <c r="L137" s="4">
        <f>SUM(Nurse[[#This Row],[RN Hours (excl. Admin, DON)]],Nurse[[#This Row],[RN Admin Hours]],Nurse[[#This Row],[RN DON Hours]])</f>
        <v>24.778478260869562</v>
      </c>
      <c r="M137" s="4">
        <v>16.049782608695651</v>
      </c>
      <c r="N137" s="4">
        <v>4.523586956521739</v>
      </c>
      <c r="O137" s="4">
        <v>4.2051086956521733</v>
      </c>
      <c r="P137" s="4">
        <f>SUM(Nurse[[#This Row],[LPN Hours (excl. Admin)]],Nurse[[#This Row],[LPN Admin Hours]])</f>
        <v>61.212934782608706</v>
      </c>
      <c r="Q137" s="4">
        <v>53.862826086956531</v>
      </c>
      <c r="R137" s="4">
        <v>7.3501086956521746</v>
      </c>
      <c r="S137" s="4">
        <f>SUM(Nurse[[#This Row],[CNA Hours]],Nurse[[#This Row],[NA TR Hours]],Nurse[[#This Row],[Med Aide/Tech Hours]])</f>
        <v>169.72065217391301</v>
      </c>
      <c r="T137" s="4">
        <v>132.6265217391304</v>
      </c>
      <c r="U137" s="4">
        <v>6.5178260869565232</v>
      </c>
      <c r="V137" s="4">
        <v>30.576304347826092</v>
      </c>
      <c r="W1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79.677934782608702</v>
      </c>
      <c r="X137" s="4">
        <v>6.8145652173913041</v>
      </c>
      <c r="Y137" s="4">
        <v>1.0326086956521738</v>
      </c>
      <c r="Z137" s="4">
        <v>0</v>
      </c>
      <c r="AA137" s="4">
        <v>30.242934782608696</v>
      </c>
      <c r="AB137" s="4">
        <v>0</v>
      </c>
      <c r="AC137" s="4">
        <v>32.39445652173913</v>
      </c>
      <c r="AD137" s="4">
        <v>0</v>
      </c>
      <c r="AE137" s="4">
        <v>9.1933695652173917</v>
      </c>
      <c r="AF137" s="1">
        <v>155522</v>
      </c>
      <c r="AG137" s="1">
        <v>5</v>
      </c>
      <c r="AH137"/>
    </row>
    <row r="138" spans="1:34" x14ac:dyDescent="0.25">
      <c r="A138" t="s">
        <v>508</v>
      </c>
      <c r="B138" t="s">
        <v>309</v>
      </c>
      <c r="C138" t="s">
        <v>708</v>
      </c>
      <c r="D138" t="s">
        <v>605</v>
      </c>
      <c r="E138" s="4">
        <v>55.391304347826086</v>
      </c>
      <c r="F138" s="4">
        <f>Nurse[[#This Row],[Total Nurse Staff Hours]]/Nurse[[#This Row],[MDS Census]]</f>
        <v>3.1581338304552595</v>
      </c>
      <c r="G138" s="4">
        <f>Nurse[[#This Row],[Total Direct Care Staff Hours]]/Nurse[[#This Row],[MDS Census]]</f>
        <v>2.8605965463108318</v>
      </c>
      <c r="H138" s="4">
        <f>Nurse[[#This Row],[Total RN Hours (w/ Admin, DON)]]/Nurse[[#This Row],[MDS Census]]</f>
        <v>0.48689364207221358</v>
      </c>
      <c r="I138" s="4">
        <f>Nurse[[#This Row],[RN Hours (excl. Admin, DON)]]/Nurse[[#This Row],[MDS Census]]</f>
        <v>0.31936028257456833</v>
      </c>
      <c r="J138" s="4">
        <f>SUM(Nurse[[#This Row],[RN Hours (excl. Admin, DON)]],Nurse[[#This Row],[RN Admin Hours]],Nurse[[#This Row],[RN DON Hours]],Nurse[[#This Row],[LPN Hours (excl. Admin)]],Nurse[[#This Row],[LPN Admin Hours]],Nurse[[#This Row],[CNA Hours]],Nurse[[#This Row],[NA TR Hours]],Nurse[[#This Row],[Med Aide/Tech Hours]])</f>
        <v>174.93315217391307</v>
      </c>
      <c r="K138" s="4">
        <f>SUM(Nurse[[#This Row],[RN Hours (excl. Admin, DON)]],Nurse[[#This Row],[LPN Hours (excl. Admin)]],Nurse[[#This Row],[CNA Hours]],Nurse[[#This Row],[NA TR Hours]],Nurse[[#This Row],[Med Aide/Tech Hours]])</f>
        <v>158.45217391304345</v>
      </c>
      <c r="L138" s="4">
        <f>SUM(Nurse[[#This Row],[RN Hours (excl. Admin, DON)]],Nurse[[#This Row],[RN Admin Hours]],Nurse[[#This Row],[RN DON Hours]])</f>
        <v>26.969673913043483</v>
      </c>
      <c r="M138" s="4">
        <v>17.689782608695655</v>
      </c>
      <c r="N138" s="4">
        <v>3.9755434782608696</v>
      </c>
      <c r="O138" s="4">
        <v>5.3043478260869561</v>
      </c>
      <c r="P138" s="4">
        <f>SUM(Nurse[[#This Row],[LPN Hours (excl. Admin)]],Nurse[[#This Row],[LPN Admin Hours]])</f>
        <v>26.457826086956519</v>
      </c>
      <c r="Q138" s="4">
        <v>19.256739130434781</v>
      </c>
      <c r="R138" s="4">
        <v>7.2010869565217392</v>
      </c>
      <c r="S138" s="4">
        <f>SUM(Nurse[[#This Row],[CNA Hours]],Nurse[[#This Row],[NA TR Hours]],Nurse[[#This Row],[Med Aide/Tech Hours]])</f>
        <v>121.50565217391303</v>
      </c>
      <c r="T138" s="4">
        <v>86.974565217391302</v>
      </c>
      <c r="U138" s="4">
        <v>19.032608695652176</v>
      </c>
      <c r="V138" s="4">
        <v>15.498478260869561</v>
      </c>
      <c r="W1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45.574456521739137</v>
      </c>
      <c r="X138" s="4">
        <v>6.4723913043478278</v>
      </c>
      <c r="Y138" s="4">
        <v>0</v>
      </c>
      <c r="Z138" s="4">
        <v>0</v>
      </c>
      <c r="AA138" s="4">
        <v>4.6725000000000003</v>
      </c>
      <c r="AB138" s="4">
        <v>0</v>
      </c>
      <c r="AC138" s="4">
        <v>24.39847826086957</v>
      </c>
      <c r="AD138" s="4">
        <v>0</v>
      </c>
      <c r="AE138" s="4">
        <v>10.031086956521738</v>
      </c>
      <c r="AF138" s="1">
        <v>155654</v>
      </c>
      <c r="AG138" s="1">
        <v>5</v>
      </c>
      <c r="AH138"/>
    </row>
    <row r="139" spans="1:34" x14ac:dyDescent="0.25">
      <c r="A139" t="s">
        <v>508</v>
      </c>
      <c r="B139" t="s">
        <v>477</v>
      </c>
      <c r="C139" t="s">
        <v>653</v>
      </c>
      <c r="D139" t="s">
        <v>611</v>
      </c>
      <c r="E139" s="4">
        <v>5.5543478260869561</v>
      </c>
      <c r="F139" s="4">
        <f>Nurse[[#This Row],[Total Nurse Staff Hours]]/Nurse[[#This Row],[MDS Census]]</f>
        <v>11.204403131115461</v>
      </c>
      <c r="G139" s="4">
        <f>Nurse[[#This Row],[Total Direct Care Staff Hours]]/Nurse[[#This Row],[MDS Census]]</f>
        <v>8.7303522504892381</v>
      </c>
      <c r="H139" s="4">
        <f>Nurse[[#This Row],[Total RN Hours (w/ Admin, DON)]]/Nurse[[#This Row],[MDS Census]]</f>
        <v>7.0531702544031329</v>
      </c>
      <c r="I139" s="4">
        <f>Nurse[[#This Row],[RN Hours (excl. Admin, DON)]]/Nurse[[#This Row],[MDS Census]]</f>
        <v>4.5791193737769085</v>
      </c>
      <c r="J139" s="4">
        <f>SUM(Nurse[[#This Row],[RN Hours (excl. Admin, DON)]],Nurse[[#This Row],[RN Admin Hours]],Nurse[[#This Row],[RN DON Hours]],Nurse[[#This Row],[LPN Hours (excl. Admin)]],Nurse[[#This Row],[LPN Admin Hours]],Nurse[[#This Row],[CNA Hours]],Nurse[[#This Row],[NA TR Hours]],Nurse[[#This Row],[Med Aide/Tech Hours]])</f>
        <v>62.233152173913048</v>
      </c>
      <c r="K139" s="4">
        <f>SUM(Nurse[[#This Row],[RN Hours (excl. Admin, DON)]],Nurse[[#This Row],[LPN Hours (excl. Admin)]],Nurse[[#This Row],[CNA Hours]],Nurse[[#This Row],[NA TR Hours]],Nurse[[#This Row],[Med Aide/Tech Hours]])</f>
        <v>48.491413043478261</v>
      </c>
      <c r="L139" s="4">
        <f>SUM(Nurse[[#This Row],[RN Hours (excl. Admin, DON)]],Nurse[[#This Row],[RN Admin Hours]],Nurse[[#This Row],[RN DON Hours]])</f>
        <v>39.175760869565224</v>
      </c>
      <c r="M139" s="4">
        <v>25.434021739130436</v>
      </c>
      <c r="N139" s="4">
        <v>8.1765217391304361</v>
      </c>
      <c r="O139" s="4">
        <v>5.5652173913043477</v>
      </c>
      <c r="P139" s="4">
        <f>SUM(Nurse[[#This Row],[LPN Hours (excl. Admin)]],Nurse[[#This Row],[LPN Admin Hours]])</f>
        <v>0.39456521739130429</v>
      </c>
      <c r="Q139" s="4">
        <v>0.39456521739130429</v>
      </c>
      <c r="R139" s="4">
        <v>0</v>
      </c>
      <c r="S139" s="4">
        <f>SUM(Nurse[[#This Row],[CNA Hours]],Nurse[[#This Row],[NA TR Hours]],Nurse[[#This Row],[Med Aide/Tech Hours]])</f>
        <v>22.662826086956521</v>
      </c>
      <c r="T139" s="4">
        <v>22.662826086956521</v>
      </c>
      <c r="U139" s="4">
        <v>0</v>
      </c>
      <c r="V139" s="4">
        <v>0</v>
      </c>
      <c r="W1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39" s="4">
        <v>0</v>
      </c>
      <c r="Y139" s="4">
        <v>0</v>
      </c>
      <c r="Z139" s="4">
        <v>0</v>
      </c>
      <c r="AA139" s="4">
        <v>0</v>
      </c>
      <c r="AB139" s="4">
        <v>0</v>
      </c>
      <c r="AC139" s="4">
        <v>0</v>
      </c>
      <c r="AD139" s="4">
        <v>0</v>
      </c>
      <c r="AE139" s="4">
        <v>0</v>
      </c>
      <c r="AF139" s="1">
        <v>155848</v>
      </c>
      <c r="AG139" s="1">
        <v>5</v>
      </c>
      <c r="AH139"/>
    </row>
    <row r="140" spans="1:34" x14ac:dyDescent="0.25">
      <c r="A140" t="s">
        <v>508</v>
      </c>
      <c r="B140" t="s">
        <v>341</v>
      </c>
      <c r="C140" t="s">
        <v>659</v>
      </c>
      <c r="D140" t="s">
        <v>551</v>
      </c>
      <c r="E140" s="4">
        <v>35.119565217391305</v>
      </c>
      <c r="F140" s="4">
        <f>Nurse[[#This Row],[Total Nurse Staff Hours]]/Nurse[[#This Row],[MDS Census]]</f>
        <v>2.9818786753327138</v>
      </c>
      <c r="G140" s="4">
        <f>Nurse[[#This Row],[Total Direct Care Staff Hours]]/Nurse[[#This Row],[MDS Census]]</f>
        <v>2.7491860105230574</v>
      </c>
      <c r="H140" s="4">
        <f>Nurse[[#This Row],[Total RN Hours (w/ Admin, DON)]]/Nurse[[#This Row],[MDS Census]]</f>
        <v>0.69038997214484688</v>
      </c>
      <c r="I140" s="4">
        <f>Nurse[[#This Row],[RN Hours (excl. Admin, DON)]]/Nurse[[#This Row],[MDS Census]]</f>
        <v>0.45769730733519037</v>
      </c>
      <c r="J140" s="4">
        <f>SUM(Nurse[[#This Row],[RN Hours (excl. Admin, DON)]],Nurse[[#This Row],[RN Admin Hours]],Nurse[[#This Row],[RN DON Hours]],Nurse[[#This Row],[LPN Hours (excl. Admin)]],Nurse[[#This Row],[LPN Admin Hours]],Nurse[[#This Row],[CNA Hours]],Nurse[[#This Row],[NA TR Hours]],Nurse[[#This Row],[Med Aide/Tech Hours]])</f>
        <v>104.72228260869564</v>
      </c>
      <c r="K140" s="4">
        <f>SUM(Nurse[[#This Row],[RN Hours (excl. Admin, DON)]],Nurse[[#This Row],[LPN Hours (excl. Admin)]],Nurse[[#This Row],[CNA Hours]],Nurse[[#This Row],[NA TR Hours]],Nurse[[#This Row],[Med Aide/Tech Hours]])</f>
        <v>96.550217391304329</v>
      </c>
      <c r="L140" s="4">
        <f>SUM(Nurse[[#This Row],[RN Hours (excl. Admin, DON)]],Nurse[[#This Row],[RN Admin Hours]],Nurse[[#This Row],[RN DON Hours]])</f>
        <v>24.246195652173917</v>
      </c>
      <c r="M140" s="4">
        <v>16.07413043478261</v>
      </c>
      <c r="N140" s="4">
        <v>3.8351086956521745</v>
      </c>
      <c r="O140" s="4">
        <v>4.3369565217391308</v>
      </c>
      <c r="P140" s="4">
        <f>SUM(Nurse[[#This Row],[LPN Hours (excl. Admin)]],Nurse[[#This Row],[LPN Admin Hours]])</f>
        <v>11.186304347826086</v>
      </c>
      <c r="Q140" s="4">
        <v>11.186304347826086</v>
      </c>
      <c r="R140" s="4">
        <v>0</v>
      </c>
      <c r="S140" s="4">
        <f>SUM(Nurse[[#This Row],[CNA Hours]],Nurse[[#This Row],[NA TR Hours]],Nurse[[#This Row],[Med Aide/Tech Hours]])</f>
        <v>69.289782608695631</v>
      </c>
      <c r="T140" s="4">
        <v>69.289782608695631</v>
      </c>
      <c r="U140" s="4">
        <v>0</v>
      </c>
      <c r="V140" s="4">
        <v>0</v>
      </c>
      <c r="W1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10.568478260869565</v>
      </c>
      <c r="X140" s="4">
        <v>1.9102173913043479</v>
      </c>
      <c r="Y140" s="4">
        <v>0</v>
      </c>
      <c r="Z140" s="4">
        <v>0</v>
      </c>
      <c r="AA140" s="4">
        <v>1.2391304347826086</v>
      </c>
      <c r="AB140" s="4">
        <v>0</v>
      </c>
      <c r="AC140" s="4">
        <v>7.419130434782609</v>
      </c>
      <c r="AD140" s="4">
        <v>0</v>
      </c>
      <c r="AE140" s="4">
        <v>0</v>
      </c>
      <c r="AF140" s="1">
        <v>155690</v>
      </c>
      <c r="AG140" s="1">
        <v>5</v>
      </c>
      <c r="AH140"/>
    </row>
    <row r="141" spans="1:34" x14ac:dyDescent="0.25">
      <c r="A141" t="s">
        <v>508</v>
      </c>
      <c r="B141" t="s">
        <v>229</v>
      </c>
      <c r="C141" t="s">
        <v>765</v>
      </c>
      <c r="D141" t="s">
        <v>579</v>
      </c>
      <c r="E141" s="4">
        <v>21.913043478260871</v>
      </c>
      <c r="F141" s="4">
        <f>Nurse[[#This Row],[Total Nurse Staff Hours]]/Nurse[[#This Row],[MDS Census]]</f>
        <v>3.7979117063492067</v>
      </c>
      <c r="G141" s="4">
        <f>Nurse[[#This Row],[Total Direct Care Staff Hours]]/Nurse[[#This Row],[MDS Census]]</f>
        <v>3.3893898809523813</v>
      </c>
      <c r="H141" s="4">
        <f>Nurse[[#This Row],[Total RN Hours (w/ Admin, DON)]]/Nurse[[#This Row],[MDS Census]]</f>
        <v>1.1236259920634919</v>
      </c>
      <c r="I141" s="4">
        <f>Nurse[[#This Row],[RN Hours (excl. Admin, DON)]]/Nurse[[#This Row],[MDS Census]]</f>
        <v>0.71510416666666654</v>
      </c>
      <c r="J141" s="4">
        <f>SUM(Nurse[[#This Row],[RN Hours (excl. Admin, DON)]],Nurse[[#This Row],[RN Admin Hours]],Nurse[[#This Row],[RN DON Hours]],Nurse[[#This Row],[LPN Hours (excl. Admin)]],Nurse[[#This Row],[LPN Admin Hours]],Nurse[[#This Row],[CNA Hours]],Nurse[[#This Row],[NA TR Hours]],Nurse[[#This Row],[Med Aide/Tech Hours]])</f>
        <v>83.223804347826103</v>
      </c>
      <c r="K141" s="4">
        <f>SUM(Nurse[[#This Row],[RN Hours (excl. Admin, DON)]],Nurse[[#This Row],[LPN Hours (excl. Admin)]],Nurse[[#This Row],[CNA Hours]],Nurse[[#This Row],[NA TR Hours]],Nurse[[#This Row],[Med Aide/Tech Hours]])</f>
        <v>74.271847826086969</v>
      </c>
      <c r="L141" s="4">
        <f>SUM(Nurse[[#This Row],[RN Hours (excl. Admin, DON)]],Nurse[[#This Row],[RN Admin Hours]],Nurse[[#This Row],[RN DON Hours]])</f>
        <v>24.622065217391302</v>
      </c>
      <c r="M141" s="4">
        <v>15.670108695652173</v>
      </c>
      <c r="N141" s="4">
        <v>5.1967391304347803</v>
      </c>
      <c r="O141" s="4">
        <v>3.7552173913043481</v>
      </c>
      <c r="P141" s="4">
        <f>SUM(Nurse[[#This Row],[LPN Hours (excl. Admin)]],Nurse[[#This Row],[LPN Admin Hours]])</f>
        <v>13.072499999999998</v>
      </c>
      <c r="Q141" s="4">
        <v>13.072499999999998</v>
      </c>
      <c r="R141" s="4">
        <v>0</v>
      </c>
      <c r="S141" s="4">
        <f>SUM(Nurse[[#This Row],[CNA Hours]],Nurse[[#This Row],[NA TR Hours]],Nurse[[#This Row],[Med Aide/Tech Hours]])</f>
        <v>45.529239130434796</v>
      </c>
      <c r="T141" s="4">
        <v>45.529239130434796</v>
      </c>
      <c r="U141" s="4">
        <v>0</v>
      </c>
      <c r="V141" s="4">
        <v>0</v>
      </c>
      <c r="W1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17.230978260869566</v>
      </c>
      <c r="X141" s="4">
        <v>5.3173913043478267</v>
      </c>
      <c r="Y141" s="4">
        <v>0</v>
      </c>
      <c r="Z141" s="4">
        <v>0</v>
      </c>
      <c r="AA141" s="4">
        <v>7.1106521739130431</v>
      </c>
      <c r="AB141" s="4">
        <v>0</v>
      </c>
      <c r="AC141" s="4">
        <v>4.8029347826086957</v>
      </c>
      <c r="AD141" s="4">
        <v>0</v>
      </c>
      <c r="AE141" s="4">
        <v>0</v>
      </c>
      <c r="AF141" s="1">
        <v>155473</v>
      </c>
      <c r="AG141" s="1">
        <v>5</v>
      </c>
      <c r="AH141"/>
    </row>
    <row r="142" spans="1:34" x14ac:dyDescent="0.25">
      <c r="A142" t="s">
        <v>508</v>
      </c>
      <c r="B142" t="s">
        <v>350</v>
      </c>
      <c r="C142" t="s">
        <v>791</v>
      </c>
      <c r="D142" t="s">
        <v>633</v>
      </c>
      <c r="E142" s="4">
        <v>33.543478260869563</v>
      </c>
      <c r="F142" s="4">
        <f>Nurse[[#This Row],[Total Nurse Staff Hours]]/Nurse[[#This Row],[MDS Census]]</f>
        <v>3.0045366169799084</v>
      </c>
      <c r="G142" s="4">
        <f>Nurse[[#This Row],[Total Direct Care Staff Hours]]/Nurse[[#This Row],[MDS Census]]</f>
        <v>2.8125081011017494</v>
      </c>
      <c r="H142" s="4">
        <f>Nurse[[#This Row],[Total RN Hours (w/ Admin, DON)]]/Nurse[[#This Row],[MDS Census]]</f>
        <v>0.62731691510045351</v>
      </c>
      <c r="I142" s="4">
        <f>Nurse[[#This Row],[RN Hours (excl. Admin, DON)]]/Nurse[[#This Row],[MDS Census]]</f>
        <v>0.43528839922229406</v>
      </c>
      <c r="J142" s="4">
        <f>SUM(Nurse[[#This Row],[RN Hours (excl. Admin, DON)]],Nurse[[#This Row],[RN Admin Hours]],Nurse[[#This Row],[RN DON Hours]],Nurse[[#This Row],[LPN Hours (excl. Admin)]],Nurse[[#This Row],[LPN Admin Hours]],Nurse[[#This Row],[CNA Hours]],Nurse[[#This Row],[NA TR Hours]],Nurse[[#This Row],[Med Aide/Tech Hours]])</f>
        <v>100.78260869565214</v>
      </c>
      <c r="K142" s="4">
        <f>SUM(Nurse[[#This Row],[RN Hours (excl. Admin, DON)]],Nurse[[#This Row],[LPN Hours (excl. Admin)]],Nurse[[#This Row],[CNA Hours]],Nurse[[#This Row],[NA TR Hours]],Nurse[[#This Row],[Med Aide/Tech Hours]])</f>
        <v>94.341304347826068</v>
      </c>
      <c r="L142" s="4">
        <f>SUM(Nurse[[#This Row],[RN Hours (excl. Admin, DON)]],Nurse[[#This Row],[RN Admin Hours]],Nurse[[#This Row],[RN DON Hours]])</f>
        <v>21.04239130434782</v>
      </c>
      <c r="M142" s="4">
        <v>14.601086956521732</v>
      </c>
      <c r="N142" s="4">
        <v>0</v>
      </c>
      <c r="O142" s="4">
        <v>6.4413043478260876</v>
      </c>
      <c r="P142" s="4">
        <f>SUM(Nurse[[#This Row],[LPN Hours (excl. Admin)]],Nurse[[#This Row],[LPN Admin Hours]])</f>
        <v>24.551086956521722</v>
      </c>
      <c r="Q142" s="4">
        <v>24.551086956521722</v>
      </c>
      <c r="R142" s="4">
        <v>0</v>
      </c>
      <c r="S142" s="4">
        <f>SUM(Nurse[[#This Row],[CNA Hours]],Nurse[[#This Row],[NA TR Hours]],Nurse[[#This Row],[Med Aide/Tech Hours]])</f>
        <v>55.189130434782605</v>
      </c>
      <c r="T142" s="4">
        <v>54.484782608695646</v>
      </c>
      <c r="U142" s="4">
        <v>0.70434782608695645</v>
      </c>
      <c r="V142" s="4">
        <v>0</v>
      </c>
      <c r="W1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8.0293478260869602</v>
      </c>
      <c r="X142" s="4">
        <v>3.8380434782608721</v>
      </c>
      <c r="Y142" s="4">
        <v>0</v>
      </c>
      <c r="Z142" s="4">
        <v>0</v>
      </c>
      <c r="AA142" s="4">
        <v>4.1913043478260885</v>
      </c>
      <c r="AB142" s="4">
        <v>0</v>
      </c>
      <c r="AC142" s="4">
        <v>0</v>
      </c>
      <c r="AD142" s="4">
        <v>0</v>
      </c>
      <c r="AE142" s="4">
        <v>0</v>
      </c>
      <c r="AF142" s="1">
        <v>155699</v>
      </c>
      <c r="AG142" s="1">
        <v>5</v>
      </c>
      <c r="AH142"/>
    </row>
    <row r="143" spans="1:34" x14ac:dyDescent="0.25">
      <c r="A143" t="s">
        <v>508</v>
      </c>
      <c r="B143" t="s">
        <v>266</v>
      </c>
      <c r="C143" t="s">
        <v>701</v>
      </c>
      <c r="D143" t="s">
        <v>600</v>
      </c>
      <c r="E143" s="4">
        <v>29.608695652173914</v>
      </c>
      <c r="F143" s="4">
        <f>Nurse[[#This Row],[Total Nurse Staff Hours]]/Nurse[[#This Row],[MDS Census]]</f>
        <v>3.3790675477239347</v>
      </c>
      <c r="G143" s="4">
        <f>Nurse[[#This Row],[Total Direct Care Staff Hours]]/Nurse[[#This Row],[MDS Census]]</f>
        <v>2.999005139500734</v>
      </c>
      <c r="H143" s="4">
        <f>Nurse[[#This Row],[Total RN Hours (w/ Admin, DON)]]/Nurse[[#This Row],[MDS Census]]</f>
        <v>0.45357929515418494</v>
      </c>
      <c r="I143" s="4">
        <f>Nurse[[#This Row],[RN Hours (excl. Admin, DON)]]/Nurse[[#This Row],[MDS Census]]</f>
        <v>7.3516886930983835E-2</v>
      </c>
      <c r="J143" s="4">
        <f>SUM(Nurse[[#This Row],[RN Hours (excl. Admin, DON)]],Nurse[[#This Row],[RN Admin Hours]],Nurse[[#This Row],[RN DON Hours]],Nurse[[#This Row],[LPN Hours (excl. Admin)]],Nurse[[#This Row],[LPN Admin Hours]],Nurse[[#This Row],[CNA Hours]],Nurse[[#This Row],[NA TR Hours]],Nurse[[#This Row],[Med Aide/Tech Hours]])</f>
        <v>100.04978260869564</v>
      </c>
      <c r="K143" s="4">
        <f>SUM(Nurse[[#This Row],[RN Hours (excl. Admin, DON)]],Nurse[[#This Row],[LPN Hours (excl. Admin)]],Nurse[[#This Row],[CNA Hours]],Nurse[[#This Row],[NA TR Hours]],Nurse[[#This Row],[Med Aide/Tech Hours]])</f>
        <v>88.7966304347826</v>
      </c>
      <c r="L143" s="4">
        <f>SUM(Nurse[[#This Row],[RN Hours (excl. Admin, DON)]],Nurse[[#This Row],[RN Admin Hours]],Nurse[[#This Row],[RN DON Hours]])</f>
        <v>13.429891304347825</v>
      </c>
      <c r="M143" s="4">
        <v>2.1767391304347825</v>
      </c>
      <c r="N143" s="4">
        <v>3.8</v>
      </c>
      <c r="O143" s="4">
        <v>7.4531521739130424</v>
      </c>
      <c r="P143" s="4">
        <f>SUM(Nurse[[#This Row],[LPN Hours (excl. Admin)]],Nurse[[#This Row],[LPN Admin Hours]])</f>
        <v>28.327934782608676</v>
      </c>
      <c r="Q143" s="4">
        <v>28.327934782608676</v>
      </c>
      <c r="R143" s="4">
        <v>0</v>
      </c>
      <c r="S143" s="4">
        <f>SUM(Nurse[[#This Row],[CNA Hours]],Nurse[[#This Row],[NA TR Hours]],Nurse[[#This Row],[Med Aide/Tech Hours]])</f>
        <v>58.291956521739145</v>
      </c>
      <c r="T143" s="4">
        <v>58.291956521739145</v>
      </c>
      <c r="U143" s="4">
        <v>0</v>
      </c>
      <c r="V143" s="4">
        <v>0</v>
      </c>
      <c r="W1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45.502391304347825</v>
      </c>
      <c r="X143" s="4">
        <v>1.5710869565217391</v>
      </c>
      <c r="Y143" s="4">
        <v>0</v>
      </c>
      <c r="Z143" s="4">
        <v>0</v>
      </c>
      <c r="AA143" s="4">
        <v>9.6453260869565209</v>
      </c>
      <c r="AB143" s="4">
        <v>0</v>
      </c>
      <c r="AC143" s="4">
        <v>34.285978260869562</v>
      </c>
      <c r="AD143" s="4">
        <v>0</v>
      </c>
      <c r="AE143" s="4">
        <v>0</v>
      </c>
      <c r="AF143" s="1">
        <v>155531</v>
      </c>
      <c r="AG143" s="1">
        <v>5</v>
      </c>
      <c r="AH143"/>
    </row>
    <row r="144" spans="1:34" x14ac:dyDescent="0.25">
      <c r="A144" t="s">
        <v>508</v>
      </c>
      <c r="B144" t="s">
        <v>27</v>
      </c>
      <c r="C144" t="s">
        <v>696</v>
      </c>
      <c r="D144" t="s">
        <v>557</v>
      </c>
      <c r="E144" s="4">
        <v>88.815217391304344</v>
      </c>
      <c r="F144" s="4">
        <f>Nurse[[#This Row],[Total Nurse Staff Hours]]/Nurse[[#This Row],[MDS Census]]</f>
        <v>3.6449651205482803</v>
      </c>
      <c r="G144" s="4">
        <f>Nurse[[#This Row],[Total Direct Care Staff Hours]]/Nurse[[#This Row],[MDS Census]]</f>
        <v>3.5877040753885696</v>
      </c>
      <c r="H144" s="4">
        <f>Nurse[[#This Row],[Total RN Hours (w/ Admin, DON)]]/Nurse[[#This Row],[MDS Census]]</f>
        <v>0.42241586097172934</v>
      </c>
      <c r="I144" s="4">
        <f>Nurse[[#This Row],[RN Hours (excl. Admin, DON)]]/Nurse[[#This Row],[MDS Census]]</f>
        <v>0.3651548158120182</v>
      </c>
      <c r="J144" s="4">
        <f>SUM(Nurse[[#This Row],[RN Hours (excl. Admin, DON)]],Nurse[[#This Row],[RN Admin Hours]],Nurse[[#This Row],[RN DON Hours]],Nurse[[#This Row],[LPN Hours (excl. Admin)]],Nurse[[#This Row],[LPN Admin Hours]],Nurse[[#This Row],[CNA Hours]],Nurse[[#This Row],[NA TR Hours]],Nurse[[#This Row],[Med Aide/Tech Hours]])</f>
        <v>323.72836956521735</v>
      </c>
      <c r="K144" s="4">
        <f>SUM(Nurse[[#This Row],[RN Hours (excl. Admin, DON)]],Nurse[[#This Row],[LPN Hours (excl. Admin)]],Nurse[[#This Row],[CNA Hours]],Nurse[[#This Row],[NA TR Hours]],Nurse[[#This Row],[Med Aide/Tech Hours]])</f>
        <v>318.64271739130436</v>
      </c>
      <c r="L144" s="4">
        <f>SUM(Nurse[[#This Row],[RN Hours (excl. Admin, DON)]],Nurse[[#This Row],[RN Admin Hours]],Nurse[[#This Row],[RN DON Hours]])</f>
        <v>37.516956521739132</v>
      </c>
      <c r="M144" s="4">
        <v>32.431304347826092</v>
      </c>
      <c r="N144" s="4">
        <v>0</v>
      </c>
      <c r="O144" s="4">
        <v>5.0856521739130436</v>
      </c>
      <c r="P144" s="4">
        <f>SUM(Nurse[[#This Row],[LPN Hours (excl. Admin)]],Nurse[[#This Row],[LPN Admin Hours]])</f>
        <v>55.770869565217382</v>
      </c>
      <c r="Q144" s="4">
        <v>55.770869565217382</v>
      </c>
      <c r="R144" s="4">
        <v>0</v>
      </c>
      <c r="S144" s="4">
        <f>SUM(Nurse[[#This Row],[CNA Hours]],Nurse[[#This Row],[NA TR Hours]],Nurse[[#This Row],[Med Aide/Tech Hours]])</f>
        <v>230.44054347826085</v>
      </c>
      <c r="T144" s="4">
        <v>230.44054347826085</v>
      </c>
      <c r="U144" s="4">
        <v>0</v>
      </c>
      <c r="V144" s="4">
        <v>0</v>
      </c>
      <c r="W1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54.561304347826081</v>
      </c>
      <c r="X144" s="4">
        <v>5.6816304347826092</v>
      </c>
      <c r="Y144" s="4">
        <v>0</v>
      </c>
      <c r="Z144" s="4">
        <v>0</v>
      </c>
      <c r="AA144" s="4">
        <v>14.08586956521739</v>
      </c>
      <c r="AB144" s="4">
        <v>0</v>
      </c>
      <c r="AC144" s="4">
        <v>34.793804347826082</v>
      </c>
      <c r="AD144" s="4">
        <v>0</v>
      </c>
      <c r="AE144" s="4">
        <v>0</v>
      </c>
      <c r="AF144" s="1">
        <v>155077</v>
      </c>
      <c r="AG144" s="1">
        <v>5</v>
      </c>
      <c r="AH144"/>
    </row>
    <row r="145" spans="1:34" x14ac:dyDescent="0.25">
      <c r="A145" t="s">
        <v>508</v>
      </c>
      <c r="B145" t="s">
        <v>20</v>
      </c>
      <c r="C145" t="s">
        <v>702</v>
      </c>
      <c r="D145" t="s">
        <v>601</v>
      </c>
      <c r="E145" s="4">
        <v>38.304347826086953</v>
      </c>
      <c r="F145" s="4">
        <f>Nurse[[#This Row],[Total Nurse Staff Hours]]/Nurse[[#This Row],[MDS Census]]</f>
        <v>2.9510953461975022</v>
      </c>
      <c r="G145" s="4">
        <f>Nurse[[#This Row],[Total Direct Care Staff Hours]]/Nurse[[#This Row],[MDS Census]]</f>
        <v>2.6993927355278085</v>
      </c>
      <c r="H145" s="4">
        <f>Nurse[[#This Row],[Total RN Hours (w/ Admin, DON)]]/Nurse[[#This Row],[MDS Census]]</f>
        <v>0.28490635641316692</v>
      </c>
      <c r="I145" s="4">
        <f>Nurse[[#This Row],[RN Hours (excl. Admin, DON)]]/Nurse[[#This Row],[MDS Census]]</f>
        <v>3.3203745743473331E-2</v>
      </c>
      <c r="J145" s="4">
        <f>SUM(Nurse[[#This Row],[RN Hours (excl. Admin, DON)]],Nurse[[#This Row],[RN Admin Hours]],Nurse[[#This Row],[RN DON Hours]],Nurse[[#This Row],[LPN Hours (excl. Admin)]],Nurse[[#This Row],[LPN Admin Hours]],Nurse[[#This Row],[CNA Hours]],Nurse[[#This Row],[NA TR Hours]],Nurse[[#This Row],[Med Aide/Tech Hours]])</f>
        <v>113.03978260869562</v>
      </c>
      <c r="K145" s="4">
        <f>SUM(Nurse[[#This Row],[RN Hours (excl. Admin, DON)]],Nurse[[#This Row],[LPN Hours (excl. Admin)]],Nurse[[#This Row],[CNA Hours]],Nurse[[#This Row],[NA TR Hours]],Nurse[[#This Row],[Med Aide/Tech Hours]])</f>
        <v>103.39847826086952</v>
      </c>
      <c r="L145" s="4">
        <f>SUM(Nurse[[#This Row],[RN Hours (excl. Admin, DON)]],Nurse[[#This Row],[RN Admin Hours]],Nurse[[#This Row],[RN DON Hours]])</f>
        <v>10.913152173913044</v>
      </c>
      <c r="M145" s="4">
        <v>1.2718478260869566</v>
      </c>
      <c r="N145" s="4">
        <v>5.5652173913043477</v>
      </c>
      <c r="O145" s="4">
        <v>4.0760869565217392</v>
      </c>
      <c r="P145" s="4">
        <f>SUM(Nurse[[#This Row],[LPN Hours (excl. Admin)]],Nurse[[#This Row],[LPN Admin Hours]])</f>
        <v>29.34402173913044</v>
      </c>
      <c r="Q145" s="4">
        <v>29.34402173913044</v>
      </c>
      <c r="R145" s="4">
        <v>0</v>
      </c>
      <c r="S145" s="4">
        <f>SUM(Nurse[[#This Row],[CNA Hours]],Nurse[[#This Row],[NA TR Hours]],Nurse[[#This Row],[Med Aide/Tech Hours]])</f>
        <v>72.782608695652129</v>
      </c>
      <c r="T145" s="4">
        <v>72.782608695652129</v>
      </c>
      <c r="U145" s="4">
        <v>0</v>
      </c>
      <c r="V145" s="4">
        <v>0</v>
      </c>
      <c r="W1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4.9584782608695646</v>
      </c>
      <c r="X145" s="4">
        <v>0.10869565217391304</v>
      </c>
      <c r="Y145" s="4">
        <v>0</v>
      </c>
      <c r="Z145" s="4">
        <v>0</v>
      </c>
      <c r="AA145" s="4">
        <v>4.8497826086956515</v>
      </c>
      <c r="AB145" s="4">
        <v>0</v>
      </c>
      <c r="AC145" s="4">
        <v>0</v>
      </c>
      <c r="AD145" s="4">
        <v>0</v>
      </c>
      <c r="AE145" s="4">
        <v>0</v>
      </c>
      <c r="AF145" s="1">
        <v>155061</v>
      </c>
      <c r="AG145" s="1">
        <v>5</v>
      </c>
      <c r="AH145"/>
    </row>
    <row r="146" spans="1:34" x14ac:dyDescent="0.25">
      <c r="A146" t="s">
        <v>508</v>
      </c>
      <c r="B146" t="s">
        <v>488</v>
      </c>
      <c r="C146" t="s">
        <v>690</v>
      </c>
      <c r="D146" t="s">
        <v>556</v>
      </c>
      <c r="E146" s="4">
        <v>125.15217391304348</v>
      </c>
      <c r="F146" s="4">
        <f>Nurse[[#This Row],[Total Nurse Staff Hours]]/Nurse[[#This Row],[MDS Census]]</f>
        <v>3.7972754907069652</v>
      </c>
      <c r="G146" s="4">
        <f>Nurse[[#This Row],[Total Direct Care Staff Hours]]/Nurse[[#This Row],[MDS Census]]</f>
        <v>3.751418273406288</v>
      </c>
      <c r="H146" s="4">
        <f>Nurse[[#This Row],[Total RN Hours (w/ Admin, DON)]]/Nurse[[#This Row],[MDS Census]]</f>
        <v>0.31786955011290602</v>
      </c>
      <c r="I146" s="4">
        <f>Nurse[[#This Row],[RN Hours (excl. Admin, DON)]]/Nurse[[#This Row],[MDS Census]]</f>
        <v>0.27201233281222859</v>
      </c>
      <c r="J146" s="4">
        <f>SUM(Nurse[[#This Row],[RN Hours (excl. Admin, DON)]],Nurse[[#This Row],[RN Admin Hours]],Nurse[[#This Row],[RN DON Hours]],Nurse[[#This Row],[LPN Hours (excl. Admin)]],Nurse[[#This Row],[LPN Admin Hours]],Nurse[[#This Row],[CNA Hours]],Nurse[[#This Row],[NA TR Hours]],Nurse[[#This Row],[Med Aide/Tech Hours]])</f>
        <v>475.23728260869564</v>
      </c>
      <c r="K146" s="4">
        <f>SUM(Nurse[[#This Row],[RN Hours (excl. Admin, DON)]],Nurse[[#This Row],[LPN Hours (excl. Admin)]],Nurse[[#This Row],[CNA Hours]],Nurse[[#This Row],[NA TR Hours]],Nurse[[#This Row],[Med Aide/Tech Hours]])</f>
        <v>469.49815217391307</v>
      </c>
      <c r="L146" s="4">
        <f>SUM(Nurse[[#This Row],[RN Hours (excl. Admin, DON)]],Nurse[[#This Row],[RN Admin Hours]],Nurse[[#This Row],[RN DON Hours]])</f>
        <v>39.782065217391306</v>
      </c>
      <c r="M146" s="4">
        <v>34.042934782608697</v>
      </c>
      <c r="N146" s="4">
        <v>0</v>
      </c>
      <c r="O146" s="4">
        <v>5.7391304347826084</v>
      </c>
      <c r="P146" s="4">
        <f>SUM(Nurse[[#This Row],[LPN Hours (excl. Admin)]],Nurse[[#This Row],[LPN Admin Hours]])</f>
        <v>126.03315217391304</v>
      </c>
      <c r="Q146" s="4">
        <v>126.03315217391304</v>
      </c>
      <c r="R146" s="4">
        <v>0</v>
      </c>
      <c r="S146" s="4">
        <f>SUM(Nurse[[#This Row],[CNA Hours]],Nurse[[#This Row],[NA TR Hours]],Nurse[[#This Row],[Med Aide/Tech Hours]])</f>
        <v>309.42206521739132</v>
      </c>
      <c r="T146" s="4">
        <v>202.39402173913044</v>
      </c>
      <c r="U146" s="4">
        <v>69.851956521739112</v>
      </c>
      <c r="V146" s="4">
        <v>37.17608695652175</v>
      </c>
      <c r="W1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11.172826086956521</v>
      </c>
      <c r="X146" s="4">
        <v>0.29565217391304349</v>
      </c>
      <c r="Y146" s="4">
        <v>0</v>
      </c>
      <c r="Z146" s="4">
        <v>0</v>
      </c>
      <c r="AA146" s="4">
        <v>0.16956521739130437</v>
      </c>
      <c r="AB146" s="4">
        <v>0</v>
      </c>
      <c r="AC146" s="4">
        <v>10.606521739130434</v>
      </c>
      <c r="AD146" s="4">
        <v>0</v>
      </c>
      <c r="AE146" s="4">
        <v>0.10108695652173914</v>
      </c>
      <c r="AF146" t="s">
        <v>0</v>
      </c>
      <c r="AG146" s="1">
        <v>5</v>
      </c>
      <c r="AH146"/>
    </row>
    <row r="147" spans="1:34" x14ac:dyDescent="0.25">
      <c r="A147" t="s">
        <v>508</v>
      </c>
      <c r="B147" t="s">
        <v>202</v>
      </c>
      <c r="C147" t="s">
        <v>692</v>
      </c>
      <c r="D147" t="s">
        <v>571</v>
      </c>
      <c r="E147" s="4">
        <v>25.521739130434781</v>
      </c>
      <c r="F147" s="4">
        <f>Nurse[[#This Row],[Total Nurse Staff Hours]]/Nurse[[#This Row],[MDS Census]]</f>
        <v>2.6242632027257242</v>
      </c>
      <c r="G147" s="4">
        <f>Nurse[[#This Row],[Total Direct Care Staff Hours]]/Nurse[[#This Row],[MDS Census]]</f>
        <v>2.2516056218057923</v>
      </c>
      <c r="H147" s="4">
        <f>Nurse[[#This Row],[Total RN Hours (w/ Admin, DON)]]/Nurse[[#This Row],[MDS Census]]</f>
        <v>0.60671209540034077</v>
      </c>
      <c r="I147" s="4">
        <f>Nurse[[#This Row],[RN Hours (excl. Admin, DON)]]/Nurse[[#This Row],[MDS Census]]</f>
        <v>0.24427597955706992</v>
      </c>
      <c r="J147" s="4">
        <f>SUM(Nurse[[#This Row],[RN Hours (excl. Admin, DON)]],Nurse[[#This Row],[RN Admin Hours]],Nurse[[#This Row],[RN DON Hours]],Nurse[[#This Row],[LPN Hours (excl. Admin)]],Nurse[[#This Row],[LPN Admin Hours]],Nurse[[#This Row],[CNA Hours]],Nurse[[#This Row],[NA TR Hours]],Nurse[[#This Row],[Med Aide/Tech Hours]])</f>
        <v>66.975760869565221</v>
      </c>
      <c r="K147" s="4">
        <f>SUM(Nurse[[#This Row],[RN Hours (excl. Admin, DON)]],Nurse[[#This Row],[LPN Hours (excl. Admin)]],Nurse[[#This Row],[CNA Hours]],Nurse[[#This Row],[NA TR Hours]],Nurse[[#This Row],[Med Aide/Tech Hours]])</f>
        <v>57.46489130434783</v>
      </c>
      <c r="L147" s="4">
        <f>SUM(Nurse[[#This Row],[RN Hours (excl. Admin, DON)]],Nurse[[#This Row],[RN Admin Hours]],Nurse[[#This Row],[RN DON Hours]])</f>
        <v>15.484347826086958</v>
      </c>
      <c r="M147" s="4">
        <v>6.2343478260869585</v>
      </c>
      <c r="N147" s="4">
        <v>9.25</v>
      </c>
      <c r="O147" s="4">
        <v>0</v>
      </c>
      <c r="P147" s="4">
        <f>SUM(Nurse[[#This Row],[LPN Hours (excl. Admin)]],Nurse[[#This Row],[LPN Admin Hours]])</f>
        <v>19.238913043478259</v>
      </c>
      <c r="Q147" s="4">
        <v>18.978043478260869</v>
      </c>
      <c r="R147" s="4">
        <v>0.2608695652173913</v>
      </c>
      <c r="S147" s="4">
        <f>SUM(Nurse[[#This Row],[CNA Hours]],Nurse[[#This Row],[NA TR Hours]],Nurse[[#This Row],[Med Aide/Tech Hours]])</f>
        <v>32.252500000000005</v>
      </c>
      <c r="T147" s="4">
        <v>24.513804347826092</v>
      </c>
      <c r="U147" s="4">
        <v>0</v>
      </c>
      <c r="V147" s="4">
        <v>7.7386956521739148</v>
      </c>
      <c r="W1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0.17695652173913046</v>
      </c>
      <c r="X147" s="4">
        <v>0</v>
      </c>
      <c r="Y147" s="4">
        <v>0</v>
      </c>
      <c r="Z147" s="4">
        <v>0</v>
      </c>
      <c r="AA147" s="4">
        <v>0.17695652173913046</v>
      </c>
      <c r="AB147" s="4">
        <v>0</v>
      </c>
      <c r="AC147" s="4">
        <v>0</v>
      </c>
      <c r="AD147" s="4">
        <v>0</v>
      </c>
      <c r="AE147" s="4">
        <v>0</v>
      </c>
      <c r="AF147" s="1">
        <v>155404</v>
      </c>
      <c r="AG147" s="1">
        <v>5</v>
      </c>
      <c r="AH147"/>
    </row>
    <row r="148" spans="1:34" x14ac:dyDescent="0.25">
      <c r="A148" t="s">
        <v>508</v>
      </c>
      <c r="B148" t="s">
        <v>403</v>
      </c>
      <c r="C148" t="s">
        <v>710</v>
      </c>
      <c r="D148" t="s">
        <v>607</v>
      </c>
      <c r="E148" s="4">
        <v>36.934782608695649</v>
      </c>
      <c r="F148" s="4">
        <f>Nurse[[#This Row],[Total Nurse Staff Hours]]/Nurse[[#This Row],[MDS Census]]</f>
        <v>3.6151471453796362</v>
      </c>
      <c r="G148" s="4">
        <f>Nurse[[#This Row],[Total Direct Care Staff Hours]]/Nurse[[#This Row],[MDS Census]]</f>
        <v>3.2578781636256622</v>
      </c>
      <c r="H148" s="4">
        <f>Nurse[[#This Row],[Total RN Hours (w/ Admin, DON)]]/Nurse[[#This Row],[MDS Census]]</f>
        <v>0.5033843437316069</v>
      </c>
      <c r="I148" s="4">
        <f>Nurse[[#This Row],[RN Hours (excl. Admin, DON)]]/Nurse[[#This Row],[MDS Census]]</f>
        <v>0.26081518540317833</v>
      </c>
      <c r="J148" s="4">
        <f>SUM(Nurse[[#This Row],[RN Hours (excl. Admin, DON)]],Nurse[[#This Row],[RN Admin Hours]],Nurse[[#This Row],[RN DON Hours]],Nurse[[#This Row],[LPN Hours (excl. Admin)]],Nurse[[#This Row],[LPN Admin Hours]],Nurse[[#This Row],[CNA Hours]],Nurse[[#This Row],[NA TR Hours]],Nurse[[#This Row],[Med Aide/Tech Hours]])</f>
        <v>133.5246739130435</v>
      </c>
      <c r="K148" s="4">
        <f>SUM(Nurse[[#This Row],[RN Hours (excl. Admin, DON)]],Nurse[[#This Row],[LPN Hours (excl. Admin)]],Nurse[[#This Row],[CNA Hours]],Nurse[[#This Row],[NA TR Hours]],Nurse[[#This Row],[Med Aide/Tech Hours]])</f>
        <v>120.32902173913043</v>
      </c>
      <c r="L148" s="4">
        <f>SUM(Nurse[[#This Row],[RN Hours (excl. Admin, DON)]],Nurse[[#This Row],[RN Admin Hours]],Nurse[[#This Row],[RN DON Hours]])</f>
        <v>18.592391304347828</v>
      </c>
      <c r="M148" s="4">
        <v>9.633152173913043</v>
      </c>
      <c r="N148" s="4">
        <v>3.6684782608695654</v>
      </c>
      <c r="O148" s="4">
        <v>5.2907608695652177</v>
      </c>
      <c r="P148" s="4">
        <f>SUM(Nurse[[#This Row],[LPN Hours (excl. Admin)]],Nurse[[#This Row],[LPN Admin Hours]])</f>
        <v>51.91054347826087</v>
      </c>
      <c r="Q148" s="4">
        <v>47.674130434782612</v>
      </c>
      <c r="R148" s="4">
        <v>4.2364130434782608</v>
      </c>
      <c r="S148" s="4">
        <f>SUM(Nurse[[#This Row],[CNA Hours]],Nurse[[#This Row],[NA TR Hours]],Nurse[[#This Row],[Med Aide/Tech Hours]])</f>
        <v>63.021739130434788</v>
      </c>
      <c r="T148" s="4">
        <v>58.315217391304351</v>
      </c>
      <c r="U148" s="4">
        <v>4.0054347826086953</v>
      </c>
      <c r="V148" s="4">
        <v>0.70108695652173914</v>
      </c>
      <c r="W1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9.1983695652173907</v>
      </c>
      <c r="X148" s="4">
        <v>0</v>
      </c>
      <c r="Y148" s="4">
        <v>0</v>
      </c>
      <c r="Z148" s="4">
        <v>0</v>
      </c>
      <c r="AA148" s="4">
        <v>0.96739130434782605</v>
      </c>
      <c r="AB148" s="4">
        <v>0</v>
      </c>
      <c r="AC148" s="4">
        <v>8.0461956521739122</v>
      </c>
      <c r="AD148" s="4">
        <v>0</v>
      </c>
      <c r="AE148" s="4">
        <v>0.18478260869565216</v>
      </c>
      <c r="AF148" s="1">
        <v>155768</v>
      </c>
      <c r="AG148" s="1">
        <v>5</v>
      </c>
      <c r="AH148"/>
    </row>
    <row r="149" spans="1:34" x14ac:dyDescent="0.25">
      <c r="A149" t="s">
        <v>508</v>
      </c>
      <c r="B149" t="s">
        <v>456</v>
      </c>
      <c r="C149" t="s">
        <v>696</v>
      </c>
      <c r="D149" t="s">
        <v>557</v>
      </c>
      <c r="E149" s="4">
        <v>104.20652173913044</v>
      </c>
      <c r="F149" s="4">
        <f>Nurse[[#This Row],[Total Nurse Staff Hours]]/Nurse[[#This Row],[MDS Census]]</f>
        <v>3.2145905914258894</v>
      </c>
      <c r="G149" s="4">
        <f>Nurse[[#This Row],[Total Direct Care Staff Hours]]/Nurse[[#This Row],[MDS Census]]</f>
        <v>2.9524908730572652</v>
      </c>
      <c r="H149" s="4">
        <f>Nurse[[#This Row],[Total RN Hours (w/ Admin, DON)]]/Nurse[[#This Row],[MDS Census]]</f>
        <v>0.31652237404819028</v>
      </c>
      <c r="I149" s="4">
        <f>Nurse[[#This Row],[RN Hours (excl. Admin, DON)]]/Nurse[[#This Row],[MDS Census]]</f>
        <v>0.27625951809742361</v>
      </c>
      <c r="J149" s="4">
        <f>SUM(Nurse[[#This Row],[RN Hours (excl. Admin, DON)]],Nurse[[#This Row],[RN Admin Hours]],Nurse[[#This Row],[RN DON Hours]],Nurse[[#This Row],[LPN Hours (excl. Admin)]],Nurse[[#This Row],[LPN Admin Hours]],Nurse[[#This Row],[CNA Hours]],Nurse[[#This Row],[NA TR Hours]],Nurse[[#This Row],[Med Aide/Tech Hours]])</f>
        <v>334.9813043478261</v>
      </c>
      <c r="K149" s="4">
        <f>SUM(Nurse[[#This Row],[RN Hours (excl. Admin, DON)]],Nurse[[#This Row],[LPN Hours (excl. Admin)]],Nurse[[#This Row],[CNA Hours]],Nurse[[#This Row],[NA TR Hours]],Nurse[[#This Row],[Med Aide/Tech Hours]])</f>
        <v>307.6688043478261</v>
      </c>
      <c r="L149" s="4">
        <f>SUM(Nurse[[#This Row],[RN Hours (excl. Admin, DON)]],Nurse[[#This Row],[RN Admin Hours]],Nurse[[#This Row],[RN DON Hours]])</f>
        <v>32.983695652173914</v>
      </c>
      <c r="M149" s="4">
        <v>28.788043478260871</v>
      </c>
      <c r="N149" s="4">
        <v>0.79347826086956519</v>
      </c>
      <c r="O149" s="4">
        <v>3.402173913043478</v>
      </c>
      <c r="P149" s="4">
        <f>SUM(Nurse[[#This Row],[LPN Hours (excl. Admin)]],Nurse[[#This Row],[LPN Admin Hours]])</f>
        <v>75.084239130434781</v>
      </c>
      <c r="Q149" s="4">
        <v>51.967391304347828</v>
      </c>
      <c r="R149" s="4">
        <v>23.116847826086957</v>
      </c>
      <c r="S149" s="4">
        <f>SUM(Nurse[[#This Row],[CNA Hours]],Nurse[[#This Row],[NA TR Hours]],Nurse[[#This Row],[Med Aide/Tech Hours]])</f>
        <v>226.91336956521735</v>
      </c>
      <c r="T149" s="4">
        <v>186.05543478260867</v>
      </c>
      <c r="U149" s="4">
        <v>0</v>
      </c>
      <c r="V149" s="4">
        <v>40.857934782608694</v>
      </c>
      <c r="W1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0.16304347826086957</v>
      </c>
      <c r="X149" s="4">
        <v>0</v>
      </c>
      <c r="Y149" s="4">
        <v>0</v>
      </c>
      <c r="Z149" s="4">
        <v>0</v>
      </c>
      <c r="AA149" s="4">
        <v>0</v>
      </c>
      <c r="AB149" s="4">
        <v>0</v>
      </c>
      <c r="AC149" s="4">
        <v>0.16304347826086957</v>
      </c>
      <c r="AD149" s="4">
        <v>0</v>
      </c>
      <c r="AE149" s="4">
        <v>0</v>
      </c>
      <c r="AF149" s="1">
        <v>155826</v>
      </c>
      <c r="AG149" s="1">
        <v>5</v>
      </c>
      <c r="AH149"/>
    </row>
    <row r="150" spans="1:34" x14ac:dyDescent="0.25">
      <c r="A150" t="s">
        <v>508</v>
      </c>
      <c r="B150" t="s">
        <v>382</v>
      </c>
      <c r="C150" t="s">
        <v>696</v>
      </c>
      <c r="D150" t="s">
        <v>557</v>
      </c>
      <c r="E150" s="4">
        <v>38.25</v>
      </c>
      <c r="F150" s="4">
        <f>Nurse[[#This Row],[Total Nurse Staff Hours]]/Nurse[[#This Row],[MDS Census]]</f>
        <v>3.1858226768968452</v>
      </c>
      <c r="G150" s="4">
        <f>Nurse[[#This Row],[Total Direct Care Staff Hours]]/Nurse[[#This Row],[MDS Census]]</f>
        <v>2.7644757033248073</v>
      </c>
      <c r="H150" s="4">
        <f>Nurse[[#This Row],[Total RN Hours (w/ Admin, DON)]]/Nurse[[#This Row],[MDS Census]]</f>
        <v>0.73592213697073028</v>
      </c>
      <c r="I150" s="4">
        <f>Nurse[[#This Row],[RN Hours (excl. Admin, DON)]]/Nurse[[#This Row],[MDS Census]]</f>
        <v>0.5266098323387326</v>
      </c>
      <c r="J150" s="4">
        <f>SUM(Nurse[[#This Row],[RN Hours (excl. Admin, DON)]],Nurse[[#This Row],[RN Admin Hours]],Nurse[[#This Row],[RN DON Hours]],Nurse[[#This Row],[LPN Hours (excl. Admin)]],Nurse[[#This Row],[LPN Admin Hours]],Nurse[[#This Row],[CNA Hours]],Nurse[[#This Row],[NA TR Hours]],Nurse[[#This Row],[Med Aide/Tech Hours]])</f>
        <v>121.85771739130432</v>
      </c>
      <c r="K150" s="4">
        <f>SUM(Nurse[[#This Row],[RN Hours (excl. Admin, DON)]],Nurse[[#This Row],[LPN Hours (excl. Admin)]],Nurse[[#This Row],[CNA Hours]],Nurse[[#This Row],[NA TR Hours]],Nurse[[#This Row],[Med Aide/Tech Hours]])</f>
        <v>105.74119565217389</v>
      </c>
      <c r="L150" s="4">
        <f>SUM(Nurse[[#This Row],[RN Hours (excl. Admin, DON)]],Nurse[[#This Row],[RN Admin Hours]],Nurse[[#This Row],[RN DON Hours]])</f>
        <v>28.149021739130433</v>
      </c>
      <c r="M150" s="4">
        <v>20.142826086956521</v>
      </c>
      <c r="N150" s="4">
        <v>5.6638043478260878</v>
      </c>
      <c r="O150" s="4">
        <v>2.3423913043478262</v>
      </c>
      <c r="P150" s="4">
        <f>SUM(Nurse[[#This Row],[LPN Hours (excl. Admin)]],Nurse[[#This Row],[LPN Admin Hours]])</f>
        <v>41.941521739130422</v>
      </c>
      <c r="Q150" s="4">
        <v>33.831195652173903</v>
      </c>
      <c r="R150" s="4">
        <v>8.1103260869565208</v>
      </c>
      <c r="S150" s="4">
        <f>SUM(Nurse[[#This Row],[CNA Hours]],Nurse[[#This Row],[NA TR Hours]],Nurse[[#This Row],[Med Aide/Tech Hours]])</f>
        <v>51.767173913043464</v>
      </c>
      <c r="T150" s="4">
        <v>40.636521739130423</v>
      </c>
      <c r="U150" s="4">
        <v>0.125</v>
      </c>
      <c r="V150" s="4">
        <v>11.005652173913044</v>
      </c>
      <c r="W1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0.78989130434782606</v>
      </c>
      <c r="X150" s="4">
        <v>0.65130434782608693</v>
      </c>
      <c r="Y150" s="4">
        <v>0.13858695652173914</v>
      </c>
      <c r="Z150" s="4">
        <v>0</v>
      </c>
      <c r="AA150" s="4">
        <v>0</v>
      </c>
      <c r="AB150" s="4">
        <v>0</v>
      </c>
      <c r="AC150" s="4">
        <v>0</v>
      </c>
      <c r="AD150" s="4">
        <v>0</v>
      </c>
      <c r="AE150" s="4">
        <v>0</v>
      </c>
      <c r="AF150" s="1">
        <v>155741</v>
      </c>
      <c r="AG150" s="1">
        <v>5</v>
      </c>
      <c r="AH150"/>
    </row>
    <row r="151" spans="1:34" x14ac:dyDescent="0.25">
      <c r="A151" t="s">
        <v>508</v>
      </c>
      <c r="B151" t="s">
        <v>299</v>
      </c>
      <c r="C151" t="s">
        <v>691</v>
      </c>
      <c r="D151" t="s">
        <v>599</v>
      </c>
      <c r="E151" s="4">
        <v>46.076086956521742</v>
      </c>
      <c r="F151" s="4">
        <f>Nurse[[#This Row],[Total Nurse Staff Hours]]/Nurse[[#This Row],[MDS Census]]</f>
        <v>2.4446803491389479</v>
      </c>
      <c r="G151" s="4">
        <f>Nurse[[#This Row],[Total Direct Care Staff Hours]]/Nurse[[#This Row],[MDS Census]]</f>
        <v>2.0288983250766686</v>
      </c>
      <c r="H151" s="4">
        <f>Nurse[[#This Row],[Total RN Hours (w/ Admin, DON)]]/Nurse[[#This Row],[MDS Census]]</f>
        <v>0.28874734607218683</v>
      </c>
      <c r="I151" s="4">
        <f>Nurse[[#This Row],[RN Hours (excl. Admin, DON)]]/Nurse[[#This Row],[MDS Census]]</f>
        <v>1.5451757489974051E-2</v>
      </c>
      <c r="J151" s="4">
        <f>SUM(Nurse[[#This Row],[RN Hours (excl. Admin, DON)]],Nurse[[#This Row],[RN Admin Hours]],Nurse[[#This Row],[RN DON Hours]],Nurse[[#This Row],[LPN Hours (excl. Admin)]],Nurse[[#This Row],[LPN Admin Hours]],Nurse[[#This Row],[CNA Hours]],Nurse[[#This Row],[NA TR Hours]],Nurse[[#This Row],[Med Aide/Tech Hours]])</f>
        <v>112.64130434782609</v>
      </c>
      <c r="K151" s="4">
        <f>SUM(Nurse[[#This Row],[RN Hours (excl. Admin, DON)]],Nurse[[#This Row],[LPN Hours (excl. Admin)]],Nurse[[#This Row],[CNA Hours]],Nurse[[#This Row],[NA TR Hours]],Nurse[[#This Row],[Med Aide/Tech Hours]])</f>
        <v>93.483695652173907</v>
      </c>
      <c r="L151" s="4">
        <f>SUM(Nurse[[#This Row],[RN Hours (excl. Admin, DON)]],Nurse[[#This Row],[RN Admin Hours]],Nurse[[#This Row],[RN DON Hours]])</f>
        <v>13.304347826086957</v>
      </c>
      <c r="M151" s="4">
        <v>0.71195652173913049</v>
      </c>
      <c r="N151" s="4">
        <v>5.8043478260869561</v>
      </c>
      <c r="O151" s="4">
        <v>6.7880434782608692</v>
      </c>
      <c r="P151" s="4">
        <f>SUM(Nurse[[#This Row],[LPN Hours (excl. Admin)]],Nurse[[#This Row],[LPN Admin Hours]])</f>
        <v>36.266304347826086</v>
      </c>
      <c r="Q151" s="4">
        <v>29.701086956521738</v>
      </c>
      <c r="R151" s="4">
        <v>6.5652173913043477</v>
      </c>
      <c r="S151" s="4">
        <f>SUM(Nurse[[#This Row],[CNA Hours]],Nurse[[#This Row],[NA TR Hours]],Nurse[[#This Row],[Med Aide/Tech Hours]])</f>
        <v>63.070652173913047</v>
      </c>
      <c r="T151" s="4">
        <v>51.274456521739133</v>
      </c>
      <c r="U151" s="4">
        <v>3.375</v>
      </c>
      <c r="V151" s="4">
        <v>8.4211956521739122</v>
      </c>
      <c r="W1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10.065217391304348</v>
      </c>
      <c r="X151" s="4">
        <v>0.52445652173913049</v>
      </c>
      <c r="Y151" s="4">
        <v>0.14945652173913043</v>
      </c>
      <c r="Z151" s="4">
        <v>0</v>
      </c>
      <c r="AA151" s="4">
        <v>4.8288043478260869</v>
      </c>
      <c r="AB151" s="4">
        <v>0</v>
      </c>
      <c r="AC151" s="4">
        <v>1.5923913043478262</v>
      </c>
      <c r="AD151" s="4">
        <v>0</v>
      </c>
      <c r="AE151" s="4">
        <v>2.9701086956521738</v>
      </c>
      <c r="AF151" s="1">
        <v>155630</v>
      </c>
      <c r="AG151" s="1">
        <v>5</v>
      </c>
      <c r="AH151"/>
    </row>
    <row r="152" spans="1:34" x14ac:dyDescent="0.25">
      <c r="A152" t="s">
        <v>508</v>
      </c>
      <c r="B152" t="s">
        <v>112</v>
      </c>
      <c r="C152" t="s">
        <v>696</v>
      </c>
      <c r="D152" t="s">
        <v>557</v>
      </c>
      <c r="E152" s="4">
        <v>56</v>
      </c>
      <c r="F152" s="4">
        <f>Nurse[[#This Row],[Total Nurse Staff Hours]]/Nurse[[#This Row],[MDS Census]]</f>
        <v>3.424250776397515</v>
      </c>
      <c r="G152" s="4">
        <f>Nurse[[#This Row],[Total Direct Care Staff Hours]]/Nurse[[#This Row],[MDS Census]]</f>
        <v>3.0140159161490678</v>
      </c>
      <c r="H152" s="4">
        <f>Nurse[[#This Row],[Total RN Hours (w/ Admin, DON)]]/Nurse[[#This Row],[MDS Census]]</f>
        <v>0.79363936335403718</v>
      </c>
      <c r="I152" s="4">
        <f>Nurse[[#This Row],[RN Hours (excl. Admin, DON)]]/Nurse[[#This Row],[MDS Census]]</f>
        <v>0.49261063664596261</v>
      </c>
      <c r="J152" s="4">
        <f>SUM(Nurse[[#This Row],[RN Hours (excl. Admin, DON)]],Nurse[[#This Row],[RN Admin Hours]],Nurse[[#This Row],[RN DON Hours]],Nurse[[#This Row],[LPN Hours (excl. Admin)]],Nurse[[#This Row],[LPN Admin Hours]],Nurse[[#This Row],[CNA Hours]],Nurse[[#This Row],[NA TR Hours]],Nurse[[#This Row],[Med Aide/Tech Hours]])</f>
        <v>191.75804347826084</v>
      </c>
      <c r="K152" s="4">
        <f>SUM(Nurse[[#This Row],[RN Hours (excl. Admin, DON)]],Nurse[[#This Row],[LPN Hours (excl. Admin)]],Nurse[[#This Row],[CNA Hours]],Nurse[[#This Row],[NA TR Hours]],Nurse[[#This Row],[Med Aide/Tech Hours]])</f>
        <v>168.78489130434781</v>
      </c>
      <c r="L152" s="4">
        <f>SUM(Nurse[[#This Row],[RN Hours (excl. Admin, DON)]],Nurse[[#This Row],[RN Admin Hours]],Nurse[[#This Row],[RN DON Hours]])</f>
        <v>44.443804347826081</v>
      </c>
      <c r="M152" s="4">
        <v>27.586195652173906</v>
      </c>
      <c r="N152" s="4">
        <v>12.352173913043476</v>
      </c>
      <c r="O152" s="4">
        <v>4.5054347826086953</v>
      </c>
      <c r="P152" s="4">
        <f>SUM(Nurse[[#This Row],[LPN Hours (excl. Admin)]],Nurse[[#This Row],[LPN Admin Hours]])</f>
        <v>28.65967391304347</v>
      </c>
      <c r="Q152" s="4">
        <v>22.544130434782602</v>
      </c>
      <c r="R152" s="4">
        <v>6.115543478260868</v>
      </c>
      <c r="S152" s="4">
        <f>SUM(Nurse[[#This Row],[CNA Hours]],Nurse[[#This Row],[NA TR Hours]],Nurse[[#This Row],[Med Aide/Tech Hours]])</f>
        <v>118.65456521739129</v>
      </c>
      <c r="T152" s="4">
        <v>89.60413043478259</v>
      </c>
      <c r="U152" s="4">
        <v>0.71543478260869553</v>
      </c>
      <c r="V152" s="4">
        <v>28.335000000000012</v>
      </c>
      <c r="W1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5.0261956521739117</v>
      </c>
      <c r="X152" s="4">
        <v>0.50836956521739129</v>
      </c>
      <c r="Y152" s="4">
        <v>0</v>
      </c>
      <c r="Z152" s="4">
        <v>0</v>
      </c>
      <c r="AA152" s="4">
        <v>4.0314130434782598</v>
      </c>
      <c r="AB152" s="4">
        <v>0</v>
      </c>
      <c r="AC152" s="4">
        <v>0.48641304347826086</v>
      </c>
      <c r="AD152" s="4">
        <v>0</v>
      </c>
      <c r="AE152" s="4">
        <v>0</v>
      </c>
      <c r="AF152" s="1">
        <v>155241</v>
      </c>
      <c r="AG152" s="1">
        <v>5</v>
      </c>
      <c r="AH152"/>
    </row>
    <row r="153" spans="1:34" x14ac:dyDescent="0.25">
      <c r="A153" t="s">
        <v>508</v>
      </c>
      <c r="B153" t="s">
        <v>398</v>
      </c>
      <c r="C153" t="s">
        <v>655</v>
      </c>
      <c r="D153" t="s">
        <v>588</v>
      </c>
      <c r="E153" s="4">
        <v>54.934782608695649</v>
      </c>
      <c r="F153" s="4">
        <f>Nurse[[#This Row],[Total Nurse Staff Hours]]/Nurse[[#This Row],[MDS Census]]</f>
        <v>2.749940641076376</v>
      </c>
      <c r="G153" s="4">
        <f>Nurse[[#This Row],[Total Direct Care Staff Hours]]/Nurse[[#This Row],[MDS Census]]</f>
        <v>2.455836960823111</v>
      </c>
      <c r="H153" s="4">
        <f>Nurse[[#This Row],[Total RN Hours (w/ Admin, DON)]]/Nurse[[#This Row],[MDS Census]]</f>
        <v>0.69981203007518822</v>
      </c>
      <c r="I153" s="4">
        <f>Nurse[[#This Row],[RN Hours (excl. Admin, DON)]]/Nurse[[#This Row],[MDS Census]]</f>
        <v>0.49303324099723012</v>
      </c>
      <c r="J153" s="4">
        <f>SUM(Nurse[[#This Row],[RN Hours (excl. Admin, DON)]],Nurse[[#This Row],[RN Admin Hours]],Nurse[[#This Row],[RN DON Hours]],Nurse[[#This Row],[LPN Hours (excl. Admin)]],Nurse[[#This Row],[LPN Admin Hours]],Nurse[[#This Row],[CNA Hours]],Nurse[[#This Row],[NA TR Hours]],Nurse[[#This Row],[Med Aide/Tech Hours]])</f>
        <v>151.06739130434786</v>
      </c>
      <c r="K153" s="4">
        <f>SUM(Nurse[[#This Row],[RN Hours (excl. Admin, DON)]],Nurse[[#This Row],[LPN Hours (excl. Admin)]],Nurse[[#This Row],[CNA Hours]],Nurse[[#This Row],[NA TR Hours]],Nurse[[#This Row],[Med Aide/Tech Hours]])</f>
        <v>134.91086956521741</v>
      </c>
      <c r="L153" s="4">
        <f>SUM(Nurse[[#This Row],[RN Hours (excl. Admin, DON)]],Nurse[[#This Row],[RN Admin Hours]],Nurse[[#This Row],[RN DON Hours]])</f>
        <v>38.444021739130449</v>
      </c>
      <c r="M153" s="4">
        <v>27.084673913043488</v>
      </c>
      <c r="N153" s="4">
        <v>6.8702173913043483</v>
      </c>
      <c r="O153" s="4">
        <v>4.4891304347826084</v>
      </c>
      <c r="P153" s="4">
        <f>SUM(Nurse[[#This Row],[LPN Hours (excl. Admin)]],Nurse[[#This Row],[LPN Admin Hours]])</f>
        <v>37.031195652173928</v>
      </c>
      <c r="Q153" s="4">
        <v>32.234021739130448</v>
      </c>
      <c r="R153" s="4">
        <v>4.7971739130434807</v>
      </c>
      <c r="S153" s="4">
        <f>SUM(Nurse[[#This Row],[CNA Hours]],Nurse[[#This Row],[NA TR Hours]],Nurse[[#This Row],[Med Aide/Tech Hours]])</f>
        <v>75.592173913043482</v>
      </c>
      <c r="T153" s="4">
        <v>54.126413043478259</v>
      </c>
      <c r="U153" s="4">
        <v>0</v>
      </c>
      <c r="V153" s="4">
        <v>21.465760869565223</v>
      </c>
      <c r="W1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3" s="4">
        <v>0</v>
      </c>
      <c r="Y153" s="4">
        <v>0</v>
      </c>
      <c r="Z153" s="4">
        <v>0</v>
      </c>
      <c r="AA153" s="4">
        <v>0</v>
      </c>
      <c r="AB153" s="4">
        <v>0</v>
      </c>
      <c r="AC153" s="4">
        <v>0</v>
      </c>
      <c r="AD153" s="4">
        <v>0</v>
      </c>
      <c r="AE153" s="4">
        <v>0</v>
      </c>
      <c r="AF153" s="1">
        <v>155762</v>
      </c>
      <c r="AG153" s="1">
        <v>5</v>
      </c>
      <c r="AH153"/>
    </row>
    <row r="154" spans="1:34" x14ac:dyDescent="0.25">
      <c r="A154" t="s">
        <v>508</v>
      </c>
      <c r="B154" t="s">
        <v>227</v>
      </c>
      <c r="C154" t="s">
        <v>671</v>
      </c>
      <c r="D154" t="s">
        <v>612</v>
      </c>
      <c r="E154" s="4">
        <v>14.489130434782609</v>
      </c>
      <c r="F154" s="4">
        <f>Nurse[[#This Row],[Total Nurse Staff Hours]]/Nurse[[#This Row],[MDS Census]]</f>
        <v>4.4900225056264063</v>
      </c>
      <c r="G154" s="4">
        <f>Nurse[[#This Row],[Total Direct Care Staff Hours]]/Nurse[[#This Row],[MDS Census]]</f>
        <v>3.3171042760690175</v>
      </c>
      <c r="H154" s="4">
        <f>Nurse[[#This Row],[Total RN Hours (w/ Admin, DON)]]/Nurse[[#This Row],[MDS Census]]</f>
        <v>1.9789872468117029</v>
      </c>
      <c r="I154" s="4">
        <f>Nurse[[#This Row],[RN Hours (excl. Admin, DON)]]/Nurse[[#This Row],[MDS Census]]</f>
        <v>1.159782445611403</v>
      </c>
      <c r="J154" s="4">
        <f>SUM(Nurse[[#This Row],[RN Hours (excl. Admin, DON)]],Nurse[[#This Row],[RN Admin Hours]],Nurse[[#This Row],[RN DON Hours]],Nurse[[#This Row],[LPN Hours (excl. Admin)]],Nurse[[#This Row],[LPN Admin Hours]],Nurse[[#This Row],[CNA Hours]],Nurse[[#This Row],[NA TR Hours]],Nurse[[#This Row],[Med Aide/Tech Hours]])</f>
        <v>65.056521739130432</v>
      </c>
      <c r="K154" s="4">
        <f>SUM(Nurse[[#This Row],[RN Hours (excl. Admin, DON)]],Nurse[[#This Row],[LPN Hours (excl. Admin)]],Nurse[[#This Row],[CNA Hours]],Nurse[[#This Row],[NA TR Hours]],Nurse[[#This Row],[Med Aide/Tech Hours]])</f>
        <v>48.061956521739134</v>
      </c>
      <c r="L154" s="4">
        <f>SUM(Nurse[[#This Row],[RN Hours (excl. Admin, DON)]],Nurse[[#This Row],[RN Admin Hours]],Nurse[[#This Row],[RN DON Hours]])</f>
        <v>28.673804347826088</v>
      </c>
      <c r="M154" s="4">
        <v>16.804239130434784</v>
      </c>
      <c r="N154" s="4">
        <v>10.010869565217391</v>
      </c>
      <c r="O154" s="4">
        <v>1.8586956521739131</v>
      </c>
      <c r="P154" s="4">
        <f>SUM(Nurse[[#This Row],[LPN Hours (excl. Admin)]],Nurse[[#This Row],[LPN Admin Hours]])</f>
        <v>13.545978260869566</v>
      </c>
      <c r="Q154" s="4">
        <v>8.4209782608695658</v>
      </c>
      <c r="R154" s="4">
        <v>5.125</v>
      </c>
      <c r="S154" s="4">
        <f>SUM(Nurse[[#This Row],[CNA Hours]],Nurse[[#This Row],[NA TR Hours]],Nurse[[#This Row],[Med Aide/Tech Hours]])</f>
        <v>22.836739130434783</v>
      </c>
      <c r="T154" s="4">
        <v>22.836739130434783</v>
      </c>
      <c r="U154" s="4">
        <v>0</v>
      </c>
      <c r="V154" s="4">
        <v>0</v>
      </c>
      <c r="W1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4" s="4">
        <v>0</v>
      </c>
      <c r="Y154" s="4">
        <v>0</v>
      </c>
      <c r="Z154" s="4">
        <v>0</v>
      </c>
      <c r="AA154" s="4">
        <v>0</v>
      </c>
      <c r="AB154" s="4">
        <v>0</v>
      </c>
      <c r="AC154" s="4">
        <v>0</v>
      </c>
      <c r="AD154" s="4">
        <v>0</v>
      </c>
      <c r="AE154" s="4">
        <v>0</v>
      </c>
      <c r="AF154" s="1">
        <v>155471</v>
      </c>
      <c r="AG154" s="1">
        <v>5</v>
      </c>
      <c r="AH154"/>
    </row>
    <row r="155" spans="1:34" x14ac:dyDescent="0.25">
      <c r="A155" t="s">
        <v>508</v>
      </c>
      <c r="B155" t="s">
        <v>68</v>
      </c>
      <c r="C155" t="s">
        <v>720</v>
      </c>
      <c r="D155" t="s">
        <v>567</v>
      </c>
      <c r="E155" s="4">
        <v>78.684782608695656</v>
      </c>
      <c r="F155" s="4">
        <f>Nurse[[#This Row],[Total Nurse Staff Hours]]/Nurse[[#This Row],[MDS Census]]</f>
        <v>3.0277123912142558</v>
      </c>
      <c r="G155" s="4">
        <f>Nurse[[#This Row],[Total Direct Care Staff Hours]]/Nurse[[#This Row],[MDS Census]]</f>
        <v>2.7460063544688493</v>
      </c>
      <c r="H155" s="4">
        <f>Nurse[[#This Row],[Total RN Hours (w/ Admin, DON)]]/Nurse[[#This Row],[MDS Census]]</f>
        <v>0.58681723995026946</v>
      </c>
      <c r="I155" s="4">
        <f>Nurse[[#This Row],[RN Hours (excl. Admin, DON)]]/Nurse[[#This Row],[MDS Census]]</f>
        <v>0.42955794999309305</v>
      </c>
      <c r="J155" s="4">
        <f>SUM(Nurse[[#This Row],[RN Hours (excl. Admin, DON)]],Nurse[[#This Row],[RN Admin Hours]],Nurse[[#This Row],[RN DON Hours]],Nurse[[#This Row],[LPN Hours (excl. Admin)]],Nurse[[#This Row],[LPN Admin Hours]],Nurse[[#This Row],[CNA Hours]],Nurse[[#This Row],[NA TR Hours]],Nurse[[#This Row],[Med Aide/Tech Hours]])</f>
        <v>238.23489130434783</v>
      </c>
      <c r="K155" s="4">
        <f>SUM(Nurse[[#This Row],[RN Hours (excl. Admin, DON)]],Nurse[[#This Row],[LPN Hours (excl. Admin)]],Nurse[[#This Row],[CNA Hours]],Nurse[[#This Row],[NA TR Hours]],Nurse[[#This Row],[Med Aide/Tech Hours]])</f>
        <v>216.06891304347826</v>
      </c>
      <c r="L155" s="4">
        <f>SUM(Nurse[[#This Row],[RN Hours (excl. Admin, DON)]],Nurse[[#This Row],[RN Admin Hours]],Nurse[[#This Row],[RN DON Hours]])</f>
        <v>46.173586956521746</v>
      </c>
      <c r="M155" s="4">
        <v>33.799673913043485</v>
      </c>
      <c r="N155" s="4">
        <v>7.9336956521739115</v>
      </c>
      <c r="O155" s="4">
        <v>4.4402173913043477</v>
      </c>
      <c r="P155" s="4">
        <f>SUM(Nurse[[#This Row],[LPN Hours (excl. Admin)]],Nurse[[#This Row],[LPN Admin Hours]])</f>
        <v>59.498152173913056</v>
      </c>
      <c r="Q155" s="4">
        <v>49.706086956521752</v>
      </c>
      <c r="R155" s="4">
        <v>9.7920652173913041</v>
      </c>
      <c r="S155" s="4">
        <f>SUM(Nurse[[#This Row],[CNA Hours]],Nurse[[#This Row],[NA TR Hours]],Nurse[[#This Row],[Med Aide/Tech Hours]])</f>
        <v>132.56315217391304</v>
      </c>
      <c r="T155" s="4">
        <v>102.83402173913043</v>
      </c>
      <c r="U155" s="4">
        <v>1.9163043478260871</v>
      </c>
      <c r="V155" s="4">
        <v>27.812826086956512</v>
      </c>
      <c r="W1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5" s="4">
        <v>0</v>
      </c>
      <c r="Y155" s="4">
        <v>0</v>
      </c>
      <c r="Z155" s="4">
        <v>0</v>
      </c>
      <c r="AA155" s="4">
        <v>0</v>
      </c>
      <c r="AB155" s="4">
        <v>0</v>
      </c>
      <c r="AC155" s="4">
        <v>0</v>
      </c>
      <c r="AD155" s="4">
        <v>0</v>
      </c>
      <c r="AE155" s="4">
        <v>0</v>
      </c>
      <c r="AF155" s="1">
        <v>155171</v>
      </c>
      <c r="AG155" s="1">
        <v>5</v>
      </c>
      <c r="AH155"/>
    </row>
    <row r="156" spans="1:34" x14ac:dyDescent="0.25">
      <c r="A156" t="s">
        <v>508</v>
      </c>
      <c r="B156" t="s">
        <v>339</v>
      </c>
      <c r="C156" t="s">
        <v>807</v>
      </c>
      <c r="D156" t="s">
        <v>590</v>
      </c>
      <c r="E156" s="4">
        <v>25.902173913043477</v>
      </c>
      <c r="F156" s="4">
        <f>Nurse[[#This Row],[Total Nurse Staff Hours]]/Nurse[[#This Row],[MDS Census]]</f>
        <v>2.7881871590432228</v>
      </c>
      <c r="G156" s="4">
        <f>Nurse[[#This Row],[Total Direct Care Staff Hours]]/Nurse[[#This Row],[MDS Census]]</f>
        <v>2.5610574905581207</v>
      </c>
      <c r="H156" s="4">
        <f>Nurse[[#This Row],[Total RN Hours (w/ Admin, DON)]]/Nurse[[#This Row],[MDS Census]]</f>
        <v>0.59672681493915236</v>
      </c>
      <c r="I156" s="4">
        <f>Nurse[[#This Row],[RN Hours (excl. Admin, DON)]]/Nurse[[#This Row],[MDS Census]]</f>
        <v>0.36959714645404951</v>
      </c>
      <c r="J156" s="4">
        <f>SUM(Nurse[[#This Row],[RN Hours (excl. Admin, DON)]],Nurse[[#This Row],[RN Admin Hours]],Nurse[[#This Row],[RN DON Hours]],Nurse[[#This Row],[LPN Hours (excl. Admin)]],Nurse[[#This Row],[LPN Admin Hours]],Nurse[[#This Row],[CNA Hours]],Nurse[[#This Row],[NA TR Hours]],Nurse[[#This Row],[Med Aide/Tech Hours]])</f>
        <v>72.220108695652172</v>
      </c>
      <c r="K156" s="4">
        <f>SUM(Nurse[[#This Row],[RN Hours (excl. Admin, DON)]],Nurse[[#This Row],[LPN Hours (excl. Admin)]],Nurse[[#This Row],[CNA Hours]],Nurse[[#This Row],[NA TR Hours]],Nurse[[#This Row],[Med Aide/Tech Hours]])</f>
        <v>66.33695652173914</v>
      </c>
      <c r="L156" s="4">
        <f>SUM(Nurse[[#This Row],[RN Hours (excl. Admin, DON)]],Nurse[[#This Row],[RN Admin Hours]],Nurse[[#This Row],[RN DON Hours]])</f>
        <v>15.456521739130434</v>
      </c>
      <c r="M156" s="4">
        <v>9.5733695652173907</v>
      </c>
      <c r="N156" s="4">
        <v>3.0135869565217392</v>
      </c>
      <c r="O156" s="4">
        <v>2.8695652173913042</v>
      </c>
      <c r="P156" s="4">
        <f>SUM(Nurse[[#This Row],[LPN Hours (excl. Admin)]],Nurse[[#This Row],[LPN Admin Hours]])</f>
        <v>13.983695652173912</v>
      </c>
      <c r="Q156" s="4">
        <v>13.983695652173912</v>
      </c>
      <c r="R156" s="4">
        <v>0</v>
      </c>
      <c r="S156" s="4">
        <f>SUM(Nurse[[#This Row],[CNA Hours]],Nurse[[#This Row],[NA TR Hours]],Nurse[[#This Row],[Med Aide/Tech Hours]])</f>
        <v>42.779891304347828</v>
      </c>
      <c r="T156" s="4">
        <v>36.608695652173914</v>
      </c>
      <c r="U156" s="4">
        <v>1.8940217391304348</v>
      </c>
      <c r="V156" s="4">
        <v>4.2771739130434785</v>
      </c>
      <c r="W1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6" s="4">
        <v>0</v>
      </c>
      <c r="Y156" s="4">
        <v>0</v>
      </c>
      <c r="Z156" s="4">
        <v>0</v>
      </c>
      <c r="AA156" s="4">
        <v>0</v>
      </c>
      <c r="AB156" s="4">
        <v>0</v>
      </c>
      <c r="AC156" s="4">
        <v>0</v>
      </c>
      <c r="AD156" s="4">
        <v>0</v>
      </c>
      <c r="AE156" s="4">
        <v>0</v>
      </c>
      <c r="AF156" s="1">
        <v>155688</v>
      </c>
      <c r="AG156" s="1">
        <v>5</v>
      </c>
      <c r="AH156"/>
    </row>
    <row r="157" spans="1:34" x14ac:dyDescent="0.25">
      <c r="A157" t="s">
        <v>508</v>
      </c>
      <c r="B157" t="s">
        <v>32</v>
      </c>
      <c r="C157" t="s">
        <v>680</v>
      </c>
      <c r="D157" t="s">
        <v>555</v>
      </c>
      <c r="E157" s="4">
        <v>84.239130434782609</v>
      </c>
      <c r="F157" s="4">
        <f>Nurse[[#This Row],[Total Nurse Staff Hours]]/Nurse[[#This Row],[MDS Census]]</f>
        <v>3.744670967741937</v>
      </c>
      <c r="G157" s="4">
        <f>Nurse[[#This Row],[Total Direct Care Staff Hours]]/Nurse[[#This Row],[MDS Census]]</f>
        <v>3.5085161290322593</v>
      </c>
      <c r="H157" s="4">
        <f>Nurse[[#This Row],[Total RN Hours (w/ Admin, DON)]]/Nurse[[#This Row],[MDS Census]]</f>
        <v>0.46700645161290316</v>
      </c>
      <c r="I157" s="4">
        <f>Nurse[[#This Row],[RN Hours (excl. Admin, DON)]]/Nurse[[#This Row],[MDS Census]]</f>
        <v>0.40403870967741934</v>
      </c>
      <c r="J157" s="4">
        <f>SUM(Nurse[[#This Row],[RN Hours (excl. Admin, DON)]],Nurse[[#This Row],[RN Admin Hours]],Nurse[[#This Row],[RN DON Hours]],Nurse[[#This Row],[LPN Hours (excl. Admin)]],Nurse[[#This Row],[LPN Admin Hours]],Nurse[[#This Row],[CNA Hours]],Nurse[[#This Row],[NA TR Hours]],Nurse[[#This Row],[Med Aide/Tech Hours]])</f>
        <v>315.44782608695664</v>
      </c>
      <c r="K157" s="4">
        <f>SUM(Nurse[[#This Row],[RN Hours (excl. Admin, DON)]],Nurse[[#This Row],[LPN Hours (excl. Admin)]],Nurse[[#This Row],[CNA Hours]],Nurse[[#This Row],[NA TR Hours]],Nurse[[#This Row],[Med Aide/Tech Hours]])</f>
        <v>295.55434782608705</v>
      </c>
      <c r="L157" s="4">
        <f>SUM(Nurse[[#This Row],[RN Hours (excl. Admin, DON)]],Nurse[[#This Row],[RN Admin Hours]],Nurse[[#This Row],[RN DON Hours]])</f>
        <v>39.340217391304343</v>
      </c>
      <c r="M157" s="4">
        <v>34.035869565217389</v>
      </c>
      <c r="N157" s="4">
        <v>0</v>
      </c>
      <c r="O157" s="4">
        <v>5.3043478260869561</v>
      </c>
      <c r="P157" s="4">
        <f>SUM(Nurse[[#This Row],[LPN Hours (excl. Admin)]],Nurse[[#This Row],[LPN Admin Hours]])</f>
        <v>79.17717391304349</v>
      </c>
      <c r="Q157" s="4">
        <v>64.588043478260886</v>
      </c>
      <c r="R157" s="4">
        <v>14.589130434782602</v>
      </c>
      <c r="S157" s="4">
        <f>SUM(Nurse[[#This Row],[CNA Hours]],Nurse[[#This Row],[NA TR Hours]],Nurse[[#This Row],[Med Aide/Tech Hours]])</f>
        <v>196.93043478260881</v>
      </c>
      <c r="T157" s="4">
        <v>133.0500000000001</v>
      </c>
      <c r="U157" s="4">
        <v>3.901086956521739</v>
      </c>
      <c r="V157" s="4">
        <v>59.979347826086972</v>
      </c>
      <c r="W1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7" s="4">
        <v>0</v>
      </c>
      <c r="Y157" s="4">
        <v>0</v>
      </c>
      <c r="Z157" s="4">
        <v>0</v>
      </c>
      <c r="AA157" s="4">
        <v>0</v>
      </c>
      <c r="AB157" s="4">
        <v>0</v>
      </c>
      <c r="AC157" s="4">
        <v>0</v>
      </c>
      <c r="AD157" s="4">
        <v>0</v>
      </c>
      <c r="AE157" s="4">
        <v>0</v>
      </c>
      <c r="AF157" s="1">
        <v>155100</v>
      </c>
      <c r="AG157" s="1">
        <v>5</v>
      </c>
      <c r="AH157"/>
    </row>
    <row r="158" spans="1:34" x14ac:dyDescent="0.25">
      <c r="A158" t="s">
        <v>508</v>
      </c>
      <c r="B158" t="s">
        <v>13</v>
      </c>
      <c r="C158" t="s">
        <v>686</v>
      </c>
      <c r="D158" t="s">
        <v>562</v>
      </c>
      <c r="E158" s="4">
        <v>68.565217391304344</v>
      </c>
      <c r="F158" s="4">
        <f>Nurse[[#This Row],[Total Nurse Staff Hours]]/Nurse[[#This Row],[MDS Census]]</f>
        <v>3.7004597336715284</v>
      </c>
      <c r="G158" s="4">
        <f>Nurse[[#This Row],[Total Direct Care Staff Hours]]/Nurse[[#This Row],[MDS Census]]</f>
        <v>3.6139029803424227</v>
      </c>
      <c r="H158" s="4">
        <f>Nurse[[#This Row],[Total RN Hours (w/ Admin, DON)]]/Nurse[[#This Row],[MDS Census]]</f>
        <v>0.90261572606214346</v>
      </c>
      <c r="I158" s="4">
        <f>Nurse[[#This Row],[RN Hours (excl. Admin, DON)]]/Nurse[[#This Row],[MDS Census]]</f>
        <v>0.82271718452758413</v>
      </c>
      <c r="J158" s="4">
        <f>SUM(Nurse[[#This Row],[RN Hours (excl. Admin, DON)]],Nurse[[#This Row],[RN Admin Hours]],Nurse[[#This Row],[RN DON Hours]],Nurse[[#This Row],[LPN Hours (excl. Admin)]],Nurse[[#This Row],[LPN Admin Hours]],Nurse[[#This Row],[CNA Hours]],Nurse[[#This Row],[NA TR Hours]],Nurse[[#This Row],[Med Aide/Tech Hours]])</f>
        <v>253.72282608695653</v>
      </c>
      <c r="K158" s="4">
        <f>SUM(Nurse[[#This Row],[RN Hours (excl. Admin, DON)]],Nurse[[#This Row],[LPN Hours (excl. Admin)]],Nurse[[#This Row],[CNA Hours]],Nurse[[#This Row],[NA TR Hours]],Nurse[[#This Row],[Med Aide/Tech Hours]])</f>
        <v>247.78804347826087</v>
      </c>
      <c r="L158" s="4">
        <f>SUM(Nurse[[#This Row],[RN Hours (excl. Admin, DON)]],Nurse[[#This Row],[RN Admin Hours]],Nurse[[#This Row],[RN DON Hours]])</f>
        <v>61.888043478260876</v>
      </c>
      <c r="M158" s="4">
        <v>56.409782608695657</v>
      </c>
      <c r="N158" s="4">
        <v>0</v>
      </c>
      <c r="O158" s="4">
        <v>5.4782608695652177</v>
      </c>
      <c r="P158" s="4">
        <f>SUM(Nurse[[#This Row],[LPN Hours (excl. Admin)]],Nurse[[#This Row],[LPN Admin Hours]])</f>
        <v>72.507608695652181</v>
      </c>
      <c r="Q158" s="4">
        <v>72.051086956521743</v>
      </c>
      <c r="R158" s="4">
        <v>0.45652173913043476</v>
      </c>
      <c r="S158" s="4">
        <f>SUM(Nurse[[#This Row],[CNA Hours]],Nurse[[#This Row],[NA TR Hours]],Nurse[[#This Row],[Med Aide/Tech Hours]])</f>
        <v>119.32717391304347</v>
      </c>
      <c r="T158" s="4">
        <v>76.053260869565207</v>
      </c>
      <c r="U158" s="4">
        <v>13.239130434782611</v>
      </c>
      <c r="V158" s="4">
        <v>30.034782608695654</v>
      </c>
      <c r="W1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8" s="4">
        <v>0</v>
      </c>
      <c r="Y158" s="4">
        <v>0</v>
      </c>
      <c r="Z158" s="4">
        <v>0</v>
      </c>
      <c r="AA158" s="4">
        <v>0</v>
      </c>
      <c r="AB158" s="4">
        <v>0</v>
      </c>
      <c r="AC158" s="4">
        <v>0</v>
      </c>
      <c r="AD158" s="4">
        <v>0</v>
      </c>
      <c r="AE158" s="4">
        <v>0</v>
      </c>
      <c r="AF158" s="1">
        <v>155019</v>
      </c>
      <c r="AG158" s="1">
        <v>5</v>
      </c>
      <c r="AH158"/>
    </row>
    <row r="159" spans="1:34" x14ac:dyDescent="0.25">
      <c r="A159" t="s">
        <v>508</v>
      </c>
      <c r="B159" t="s">
        <v>257</v>
      </c>
      <c r="C159" t="s">
        <v>700</v>
      </c>
      <c r="D159" t="s">
        <v>590</v>
      </c>
      <c r="E159" s="4">
        <v>44.076086956521742</v>
      </c>
      <c r="F159" s="4">
        <f>Nurse[[#This Row],[Total Nurse Staff Hours]]/Nurse[[#This Row],[MDS Census]]</f>
        <v>3.5482589395807644</v>
      </c>
      <c r="G159" s="4">
        <f>Nurse[[#This Row],[Total Direct Care Staff Hours]]/Nurse[[#This Row],[MDS Census]]</f>
        <v>3.5253859432799017</v>
      </c>
      <c r="H159" s="4">
        <f>Nurse[[#This Row],[Total RN Hours (w/ Admin, DON)]]/Nurse[[#This Row],[MDS Census]]</f>
        <v>0.56775585696670772</v>
      </c>
      <c r="I159" s="4">
        <f>Nurse[[#This Row],[RN Hours (excl. Admin, DON)]]/Nurse[[#This Row],[MDS Census]]</f>
        <v>0.54488286066584457</v>
      </c>
      <c r="J159" s="4">
        <f>SUM(Nurse[[#This Row],[RN Hours (excl. Admin, DON)]],Nurse[[#This Row],[RN Admin Hours]],Nurse[[#This Row],[RN DON Hours]],Nurse[[#This Row],[LPN Hours (excl. Admin)]],Nurse[[#This Row],[LPN Admin Hours]],Nurse[[#This Row],[CNA Hours]],Nurse[[#This Row],[NA TR Hours]],Nurse[[#This Row],[Med Aide/Tech Hours]])</f>
        <v>156.3933695652174</v>
      </c>
      <c r="K159" s="4">
        <f>SUM(Nurse[[#This Row],[RN Hours (excl. Admin, DON)]],Nurse[[#This Row],[LPN Hours (excl. Admin)]],Nurse[[#This Row],[CNA Hours]],Nurse[[#This Row],[NA TR Hours]],Nurse[[#This Row],[Med Aide/Tech Hours]])</f>
        <v>155.38521739130437</v>
      </c>
      <c r="L159" s="4">
        <f>SUM(Nurse[[#This Row],[RN Hours (excl. Admin, DON)]],Nurse[[#This Row],[RN Admin Hours]],Nurse[[#This Row],[RN DON Hours]])</f>
        <v>25.024456521739129</v>
      </c>
      <c r="M159" s="4">
        <v>24.016304347826086</v>
      </c>
      <c r="N159" s="4">
        <v>0</v>
      </c>
      <c r="O159" s="4">
        <v>1.0081521739130435</v>
      </c>
      <c r="P159" s="4">
        <f>SUM(Nurse[[#This Row],[LPN Hours (excl. Admin)]],Nurse[[#This Row],[LPN Admin Hours]])</f>
        <v>34.078913043478266</v>
      </c>
      <c r="Q159" s="4">
        <v>34.078913043478266</v>
      </c>
      <c r="R159" s="4">
        <v>0</v>
      </c>
      <c r="S159" s="4">
        <f>SUM(Nurse[[#This Row],[CNA Hours]],Nurse[[#This Row],[NA TR Hours]],Nurse[[#This Row],[Med Aide/Tech Hours]])</f>
        <v>97.29</v>
      </c>
      <c r="T159" s="4">
        <v>97.29</v>
      </c>
      <c r="U159" s="4">
        <v>0</v>
      </c>
      <c r="V159" s="4">
        <v>0</v>
      </c>
      <c r="W1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59" s="4">
        <v>0</v>
      </c>
      <c r="Y159" s="4">
        <v>0</v>
      </c>
      <c r="Z159" s="4">
        <v>0</v>
      </c>
      <c r="AA159" s="4">
        <v>0</v>
      </c>
      <c r="AB159" s="4">
        <v>0</v>
      </c>
      <c r="AC159" s="4">
        <v>0</v>
      </c>
      <c r="AD159" s="4">
        <v>0</v>
      </c>
      <c r="AE159" s="4">
        <v>0</v>
      </c>
      <c r="AF159" s="1">
        <v>155519</v>
      </c>
      <c r="AG159" s="1">
        <v>5</v>
      </c>
      <c r="AH159"/>
    </row>
    <row r="160" spans="1:34" x14ac:dyDescent="0.25">
      <c r="A160" t="s">
        <v>508</v>
      </c>
      <c r="B160" t="s">
        <v>365</v>
      </c>
      <c r="C160" t="s">
        <v>813</v>
      </c>
      <c r="D160" t="s">
        <v>586</v>
      </c>
      <c r="E160" s="4">
        <v>46.260869565217391</v>
      </c>
      <c r="F160" s="4">
        <f>Nurse[[#This Row],[Total Nurse Staff Hours]]/Nurse[[#This Row],[MDS Census]]</f>
        <v>3.9788040413533814</v>
      </c>
      <c r="G160" s="4">
        <f>Nurse[[#This Row],[Total Direct Care Staff Hours]]/Nurse[[#This Row],[MDS Census]]</f>
        <v>3.8848966165413517</v>
      </c>
      <c r="H160" s="4">
        <f>Nurse[[#This Row],[Total RN Hours (w/ Admin, DON)]]/Nurse[[#This Row],[MDS Census]]</f>
        <v>0.51583881578947388</v>
      </c>
      <c r="I160" s="4">
        <f>Nurse[[#This Row],[RN Hours (excl. Admin, DON)]]/Nurse[[#This Row],[MDS Census]]</f>
        <v>0.51583881578947388</v>
      </c>
      <c r="J160" s="4">
        <f>SUM(Nurse[[#This Row],[RN Hours (excl. Admin, DON)]],Nurse[[#This Row],[RN Admin Hours]],Nurse[[#This Row],[RN DON Hours]],Nurse[[#This Row],[LPN Hours (excl. Admin)]],Nurse[[#This Row],[LPN Admin Hours]],Nurse[[#This Row],[CNA Hours]],Nurse[[#This Row],[NA TR Hours]],Nurse[[#This Row],[Med Aide/Tech Hours]])</f>
        <v>184.06293478260861</v>
      </c>
      <c r="K160" s="4">
        <f>SUM(Nurse[[#This Row],[RN Hours (excl. Admin, DON)]],Nurse[[#This Row],[LPN Hours (excl. Admin)]],Nurse[[#This Row],[CNA Hours]],Nurse[[#This Row],[NA TR Hours]],Nurse[[#This Row],[Med Aide/Tech Hours]])</f>
        <v>179.71869565217384</v>
      </c>
      <c r="L160" s="4">
        <f>SUM(Nurse[[#This Row],[RN Hours (excl. Admin, DON)]],Nurse[[#This Row],[RN Admin Hours]],Nurse[[#This Row],[RN DON Hours]])</f>
        <v>23.863152173913051</v>
      </c>
      <c r="M160" s="4">
        <v>23.863152173913051</v>
      </c>
      <c r="N160" s="4">
        <v>0</v>
      </c>
      <c r="O160" s="4">
        <v>0</v>
      </c>
      <c r="P160" s="4">
        <f>SUM(Nurse[[#This Row],[LPN Hours (excl. Admin)]],Nurse[[#This Row],[LPN Admin Hours]])</f>
        <v>37.703043478260867</v>
      </c>
      <c r="Q160" s="4">
        <v>33.35880434782608</v>
      </c>
      <c r="R160" s="4">
        <v>4.3442391304347829</v>
      </c>
      <c r="S160" s="4">
        <f>SUM(Nurse[[#This Row],[CNA Hours]],Nurse[[#This Row],[NA TR Hours]],Nurse[[#This Row],[Med Aide/Tech Hours]])</f>
        <v>122.49673913043469</v>
      </c>
      <c r="T160" s="4">
        <v>107.60804347826078</v>
      </c>
      <c r="U160" s="4">
        <v>0</v>
      </c>
      <c r="V160" s="4">
        <v>14.88869565217391</v>
      </c>
      <c r="W1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0" s="4">
        <v>0</v>
      </c>
      <c r="Y160" s="4">
        <v>0</v>
      </c>
      <c r="Z160" s="4">
        <v>0</v>
      </c>
      <c r="AA160" s="4">
        <v>0</v>
      </c>
      <c r="AB160" s="4">
        <v>0</v>
      </c>
      <c r="AC160" s="4">
        <v>0</v>
      </c>
      <c r="AD160" s="4">
        <v>0</v>
      </c>
      <c r="AE160" s="4">
        <v>0</v>
      </c>
      <c r="AF160" s="1">
        <v>155719</v>
      </c>
      <c r="AG160" s="1">
        <v>5</v>
      </c>
      <c r="AH160"/>
    </row>
    <row r="161" spans="1:34" x14ac:dyDescent="0.25">
      <c r="A161" t="s">
        <v>508</v>
      </c>
      <c r="B161" t="s">
        <v>395</v>
      </c>
      <c r="C161" t="s">
        <v>669</v>
      </c>
      <c r="D161" t="s">
        <v>563</v>
      </c>
      <c r="E161" s="4">
        <v>47.413043478260867</v>
      </c>
      <c r="F161" s="4">
        <f>Nurse[[#This Row],[Total Nurse Staff Hours]]/Nurse[[#This Row],[MDS Census]]</f>
        <v>2.7923544245758833</v>
      </c>
      <c r="G161" s="4">
        <f>Nurse[[#This Row],[Total Direct Care Staff Hours]]/Nurse[[#This Row],[MDS Census]]</f>
        <v>2.4628885832187075</v>
      </c>
      <c r="H161" s="4">
        <f>Nurse[[#This Row],[Total RN Hours (w/ Admin, DON)]]/Nurse[[#This Row],[MDS Census]]</f>
        <v>0.73682255845942235</v>
      </c>
      <c r="I161" s="4">
        <f>Nurse[[#This Row],[RN Hours (excl. Admin, DON)]]/Nurse[[#This Row],[MDS Census]]</f>
        <v>0.4073567171022468</v>
      </c>
      <c r="J161" s="4">
        <f>SUM(Nurse[[#This Row],[RN Hours (excl. Admin, DON)]],Nurse[[#This Row],[RN Admin Hours]],Nurse[[#This Row],[RN DON Hours]],Nurse[[#This Row],[LPN Hours (excl. Admin)]],Nurse[[#This Row],[LPN Admin Hours]],Nurse[[#This Row],[CNA Hours]],Nurse[[#This Row],[NA TR Hours]],Nurse[[#This Row],[Med Aide/Tech Hours]])</f>
        <v>132.39402173913047</v>
      </c>
      <c r="K161" s="4">
        <f>SUM(Nurse[[#This Row],[RN Hours (excl. Admin, DON)]],Nurse[[#This Row],[LPN Hours (excl. Admin)]],Nurse[[#This Row],[CNA Hours]],Nurse[[#This Row],[NA TR Hours]],Nurse[[#This Row],[Med Aide/Tech Hours]])</f>
        <v>116.77304347826089</v>
      </c>
      <c r="L161" s="4">
        <f>SUM(Nurse[[#This Row],[RN Hours (excl. Admin, DON)]],Nurse[[#This Row],[RN Admin Hours]],Nurse[[#This Row],[RN DON Hours]])</f>
        <v>34.935000000000002</v>
      </c>
      <c r="M161" s="4">
        <v>19.314021739130439</v>
      </c>
      <c r="N161" s="4">
        <v>11.827500000000001</v>
      </c>
      <c r="O161" s="4">
        <v>3.7934782608695654</v>
      </c>
      <c r="P161" s="4">
        <f>SUM(Nurse[[#This Row],[LPN Hours (excl. Admin)]],Nurse[[#This Row],[LPN Admin Hours]])</f>
        <v>30.62956521739132</v>
      </c>
      <c r="Q161" s="4">
        <v>30.62956521739132</v>
      </c>
      <c r="R161" s="4">
        <v>0</v>
      </c>
      <c r="S161" s="4">
        <f>SUM(Nurse[[#This Row],[CNA Hours]],Nurse[[#This Row],[NA TR Hours]],Nurse[[#This Row],[Med Aide/Tech Hours]])</f>
        <v>66.829456521739147</v>
      </c>
      <c r="T161" s="4">
        <v>60.822173913043493</v>
      </c>
      <c r="U161" s="4">
        <v>0.22467391304347828</v>
      </c>
      <c r="V161" s="4">
        <v>5.7826086956521747</v>
      </c>
      <c r="W1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1" s="4">
        <v>0</v>
      </c>
      <c r="Y161" s="4">
        <v>0</v>
      </c>
      <c r="Z161" s="4">
        <v>0</v>
      </c>
      <c r="AA161" s="4">
        <v>0</v>
      </c>
      <c r="AB161" s="4">
        <v>0</v>
      </c>
      <c r="AC161" s="4">
        <v>0</v>
      </c>
      <c r="AD161" s="4">
        <v>0</v>
      </c>
      <c r="AE161" s="4">
        <v>0</v>
      </c>
      <c r="AF161" s="1">
        <v>155759</v>
      </c>
      <c r="AG161" s="1">
        <v>5</v>
      </c>
      <c r="AH161"/>
    </row>
    <row r="162" spans="1:34" x14ac:dyDescent="0.25">
      <c r="A162" t="s">
        <v>508</v>
      </c>
      <c r="B162" t="s">
        <v>69</v>
      </c>
      <c r="C162" t="s">
        <v>708</v>
      </c>
      <c r="D162" t="s">
        <v>605</v>
      </c>
      <c r="E162" s="4">
        <v>54.967391304347828</v>
      </c>
      <c r="F162" s="4">
        <f>Nurse[[#This Row],[Total Nurse Staff Hours]]/Nurse[[#This Row],[MDS Census]]</f>
        <v>2.6204469052798096</v>
      </c>
      <c r="G162" s="4">
        <f>Nurse[[#This Row],[Total Direct Care Staff Hours]]/Nurse[[#This Row],[MDS Census]]</f>
        <v>2.2464801265572469</v>
      </c>
      <c r="H162" s="4">
        <f>Nurse[[#This Row],[Total RN Hours (w/ Admin, DON)]]/Nurse[[#This Row],[MDS Census]]</f>
        <v>0.44665216531540441</v>
      </c>
      <c r="I162" s="4">
        <f>Nurse[[#This Row],[RN Hours (excl. Admin, DON)]]/Nurse[[#This Row],[MDS Census]]</f>
        <v>0.28841407949377101</v>
      </c>
      <c r="J162" s="4">
        <f>SUM(Nurse[[#This Row],[RN Hours (excl. Admin, DON)]],Nurse[[#This Row],[RN Admin Hours]],Nurse[[#This Row],[RN DON Hours]],Nurse[[#This Row],[LPN Hours (excl. Admin)]],Nurse[[#This Row],[LPN Admin Hours]],Nurse[[#This Row],[CNA Hours]],Nurse[[#This Row],[NA TR Hours]],Nurse[[#This Row],[Med Aide/Tech Hours]])</f>
        <v>144.03913043478258</v>
      </c>
      <c r="K162" s="4">
        <f>SUM(Nurse[[#This Row],[RN Hours (excl. Admin, DON)]],Nurse[[#This Row],[LPN Hours (excl. Admin)]],Nurse[[#This Row],[CNA Hours]],Nurse[[#This Row],[NA TR Hours]],Nurse[[#This Row],[Med Aide/Tech Hours]])</f>
        <v>123.48315217391303</v>
      </c>
      <c r="L162" s="4">
        <f>SUM(Nurse[[#This Row],[RN Hours (excl. Admin, DON)]],Nurse[[#This Row],[RN Admin Hours]],Nurse[[#This Row],[RN DON Hours]])</f>
        <v>24.55130434782609</v>
      </c>
      <c r="M162" s="4">
        <v>15.853369565217392</v>
      </c>
      <c r="N162" s="4">
        <v>4.3501086956521737</v>
      </c>
      <c r="O162" s="4">
        <v>4.3478260869565215</v>
      </c>
      <c r="P162" s="4">
        <f>SUM(Nurse[[#This Row],[LPN Hours (excl. Admin)]],Nurse[[#This Row],[LPN Admin Hours]])</f>
        <v>44.205760869565211</v>
      </c>
      <c r="Q162" s="4">
        <v>32.347717391304343</v>
      </c>
      <c r="R162" s="4">
        <v>11.858043478260868</v>
      </c>
      <c r="S162" s="4">
        <f>SUM(Nurse[[#This Row],[CNA Hours]],Nurse[[#This Row],[NA TR Hours]],Nurse[[#This Row],[Med Aide/Tech Hours]])</f>
        <v>75.282065217391306</v>
      </c>
      <c r="T162" s="4">
        <v>62.995978260869563</v>
      </c>
      <c r="U162" s="4">
        <v>5.7065217391304345E-2</v>
      </c>
      <c r="V162" s="4">
        <v>12.229021739130431</v>
      </c>
      <c r="W1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29.018913043478257</v>
      </c>
      <c r="X162" s="4">
        <v>1.3953260869565218</v>
      </c>
      <c r="Y162" s="4">
        <v>0</v>
      </c>
      <c r="Z162" s="4">
        <v>0</v>
      </c>
      <c r="AA162" s="4">
        <v>7.3740217391304332</v>
      </c>
      <c r="AB162" s="4">
        <v>0</v>
      </c>
      <c r="AC162" s="4">
        <v>11.041956521739129</v>
      </c>
      <c r="AD162" s="4">
        <v>0</v>
      </c>
      <c r="AE162" s="4">
        <v>9.2076086956521745</v>
      </c>
      <c r="AF162" s="1">
        <v>155176</v>
      </c>
      <c r="AG162" s="1">
        <v>5</v>
      </c>
      <c r="AH162"/>
    </row>
    <row r="163" spans="1:34" x14ac:dyDescent="0.25">
      <c r="A163" t="s">
        <v>508</v>
      </c>
      <c r="B163" t="s">
        <v>391</v>
      </c>
      <c r="C163" t="s">
        <v>708</v>
      </c>
      <c r="D163" t="s">
        <v>605</v>
      </c>
      <c r="E163" s="4">
        <v>96.630434782608702</v>
      </c>
      <c r="F163" s="4">
        <f>Nurse[[#This Row],[Total Nurse Staff Hours]]/Nurse[[#This Row],[MDS Census]]</f>
        <v>4.6614128233970744</v>
      </c>
      <c r="G163" s="4">
        <f>Nurse[[#This Row],[Total Direct Care Staff Hours]]/Nurse[[#This Row],[MDS Census]]</f>
        <v>4.2532047244094482</v>
      </c>
      <c r="H163" s="4">
        <f>Nurse[[#This Row],[Total RN Hours (w/ Admin, DON)]]/Nurse[[#This Row],[MDS Census]]</f>
        <v>0.40603712035995509</v>
      </c>
      <c r="I163" s="4">
        <f>Nurse[[#This Row],[RN Hours (excl. Admin, DON)]]/Nurse[[#This Row],[MDS Census]]</f>
        <v>0.18682452193475818</v>
      </c>
      <c r="J163" s="4">
        <f>SUM(Nurse[[#This Row],[RN Hours (excl. Admin, DON)]],Nurse[[#This Row],[RN Admin Hours]],Nurse[[#This Row],[RN DON Hours]],Nurse[[#This Row],[LPN Hours (excl. Admin)]],Nurse[[#This Row],[LPN Admin Hours]],Nurse[[#This Row],[CNA Hours]],Nurse[[#This Row],[NA TR Hours]],Nurse[[#This Row],[Med Aide/Tech Hours]])</f>
        <v>450.43434782608693</v>
      </c>
      <c r="K163" s="4">
        <f>SUM(Nurse[[#This Row],[RN Hours (excl. Admin, DON)]],Nurse[[#This Row],[LPN Hours (excl. Admin)]],Nurse[[#This Row],[CNA Hours]],Nurse[[#This Row],[NA TR Hours]],Nurse[[#This Row],[Med Aide/Tech Hours]])</f>
        <v>410.98902173913041</v>
      </c>
      <c r="L163" s="4">
        <f>SUM(Nurse[[#This Row],[RN Hours (excl. Admin, DON)]],Nurse[[#This Row],[RN Admin Hours]],Nurse[[#This Row],[RN DON Hours]])</f>
        <v>39.23554347826088</v>
      </c>
      <c r="M163" s="4">
        <v>18.052934782608698</v>
      </c>
      <c r="N163" s="4">
        <v>15.785760869565225</v>
      </c>
      <c r="O163" s="4">
        <v>5.3968478260869563</v>
      </c>
      <c r="P163" s="4">
        <f>SUM(Nurse[[#This Row],[LPN Hours (excl. Admin)]],Nurse[[#This Row],[LPN Admin Hours]])</f>
        <v>49.173804347826099</v>
      </c>
      <c r="Q163" s="4">
        <v>30.911086956521746</v>
      </c>
      <c r="R163" s="4">
        <v>18.262717391304353</v>
      </c>
      <c r="S163" s="4">
        <f>SUM(Nurse[[#This Row],[CNA Hours]],Nurse[[#This Row],[NA TR Hours]],Nurse[[#This Row],[Med Aide/Tech Hours]])</f>
        <v>362.02499999999998</v>
      </c>
      <c r="T163" s="4">
        <v>320.95826086956521</v>
      </c>
      <c r="U163" s="4">
        <v>0</v>
      </c>
      <c r="V163" s="4">
        <v>41.066739130434783</v>
      </c>
      <c r="W1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110.03989130434782</v>
      </c>
      <c r="X163" s="4">
        <v>2.8315217391304346</v>
      </c>
      <c r="Y163" s="4">
        <v>0</v>
      </c>
      <c r="Z163" s="4">
        <v>0</v>
      </c>
      <c r="AA163" s="4">
        <v>14.005434782608695</v>
      </c>
      <c r="AB163" s="4">
        <v>0.75543478260869568</v>
      </c>
      <c r="AC163" s="4">
        <v>51.380760869565208</v>
      </c>
      <c r="AD163" s="4">
        <v>0</v>
      </c>
      <c r="AE163" s="4">
        <v>41.066739130434783</v>
      </c>
      <c r="AF163" s="1">
        <v>155755</v>
      </c>
      <c r="AG163" s="1">
        <v>5</v>
      </c>
      <c r="AH163"/>
    </row>
    <row r="164" spans="1:34" x14ac:dyDescent="0.25">
      <c r="A164" t="s">
        <v>508</v>
      </c>
      <c r="B164" t="s">
        <v>275</v>
      </c>
      <c r="C164" t="s">
        <v>784</v>
      </c>
      <c r="D164" t="s">
        <v>622</v>
      </c>
      <c r="E164" s="4">
        <v>67.934782608695656</v>
      </c>
      <c r="F164" s="4">
        <f>Nurse[[#This Row],[Total Nurse Staff Hours]]/Nurse[[#This Row],[MDS Census]]</f>
        <v>3.2603487999999996</v>
      </c>
      <c r="G164" s="4">
        <f>Nurse[[#This Row],[Total Direct Care Staff Hours]]/Nurse[[#This Row],[MDS Census]]</f>
        <v>2.8226895999999995</v>
      </c>
      <c r="H164" s="4">
        <f>Nurse[[#This Row],[Total RN Hours (w/ Admin, DON)]]/Nurse[[#This Row],[MDS Census]]</f>
        <v>0.73745280000000013</v>
      </c>
      <c r="I164" s="4">
        <f>Nurse[[#This Row],[RN Hours (excl. Admin, DON)]]/Nurse[[#This Row],[MDS Census]]</f>
        <v>0.42635040000000007</v>
      </c>
      <c r="J164" s="4">
        <f>SUM(Nurse[[#This Row],[RN Hours (excl. Admin, DON)]],Nurse[[#This Row],[RN Admin Hours]],Nurse[[#This Row],[RN DON Hours]],Nurse[[#This Row],[LPN Hours (excl. Admin)]],Nurse[[#This Row],[LPN Admin Hours]],Nurse[[#This Row],[CNA Hours]],Nurse[[#This Row],[NA TR Hours]],Nurse[[#This Row],[Med Aide/Tech Hours]])</f>
        <v>221.49108695652171</v>
      </c>
      <c r="K164" s="4">
        <f>SUM(Nurse[[#This Row],[RN Hours (excl. Admin, DON)]],Nurse[[#This Row],[LPN Hours (excl. Admin)]],Nurse[[#This Row],[CNA Hours]],Nurse[[#This Row],[NA TR Hours]],Nurse[[#This Row],[Med Aide/Tech Hours]])</f>
        <v>191.75880434782607</v>
      </c>
      <c r="L164" s="4">
        <f>SUM(Nurse[[#This Row],[RN Hours (excl. Admin, DON)]],Nurse[[#This Row],[RN Admin Hours]],Nurse[[#This Row],[RN DON Hours]])</f>
        <v>50.098695652173923</v>
      </c>
      <c r="M164" s="4">
        <v>28.964021739130441</v>
      </c>
      <c r="N164" s="4">
        <v>15.656413043478262</v>
      </c>
      <c r="O164" s="4">
        <v>5.4782608695652177</v>
      </c>
      <c r="P164" s="4">
        <f>SUM(Nurse[[#This Row],[LPN Hours (excl. Admin)]],Nurse[[#This Row],[LPN Admin Hours]])</f>
        <v>40.49619565217391</v>
      </c>
      <c r="Q164" s="4">
        <v>31.89858695652174</v>
      </c>
      <c r="R164" s="4">
        <v>8.5976086956521733</v>
      </c>
      <c r="S164" s="4">
        <f>SUM(Nurse[[#This Row],[CNA Hours]],Nurse[[#This Row],[NA TR Hours]],Nurse[[#This Row],[Med Aide/Tech Hours]])</f>
        <v>130.8961956521739</v>
      </c>
      <c r="T164" s="4">
        <v>107.80510869565215</v>
      </c>
      <c r="U164" s="4">
        <v>0.17391304347826086</v>
      </c>
      <c r="V164" s="4">
        <v>22.917173913043481</v>
      </c>
      <c r="W1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1.3067391304347828</v>
      </c>
      <c r="X164" s="4">
        <v>0</v>
      </c>
      <c r="Y164" s="4">
        <v>1.3067391304347828</v>
      </c>
      <c r="Z164" s="4">
        <v>0</v>
      </c>
      <c r="AA164" s="4">
        <v>0</v>
      </c>
      <c r="AB164" s="4">
        <v>0</v>
      </c>
      <c r="AC164" s="4">
        <v>0</v>
      </c>
      <c r="AD164" s="4">
        <v>0</v>
      </c>
      <c r="AE164" s="4">
        <v>0</v>
      </c>
      <c r="AF164" s="1">
        <v>155561</v>
      </c>
      <c r="AG164" s="1">
        <v>5</v>
      </c>
      <c r="AH164"/>
    </row>
    <row r="165" spans="1:34" x14ac:dyDescent="0.25">
      <c r="A165" t="s">
        <v>508</v>
      </c>
      <c r="B165" t="s">
        <v>362</v>
      </c>
      <c r="C165" t="s">
        <v>710</v>
      </c>
      <c r="D165" t="s">
        <v>607</v>
      </c>
      <c r="E165" s="4">
        <v>122.68478260869566</v>
      </c>
      <c r="F165" s="4">
        <f>Nurse[[#This Row],[Total Nurse Staff Hours]]/Nurse[[#This Row],[MDS Census]]</f>
        <v>3.6145601134048024</v>
      </c>
      <c r="G165" s="4">
        <f>Nurse[[#This Row],[Total Direct Care Staff Hours]]/Nurse[[#This Row],[MDS Census]]</f>
        <v>3.2651359971648808</v>
      </c>
      <c r="H165" s="4">
        <f>Nurse[[#This Row],[Total RN Hours (w/ Admin, DON)]]/Nurse[[#This Row],[MDS Census]]</f>
        <v>0.76920262248604598</v>
      </c>
      <c r="I165" s="4">
        <f>Nurse[[#This Row],[RN Hours (excl. Admin, DON)]]/Nurse[[#This Row],[MDS Census]]</f>
        <v>0.51654912731460978</v>
      </c>
      <c r="J165" s="4">
        <f>SUM(Nurse[[#This Row],[RN Hours (excl. Admin, DON)]],Nurse[[#This Row],[RN Admin Hours]],Nurse[[#This Row],[RN DON Hours]],Nurse[[#This Row],[LPN Hours (excl. Admin)]],Nurse[[#This Row],[LPN Admin Hours]],Nurse[[#This Row],[CNA Hours]],Nurse[[#This Row],[NA TR Hours]],Nurse[[#This Row],[Med Aide/Tech Hours]])</f>
        <v>443.4515217391305</v>
      </c>
      <c r="K165" s="4">
        <f>SUM(Nurse[[#This Row],[RN Hours (excl. Admin, DON)]],Nurse[[#This Row],[LPN Hours (excl. Admin)]],Nurse[[#This Row],[CNA Hours]],Nurse[[#This Row],[NA TR Hours]],Nurse[[#This Row],[Med Aide/Tech Hours]])</f>
        <v>400.5825000000001</v>
      </c>
      <c r="L165" s="4">
        <f>SUM(Nurse[[#This Row],[RN Hours (excl. Admin, DON)]],Nurse[[#This Row],[RN Admin Hours]],Nurse[[#This Row],[RN DON Hours]])</f>
        <v>94.369456521739139</v>
      </c>
      <c r="M165" s="4">
        <v>63.372717391304356</v>
      </c>
      <c r="N165" s="4">
        <v>25.518478260869564</v>
      </c>
      <c r="O165" s="4">
        <v>5.4782608695652177</v>
      </c>
      <c r="P165" s="4">
        <f>SUM(Nurse[[#This Row],[LPN Hours (excl. Admin)]],Nurse[[#This Row],[LPN Admin Hours]])</f>
        <v>79.831413043478264</v>
      </c>
      <c r="Q165" s="4">
        <v>67.959130434782608</v>
      </c>
      <c r="R165" s="4">
        <v>11.872282608695652</v>
      </c>
      <c r="S165" s="4">
        <f>SUM(Nurse[[#This Row],[CNA Hours]],Nurse[[#This Row],[NA TR Hours]],Nurse[[#This Row],[Med Aide/Tech Hours]])</f>
        <v>269.25065217391312</v>
      </c>
      <c r="T165" s="4">
        <v>216.08760869565222</v>
      </c>
      <c r="U165" s="4">
        <v>0.3821739130434782</v>
      </c>
      <c r="V165" s="4">
        <v>52.780869565217415</v>
      </c>
      <c r="W1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100.70782608695654</v>
      </c>
      <c r="X165" s="4">
        <v>13.341086956521734</v>
      </c>
      <c r="Y165" s="4">
        <v>0</v>
      </c>
      <c r="Z165" s="4">
        <v>0</v>
      </c>
      <c r="AA165" s="4">
        <v>31.344673913043483</v>
      </c>
      <c r="AB165" s="4">
        <v>0</v>
      </c>
      <c r="AC165" s="4">
        <v>50.254239130434804</v>
      </c>
      <c r="AD165" s="4">
        <v>0</v>
      </c>
      <c r="AE165" s="4">
        <v>5.7678260869565214</v>
      </c>
      <c r="AF165" s="1">
        <v>155716</v>
      </c>
      <c r="AG165" s="1">
        <v>5</v>
      </c>
      <c r="AH165"/>
    </row>
    <row r="166" spans="1:34" x14ac:dyDescent="0.25">
      <c r="A166" t="s">
        <v>508</v>
      </c>
      <c r="B166" t="s">
        <v>136</v>
      </c>
      <c r="C166" t="s">
        <v>638</v>
      </c>
      <c r="D166" t="s">
        <v>616</v>
      </c>
      <c r="E166" s="4">
        <v>82.369565217391298</v>
      </c>
      <c r="F166" s="4">
        <f>Nurse[[#This Row],[Total Nurse Staff Hours]]/Nurse[[#This Row],[MDS Census]]</f>
        <v>3.5146608603853271</v>
      </c>
      <c r="G166" s="4">
        <f>Nurse[[#This Row],[Total Direct Care Staff Hours]]/Nurse[[#This Row],[MDS Census]]</f>
        <v>3.355556875164952</v>
      </c>
      <c r="H166" s="4">
        <f>Nurse[[#This Row],[Total RN Hours (w/ Admin, DON)]]/Nurse[[#This Row],[MDS Census]]</f>
        <v>0.79133940353655319</v>
      </c>
      <c r="I166" s="4">
        <f>Nurse[[#This Row],[RN Hours (excl. Admin, DON)]]/Nurse[[#This Row],[MDS Census]]</f>
        <v>0.63223541831617835</v>
      </c>
      <c r="J166" s="4">
        <f>SUM(Nurse[[#This Row],[RN Hours (excl. Admin, DON)]],Nurse[[#This Row],[RN Admin Hours]],Nurse[[#This Row],[RN DON Hours]],Nurse[[#This Row],[LPN Hours (excl. Admin)]],Nurse[[#This Row],[LPN Admin Hours]],Nurse[[#This Row],[CNA Hours]],Nurse[[#This Row],[NA TR Hours]],Nurse[[#This Row],[Med Aide/Tech Hours]])</f>
        <v>289.50108695652182</v>
      </c>
      <c r="K166" s="4">
        <f>SUM(Nurse[[#This Row],[RN Hours (excl. Admin, DON)]],Nurse[[#This Row],[LPN Hours (excl. Admin)]],Nurse[[#This Row],[CNA Hours]],Nurse[[#This Row],[NA TR Hours]],Nurse[[#This Row],[Med Aide/Tech Hours]])</f>
        <v>276.39576086956527</v>
      </c>
      <c r="L166" s="4">
        <f>SUM(Nurse[[#This Row],[RN Hours (excl. Admin, DON)]],Nurse[[#This Row],[RN Admin Hours]],Nurse[[#This Row],[RN DON Hours]])</f>
        <v>65.182282608695644</v>
      </c>
      <c r="M166" s="4">
        <v>52.07695652173912</v>
      </c>
      <c r="N166" s="4">
        <v>7.4527173913043461</v>
      </c>
      <c r="O166" s="4">
        <v>5.6526086956521739</v>
      </c>
      <c r="P166" s="4">
        <f>SUM(Nurse[[#This Row],[LPN Hours (excl. Admin)]],Nurse[[#This Row],[LPN Admin Hours]])</f>
        <v>71.037065217391302</v>
      </c>
      <c r="Q166" s="4">
        <v>71.037065217391302</v>
      </c>
      <c r="R166" s="4">
        <v>0</v>
      </c>
      <c r="S166" s="4">
        <f>SUM(Nurse[[#This Row],[CNA Hours]],Nurse[[#This Row],[NA TR Hours]],Nurse[[#This Row],[Med Aide/Tech Hours]])</f>
        <v>153.28173913043483</v>
      </c>
      <c r="T166" s="4">
        <v>153.28173913043483</v>
      </c>
      <c r="U166" s="4">
        <v>0</v>
      </c>
      <c r="V166" s="4">
        <v>0</v>
      </c>
      <c r="W1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66" s="4">
        <v>0</v>
      </c>
      <c r="Y166" s="4">
        <v>0</v>
      </c>
      <c r="Z166" s="4">
        <v>0</v>
      </c>
      <c r="AA166" s="4">
        <v>0</v>
      </c>
      <c r="AB166" s="4">
        <v>0</v>
      </c>
      <c r="AC166" s="4">
        <v>0</v>
      </c>
      <c r="AD166" s="4">
        <v>0</v>
      </c>
      <c r="AE166" s="4">
        <v>0</v>
      </c>
      <c r="AF166" s="1">
        <v>155282</v>
      </c>
      <c r="AG166" s="1">
        <v>5</v>
      </c>
      <c r="AH166"/>
    </row>
    <row r="167" spans="1:34" x14ac:dyDescent="0.25">
      <c r="A167" t="s">
        <v>508</v>
      </c>
      <c r="B167" t="s">
        <v>145</v>
      </c>
      <c r="C167" t="s">
        <v>749</v>
      </c>
      <c r="D167" t="s">
        <v>568</v>
      </c>
      <c r="E167" s="4">
        <v>37.967391304347828</v>
      </c>
      <c r="F167" s="4">
        <f>Nurse[[#This Row],[Total Nurse Staff Hours]]/Nurse[[#This Row],[MDS Census]]</f>
        <v>2.3409590609791007</v>
      </c>
      <c r="G167" s="4">
        <f>Nurse[[#This Row],[Total Direct Care Staff Hours]]/Nurse[[#This Row],[MDS Census]]</f>
        <v>2.1858459776696249</v>
      </c>
      <c r="H167" s="4">
        <f>Nurse[[#This Row],[Total RN Hours (w/ Admin, DON)]]/Nurse[[#This Row],[MDS Census]]</f>
        <v>0.49957056971085029</v>
      </c>
      <c r="I167" s="4">
        <f>Nurse[[#This Row],[RN Hours (excl. Admin, DON)]]/Nurse[[#This Row],[MDS Census]]</f>
        <v>0.34925279129687947</v>
      </c>
      <c r="J167" s="4">
        <f>SUM(Nurse[[#This Row],[RN Hours (excl. Admin, DON)]],Nurse[[#This Row],[RN Admin Hours]],Nurse[[#This Row],[RN DON Hours]],Nurse[[#This Row],[LPN Hours (excl. Admin)]],Nurse[[#This Row],[LPN Admin Hours]],Nurse[[#This Row],[CNA Hours]],Nurse[[#This Row],[NA TR Hours]],Nurse[[#This Row],[Med Aide/Tech Hours]])</f>
        <v>88.880108695652169</v>
      </c>
      <c r="K167" s="4">
        <f>SUM(Nurse[[#This Row],[RN Hours (excl. Admin, DON)]],Nurse[[#This Row],[LPN Hours (excl. Admin)]],Nurse[[#This Row],[CNA Hours]],Nurse[[#This Row],[NA TR Hours]],Nurse[[#This Row],[Med Aide/Tech Hours]])</f>
        <v>82.990869565217395</v>
      </c>
      <c r="L167" s="4">
        <f>SUM(Nurse[[#This Row],[RN Hours (excl. Admin, DON)]],Nurse[[#This Row],[RN Admin Hours]],Nurse[[#This Row],[RN DON Hours]])</f>
        <v>18.967391304347828</v>
      </c>
      <c r="M167" s="4">
        <v>13.260217391304348</v>
      </c>
      <c r="N167" s="4">
        <v>1.0115217391304347</v>
      </c>
      <c r="O167" s="4">
        <v>4.6956521739130439</v>
      </c>
      <c r="P167" s="4">
        <f>SUM(Nurse[[#This Row],[LPN Hours (excl. Admin)]],Nurse[[#This Row],[LPN Admin Hours]])</f>
        <v>25.292065217391308</v>
      </c>
      <c r="Q167" s="4">
        <v>25.110000000000003</v>
      </c>
      <c r="R167" s="4">
        <v>0.18206521739130435</v>
      </c>
      <c r="S167" s="4">
        <f>SUM(Nurse[[#This Row],[CNA Hours]],Nurse[[#This Row],[NA TR Hours]],Nurse[[#This Row],[Med Aide/Tech Hours]])</f>
        <v>44.620652173913044</v>
      </c>
      <c r="T167" s="4">
        <v>39.014239130434781</v>
      </c>
      <c r="U167" s="4">
        <v>0</v>
      </c>
      <c r="V167" s="4">
        <v>5.6064130434782591</v>
      </c>
      <c r="W1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5.3994565217391308</v>
      </c>
      <c r="X167" s="4">
        <v>4.4347826086956523</v>
      </c>
      <c r="Y167" s="4">
        <v>0</v>
      </c>
      <c r="Z167" s="4">
        <v>0.78260869565217395</v>
      </c>
      <c r="AA167" s="4">
        <v>0</v>
      </c>
      <c r="AB167" s="4">
        <v>0.18206521739130435</v>
      </c>
      <c r="AC167" s="4">
        <v>0</v>
      </c>
      <c r="AD167" s="4">
        <v>0</v>
      </c>
      <c r="AE167" s="4">
        <v>0</v>
      </c>
      <c r="AF167" s="1">
        <v>155303</v>
      </c>
      <c r="AG167" s="1">
        <v>5</v>
      </c>
      <c r="AH167"/>
    </row>
    <row r="168" spans="1:34" x14ac:dyDescent="0.25">
      <c r="A168" t="s">
        <v>508</v>
      </c>
      <c r="B168" t="s">
        <v>302</v>
      </c>
      <c r="C168" t="s">
        <v>801</v>
      </c>
      <c r="D168" t="s">
        <v>596</v>
      </c>
      <c r="E168" s="4">
        <v>51.728260869565219</v>
      </c>
      <c r="F168" s="4">
        <f>Nurse[[#This Row],[Total Nurse Staff Hours]]/Nurse[[#This Row],[MDS Census]]</f>
        <v>3.5621475099810884</v>
      </c>
      <c r="G168" s="4">
        <f>Nurse[[#This Row],[Total Direct Care Staff Hours]]/Nurse[[#This Row],[MDS Census]]</f>
        <v>3.2545072494221472</v>
      </c>
      <c r="H168" s="4">
        <f>Nurse[[#This Row],[Total RN Hours (w/ Admin, DON)]]/Nurse[[#This Row],[MDS Census]]</f>
        <v>0.72731456188274823</v>
      </c>
      <c r="I168" s="4">
        <f>Nurse[[#This Row],[RN Hours (excl. Admin, DON)]]/Nurse[[#This Row],[MDS Census]]</f>
        <v>0.50848497583525931</v>
      </c>
      <c r="J168" s="4">
        <f>SUM(Nurse[[#This Row],[RN Hours (excl. Admin, DON)]],Nurse[[#This Row],[RN Admin Hours]],Nurse[[#This Row],[RN DON Hours]],Nurse[[#This Row],[LPN Hours (excl. Admin)]],Nurse[[#This Row],[LPN Admin Hours]],Nurse[[#This Row],[CNA Hours]],Nurse[[#This Row],[NA TR Hours]],Nurse[[#This Row],[Med Aide/Tech Hours]])</f>
        <v>184.26369565217391</v>
      </c>
      <c r="K168" s="4">
        <f>SUM(Nurse[[#This Row],[RN Hours (excl. Admin, DON)]],Nurse[[#This Row],[LPN Hours (excl. Admin)]],Nurse[[#This Row],[CNA Hours]],Nurse[[#This Row],[NA TR Hours]],Nurse[[#This Row],[Med Aide/Tech Hours]])</f>
        <v>168.35</v>
      </c>
      <c r="L168" s="4">
        <f>SUM(Nurse[[#This Row],[RN Hours (excl. Admin, DON)]],Nurse[[#This Row],[RN Admin Hours]],Nurse[[#This Row],[RN DON Hours]])</f>
        <v>37.622717391304334</v>
      </c>
      <c r="M168" s="4">
        <v>26.303043478260861</v>
      </c>
      <c r="N168" s="4">
        <v>6.2761956521739126</v>
      </c>
      <c r="O168" s="4">
        <v>5.0434782608695654</v>
      </c>
      <c r="P168" s="4">
        <f>SUM(Nurse[[#This Row],[LPN Hours (excl. Admin)]],Nurse[[#This Row],[LPN Admin Hours]])</f>
        <v>36.787826086956521</v>
      </c>
      <c r="Q168" s="4">
        <v>32.193804347826088</v>
      </c>
      <c r="R168" s="4">
        <v>4.5940217391304348</v>
      </c>
      <c r="S168" s="4">
        <f>SUM(Nurse[[#This Row],[CNA Hours]],Nurse[[#This Row],[NA TR Hours]],Nurse[[#This Row],[Med Aide/Tech Hours]])</f>
        <v>109.85315217391306</v>
      </c>
      <c r="T168" s="4">
        <v>73.786847826086969</v>
      </c>
      <c r="U168" s="4">
        <v>3.346304347826087</v>
      </c>
      <c r="V168" s="4">
        <v>32.720000000000006</v>
      </c>
      <c r="W1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13.527826086956521</v>
      </c>
      <c r="X168" s="4">
        <v>0</v>
      </c>
      <c r="Y168" s="4">
        <v>0</v>
      </c>
      <c r="Z168" s="4">
        <v>0</v>
      </c>
      <c r="AA168" s="4">
        <v>4.1613043478260865</v>
      </c>
      <c r="AB168" s="4">
        <v>0</v>
      </c>
      <c r="AC168" s="4">
        <v>8.4395652173913049</v>
      </c>
      <c r="AD168" s="4">
        <v>0</v>
      </c>
      <c r="AE168" s="4">
        <v>0.92695652173913046</v>
      </c>
      <c r="AF168" s="1">
        <v>155635</v>
      </c>
      <c r="AG168" s="1">
        <v>5</v>
      </c>
      <c r="AH168"/>
    </row>
    <row r="169" spans="1:34" x14ac:dyDescent="0.25">
      <c r="A169" t="s">
        <v>508</v>
      </c>
      <c r="B169" t="s">
        <v>288</v>
      </c>
      <c r="C169" t="s">
        <v>723</v>
      </c>
      <c r="D169" t="s">
        <v>549</v>
      </c>
      <c r="E169" s="4">
        <v>86.173913043478265</v>
      </c>
      <c r="F169" s="4">
        <f>Nurse[[#This Row],[Total Nurse Staff Hours]]/Nurse[[#This Row],[MDS Census]]</f>
        <v>3.0036137739656903</v>
      </c>
      <c r="G169" s="4">
        <f>Nurse[[#This Row],[Total Direct Care Staff Hours]]/Nurse[[#This Row],[MDS Census]]</f>
        <v>2.9380234611503528</v>
      </c>
      <c r="H169" s="4">
        <f>Nurse[[#This Row],[Total RN Hours (w/ Admin, DON)]]/Nurse[[#This Row],[MDS Census]]</f>
        <v>0.42477926337033312</v>
      </c>
      <c r="I169" s="4">
        <f>Nurse[[#This Row],[RN Hours (excl. Admin, DON)]]/Nurse[[#This Row],[MDS Census]]</f>
        <v>0.35918895055499506</v>
      </c>
      <c r="J169" s="4">
        <f>SUM(Nurse[[#This Row],[RN Hours (excl. Admin, DON)]],Nurse[[#This Row],[RN Admin Hours]],Nurse[[#This Row],[RN DON Hours]],Nurse[[#This Row],[LPN Hours (excl. Admin)]],Nurse[[#This Row],[LPN Admin Hours]],Nurse[[#This Row],[CNA Hours]],Nurse[[#This Row],[NA TR Hours]],Nurse[[#This Row],[Med Aide/Tech Hours]])</f>
        <v>258.83315217391299</v>
      </c>
      <c r="K169" s="4">
        <f>SUM(Nurse[[#This Row],[RN Hours (excl. Admin, DON)]],Nurse[[#This Row],[LPN Hours (excl. Admin)]],Nurse[[#This Row],[CNA Hours]],Nurse[[#This Row],[NA TR Hours]],Nurse[[#This Row],[Med Aide/Tech Hours]])</f>
        <v>253.18097826086955</v>
      </c>
      <c r="L169" s="4">
        <f>SUM(Nurse[[#This Row],[RN Hours (excl. Admin, DON)]],Nurse[[#This Row],[RN Admin Hours]],Nurse[[#This Row],[RN DON Hours]])</f>
        <v>36.604891304347838</v>
      </c>
      <c r="M169" s="4">
        <v>30.952717391304358</v>
      </c>
      <c r="N169" s="4">
        <v>0</v>
      </c>
      <c r="O169" s="4">
        <v>5.6521739130434785</v>
      </c>
      <c r="P169" s="4">
        <f>SUM(Nurse[[#This Row],[LPN Hours (excl. Admin)]],Nurse[[#This Row],[LPN Admin Hours]])</f>
        <v>56.283695652173918</v>
      </c>
      <c r="Q169" s="4">
        <v>56.283695652173918</v>
      </c>
      <c r="R169" s="4">
        <v>0</v>
      </c>
      <c r="S169" s="4">
        <f>SUM(Nurse[[#This Row],[CNA Hours]],Nurse[[#This Row],[NA TR Hours]],Nurse[[#This Row],[Med Aide/Tech Hours]])</f>
        <v>165.94456521739124</v>
      </c>
      <c r="T169" s="4">
        <v>106.60434782608692</v>
      </c>
      <c r="U169" s="4">
        <v>23.606521739130422</v>
      </c>
      <c r="V169" s="4">
        <v>35.733695652173921</v>
      </c>
      <c r="W1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27.831521739130434</v>
      </c>
      <c r="X169" s="4">
        <v>3.6043478260869581</v>
      </c>
      <c r="Y169" s="4">
        <v>0</v>
      </c>
      <c r="Z169" s="4">
        <v>0</v>
      </c>
      <c r="AA169" s="4">
        <v>6.0456521739130453</v>
      </c>
      <c r="AB169" s="4">
        <v>0</v>
      </c>
      <c r="AC169" s="4">
        <v>9.2869565217391283</v>
      </c>
      <c r="AD169" s="4">
        <v>0</v>
      </c>
      <c r="AE169" s="4">
        <v>8.8945652173912997</v>
      </c>
      <c r="AF169" s="1">
        <v>155605</v>
      </c>
      <c r="AG169" s="1">
        <v>5</v>
      </c>
      <c r="AH169"/>
    </row>
    <row r="170" spans="1:34" x14ac:dyDescent="0.25">
      <c r="A170" t="s">
        <v>508</v>
      </c>
      <c r="B170" t="s">
        <v>94</v>
      </c>
      <c r="C170" t="s">
        <v>733</v>
      </c>
      <c r="D170" t="s">
        <v>578</v>
      </c>
      <c r="E170" s="4">
        <v>87.456521739130437</v>
      </c>
      <c r="F170" s="4">
        <f>Nurse[[#This Row],[Total Nurse Staff Hours]]/Nurse[[#This Row],[MDS Census]]</f>
        <v>3.4213062391250313</v>
      </c>
      <c r="G170" s="4">
        <f>Nurse[[#This Row],[Total Direct Care Staff Hours]]/Nurse[[#This Row],[MDS Census]]</f>
        <v>3.2309445687298033</v>
      </c>
      <c r="H170" s="4">
        <f>Nurse[[#This Row],[Total RN Hours (w/ Admin, DON)]]/Nurse[[#This Row],[MDS Census]]</f>
        <v>0.36825751926423067</v>
      </c>
      <c r="I170" s="4">
        <f>Nurse[[#This Row],[RN Hours (excl. Admin, DON)]]/Nurse[[#This Row],[MDS Census]]</f>
        <v>0.25466070096942578</v>
      </c>
      <c r="J170" s="4">
        <f>SUM(Nurse[[#This Row],[RN Hours (excl. Admin, DON)]],Nurse[[#This Row],[RN Admin Hours]],Nurse[[#This Row],[RN DON Hours]],Nurse[[#This Row],[LPN Hours (excl. Admin)]],Nurse[[#This Row],[LPN Admin Hours]],Nurse[[#This Row],[CNA Hours]],Nurse[[#This Row],[NA TR Hours]],Nurse[[#This Row],[Med Aide/Tech Hours]])</f>
        <v>299.21554347826088</v>
      </c>
      <c r="K170" s="4">
        <f>SUM(Nurse[[#This Row],[RN Hours (excl. Admin, DON)]],Nurse[[#This Row],[LPN Hours (excl. Admin)]],Nurse[[#This Row],[CNA Hours]],Nurse[[#This Row],[NA TR Hours]],Nurse[[#This Row],[Med Aide/Tech Hours]])</f>
        <v>282.56717391304346</v>
      </c>
      <c r="L170" s="4">
        <f>SUM(Nurse[[#This Row],[RN Hours (excl. Admin, DON)]],Nurse[[#This Row],[RN Admin Hours]],Nurse[[#This Row],[RN DON Hours]])</f>
        <v>32.206521739130437</v>
      </c>
      <c r="M170" s="4">
        <v>22.271739130434781</v>
      </c>
      <c r="N170" s="4">
        <v>5.5869565217391308</v>
      </c>
      <c r="O170" s="4">
        <v>4.3478260869565215</v>
      </c>
      <c r="P170" s="4">
        <f>SUM(Nurse[[#This Row],[LPN Hours (excl. Admin)]],Nurse[[#This Row],[LPN Admin Hours]])</f>
        <v>66.994347826086951</v>
      </c>
      <c r="Q170" s="4">
        <v>60.280760869565214</v>
      </c>
      <c r="R170" s="4">
        <v>6.7135869565217385</v>
      </c>
      <c r="S170" s="4">
        <f>SUM(Nurse[[#This Row],[CNA Hours]],Nurse[[#This Row],[NA TR Hours]],Nurse[[#This Row],[Med Aide/Tech Hours]])</f>
        <v>200.01467391304348</v>
      </c>
      <c r="T170" s="4">
        <v>166.16576086956522</v>
      </c>
      <c r="U170" s="4">
        <v>0</v>
      </c>
      <c r="V170" s="4">
        <v>33.848913043478262</v>
      </c>
      <c r="W1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0" s="4">
        <v>0</v>
      </c>
      <c r="Y170" s="4">
        <v>0</v>
      </c>
      <c r="Z170" s="4">
        <v>0</v>
      </c>
      <c r="AA170" s="4">
        <v>0</v>
      </c>
      <c r="AB170" s="4">
        <v>0</v>
      </c>
      <c r="AC170" s="4">
        <v>0</v>
      </c>
      <c r="AD170" s="4">
        <v>0</v>
      </c>
      <c r="AE170" s="4">
        <v>0</v>
      </c>
      <c r="AF170" s="1">
        <v>155218</v>
      </c>
      <c r="AG170" s="1">
        <v>5</v>
      </c>
      <c r="AH170"/>
    </row>
    <row r="171" spans="1:34" x14ac:dyDescent="0.25">
      <c r="A171" t="s">
        <v>508</v>
      </c>
      <c r="B171" t="s">
        <v>475</v>
      </c>
      <c r="C171" t="s">
        <v>722</v>
      </c>
      <c r="D171" t="s">
        <v>582</v>
      </c>
      <c r="E171" s="4">
        <v>54.391304347826086</v>
      </c>
      <c r="F171" s="4">
        <f>Nurse[[#This Row],[Total Nurse Staff Hours]]/Nurse[[#This Row],[MDS Census]]</f>
        <v>5.5803976818545156</v>
      </c>
      <c r="G171" s="4">
        <f>Nurse[[#This Row],[Total Direct Care Staff Hours]]/Nurse[[#This Row],[MDS Census]]</f>
        <v>5.4267046362909666</v>
      </c>
      <c r="H171" s="4">
        <f>Nurse[[#This Row],[Total RN Hours (w/ Admin, DON)]]/Nurse[[#This Row],[MDS Census]]</f>
        <v>0.30580535571542766</v>
      </c>
      <c r="I171" s="4">
        <f>Nurse[[#This Row],[RN Hours (excl. Admin, DON)]]/Nurse[[#This Row],[MDS Census]]</f>
        <v>0.19954036770583533</v>
      </c>
      <c r="J171" s="4">
        <f>SUM(Nurse[[#This Row],[RN Hours (excl. Admin, DON)]],Nurse[[#This Row],[RN Admin Hours]],Nurse[[#This Row],[RN DON Hours]],Nurse[[#This Row],[LPN Hours (excl. Admin)]],Nurse[[#This Row],[LPN Admin Hours]],Nurse[[#This Row],[CNA Hours]],Nurse[[#This Row],[NA TR Hours]],Nurse[[#This Row],[Med Aide/Tech Hours]])</f>
        <v>303.52510869565214</v>
      </c>
      <c r="K171" s="4">
        <f>SUM(Nurse[[#This Row],[RN Hours (excl. Admin, DON)]],Nurse[[#This Row],[LPN Hours (excl. Admin)]],Nurse[[#This Row],[CNA Hours]],Nurse[[#This Row],[NA TR Hours]],Nurse[[#This Row],[Med Aide/Tech Hours]])</f>
        <v>295.16554347826082</v>
      </c>
      <c r="L171" s="4">
        <f>SUM(Nurse[[#This Row],[RN Hours (excl. Admin, DON)]],Nurse[[#This Row],[RN Admin Hours]],Nurse[[#This Row],[RN DON Hours]])</f>
        <v>16.633152173913043</v>
      </c>
      <c r="M171" s="4">
        <v>10.853260869565217</v>
      </c>
      <c r="N171" s="4">
        <v>0</v>
      </c>
      <c r="O171" s="4">
        <v>5.7798913043478262</v>
      </c>
      <c r="P171" s="4">
        <f>SUM(Nurse[[#This Row],[LPN Hours (excl. Admin)]],Nurse[[#This Row],[LPN Admin Hours]])</f>
        <v>56.185217391304342</v>
      </c>
      <c r="Q171" s="4">
        <v>53.605543478260863</v>
      </c>
      <c r="R171" s="4">
        <v>2.5796739130434783</v>
      </c>
      <c r="S171" s="4">
        <f>SUM(Nurse[[#This Row],[CNA Hours]],Nurse[[#This Row],[NA TR Hours]],Nurse[[#This Row],[Med Aide/Tech Hours]])</f>
        <v>230.70673913043476</v>
      </c>
      <c r="T171" s="4">
        <v>196.25793478260866</v>
      </c>
      <c r="U171" s="4">
        <v>0</v>
      </c>
      <c r="V171" s="4">
        <v>34.448804347826083</v>
      </c>
      <c r="W1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86.739239130434783</v>
      </c>
      <c r="X171" s="4">
        <v>5.0081521739130439</v>
      </c>
      <c r="Y171" s="4">
        <v>0</v>
      </c>
      <c r="Z171" s="4">
        <v>0</v>
      </c>
      <c r="AA171" s="4">
        <v>15.508152173913043</v>
      </c>
      <c r="AB171" s="4">
        <v>0</v>
      </c>
      <c r="AC171" s="4">
        <v>62.815326086956524</v>
      </c>
      <c r="AD171" s="4">
        <v>0</v>
      </c>
      <c r="AE171" s="4">
        <v>3.4076086956521738</v>
      </c>
      <c r="AF171" s="1">
        <v>155846</v>
      </c>
      <c r="AG171" s="1">
        <v>5</v>
      </c>
      <c r="AH171"/>
    </row>
    <row r="172" spans="1:34" x14ac:dyDescent="0.25">
      <c r="A172" t="s">
        <v>508</v>
      </c>
      <c r="B172" t="s">
        <v>24</v>
      </c>
      <c r="C172" t="s">
        <v>705</v>
      </c>
      <c r="D172" t="s">
        <v>583</v>
      </c>
      <c r="E172" s="4">
        <v>94.010869565217391</v>
      </c>
      <c r="F172" s="4">
        <f>Nurse[[#This Row],[Total Nurse Staff Hours]]/Nurse[[#This Row],[MDS Census]]</f>
        <v>3.510813966932592</v>
      </c>
      <c r="G172" s="4">
        <f>Nurse[[#This Row],[Total Direct Care Staff Hours]]/Nurse[[#This Row],[MDS Census]]</f>
        <v>3.2754827147647112</v>
      </c>
      <c r="H172" s="4">
        <f>Nurse[[#This Row],[Total RN Hours (w/ Admin, DON)]]/Nurse[[#This Row],[MDS Census]]</f>
        <v>0.49985084980922656</v>
      </c>
      <c r="I172" s="4">
        <f>Nurse[[#This Row],[RN Hours (excl. Admin, DON)]]/Nurse[[#This Row],[MDS Census]]</f>
        <v>0.30000000000000004</v>
      </c>
      <c r="J172" s="4">
        <f>SUM(Nurse[[#This Row],[RN Hours (excl. Admin, DON)]],Nurse[[#This Row],[RN Admin Hours]],Nurse[[#This Row],[RN DON Hours]],Nurse[[#This Row],[LPN Hours (excl. Admin)]],Nurse[[#This Row],[LPN Admin Hours]],Nurse[[#This Row],[CNA Hours]],Nurse[[#This Row],[NA TR Hours]],Nurse[[#This Row],[Med Aide/Tech Hours]])</f>
        <v>330.05467391304336</v>
      </c>
      <c r="K172" s="4">
        <f>SUM(Nurse[[#This Row],[RN Hours (excl. Admin, DON)]],Nurse[[#This Row],[LPN Hours (excl. Admin)]],Nurse[[#This Row],[CNA Hours]],Nurse[[#This Row],[NA TR Hours]],Nurse[[#This Row],[Med Aide/Tech Hours]])</f>
        <v>307.93097826086944</v>
      </c>
      <c r="L172" s="4">
        <f>SUM(Nurse[[#This Row],[RN Hours (excl. Admin, DON)]],Nurse[[#This Row],[RN Admin Hours]],Nurse[[#This Row],[RN DON Hours]])</f>
        <v>46.991413043478268</v>
      </c>
      <c r="M172" s="4">
        <v>28.20326086956522</v>
      </c>
      <c r="N172" s="4">
        <v>13.570760869565222</v>
      </c>
      <c r="O172" s="4">
        <v>5.2173913043478262</v>
      </c>
      <c r="P172" s="4">
        <f>SUM(Nurse[[#This Row],[LPN Hours (excl. Admin)]],Nurse[[#This Row],[LPN Admin Hours]])</f>
        <v>83.100652173913062</v>
      </c>
      <c r="Q172" s="4">
        <v>79.765108695652188</v>
      </c>
      <c r="R172" s="4">
        <v>3.3355434782608682</v>
      </c>
      <c r="S172" s="4">
        <f>SUM(Nurse[[#This Row],[CNA Hours]],Nurse[[#This Row],[NA TR Hours]],Nurse[[#This Row],[Med Aide/Tech Hours]])</f>
        <v>199.96260869565205</v>
      </c>
      <c r="T172" s="4">
        <v>180.20141304347814</v>
      </c>
      <c r="U172" s="4">
        <v>0</v>
      </c>
      <c r="V172" s="4">
        <v>19.761195652173914</v>
      </c>
      <c r="W1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43.018152173913052</v>
      </c>
      <c r="X172" s="4">
        <v>0.37141304347826087</v>
      </c>
      <c r="Y172" s="4">
        <v>0</v>
      </c>
      <c r="Z172" s="4">
        <v>0</v>
      </c>
      <c r="AA172" s="4">
        <v>10.610652173913044</v>
      </c>
      <c r="AB172" s="4">
        <v>0</v>
      </c>
      <c r="AC172" s="4">
        <v>32.036086956521743</v>
      </c>
      <c r="AD172" s="4">
        <v>0</v>
      </c>
      <c r="AE172" s="4">
        <v>0</v>
      </c>
      <c r="AF172" s="1">
        <v>155070</v>
      </c>
      <c r="AG172" s="1">
        <v>5</v>
      </c>
      <c r="AH172"/>
    </row>
    <row r="173" spans="1:34" x14ac:dyDescent="0.25">
      <c r="A173" t="s">
        <v>508</v>
      </c>
      <c r="B173" t="s">
        <v>84</v>
      </c>
      <c r="C173" t="s">
        <v>727</v>
      </c>
      <c r="D173" t="s">
        <v>603</v>
      </c>
      <c r="E173" s="4">
        <v>173.03260869565219</v>
      </c>
      <c r="F173" s="4">
        <f>Nurse[[#This Row],[Total Nurse Staff Hours]]/Nurse[[#This Row],[MDS Census]]</f>
        <v>4.0655725862177263</v>
      </c>
      <c r="G173" s="4">
        <f>Nurse[[#This Row],[Total Direct Care Staff Hours]]/Nurse[[#This Row],[MDS Census]]</f>
        <v>3.8016232175387898</v>
      </c>
      <c r="H173" s="4">
        <f>Nurse[[#This Row],[Total RN Hours (w/ Admin, DON)]]/Nurse[[#This Row],[MDS Census]]</f>
        <v>0.47180413342546651</v>
      </c>
      <c r="I173" s="4">
        <f>Nurse[[#This Row],[RN Hours (excl. Admin, DON)]]/Nurse[[#This Row],[MDS Census]]</f>
        <v>0.34786732834977074</v>
      </c>
      <c r="J173" s="4">
        <f>SUM(Nurse[[#This Row],[RN Hours (excl. Admin, DON)]],Nurse[[#This Row],[RN Admin Hours]],Nurse[[#This Row],[RN DON Hours]],Nurse[[#This Row],[LPN Hours (excl. Admin)]],Nurse[[#This Row],[LPN Admin Hours]],Nurse[[#This Row],[CNA Hours]],Nurse[[#This Row],[NA TR Hours]],Nurse[[#This Row],[Med Aide/Tech Hours]])</f>
        <v>703.47663043478246</v>
      </c>
      <c r="K173" s="4">
        <f>SUM(Nurse[[#This Row],[RN Hours (excl. Admin, DON)]],Nurse[[#This Row],[LPN Hours (excl. Admin)]],Nurse[[#This Row],[CNA Hours]],Nurse[[#This Row],[NA TR Hours]],Nurse[[#This Row],[Med Aide/Tech Hours]])</f>
        <v>657.80478260869563</v>
      </c>
      <c r="L173" s="4">
        <f>SUM(Nurse[[#This Row],[RN Hours (excl. Admin, DON)]],Nurse[[#This Row],[RN Admin Hours]],Nurse[[#This Row],[RN DON Hours]])</f>
        <v>81.637500000000017</v>
      </c>
      <c r="M173" s="4">
        <v>60.192391304347836</v>
      </c>
      <c r="N173" s="4">
        <v>16.325543478260876</v>
      </c>
      <c r="O173" s="4">
        <v>5.1195652173913047</v>
      </c>
      <c r="P173" s="4">
        <f>SUM(Nurse[[#This Row],[LPN Hours (excl. Admin)]],Nurse[[#This Row],[LPN Admin Hours]])</f>
        <v>126.99456521739127</v>
      </c>
      <c r="Q173" s="4">
        <v>102.76782608695649</v>
      </c>
      <c r="R173" s="4">
        <v>24.22673913043478</v>
      </c>
      <c r="S173" s="4">
        <f>SUM(Nurse[[#This Row],[CNA Hours]],Nurse[[#This Row],[NA TR Hours]],Nurse[[#This Row],[Med Aide/Tech Hours]])</f>
        <v>494.84456521739128</v>
      </c>
      <c r="T173" s="4">
        <v>348.03217391304344</v>
      </c>
      <c r="U173" s="4">
        <v>9.8302173913043482</v>
      </c>
      <c r="V173" s="4">
        <v>136.98217391304348</v>
      </c>
      <c r="W1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401.72706521739144</v>
      </c>
      <c r="X173" s="4">
        <v>22.344565217391303</v>
      </c>
      <c r="Y173" s="4">
        <v>0</v>
      </c>
      <c r="Z173" s="4">
        <v>0</v>
      </c>
      <c r="AA173" s="4">
        <v>65.601956521739126</v>
      </c>
      <c r="AB173" s="4">
        <v>1.4836956521739131</v>
      </c>
      <c r="AC173" s="4">
        <v>228.71163043478273</v>
      </c>
      <c r="AD173" s="4">
        <v>0</v>
      </c>
      <c r="AE173" s="4">
        <v>83.585217391304354</v>
      </c>
      <c r="AF173" s="1">
        <v>155205</v>
      </c>
      <c r="AG173" s="1">
        <v>5</v>
      </c>
      <c r="AH173"/>
    </row>
    <row r="174" spans="1:34" x14ac:dyDescent="0.25">
      <c r="A174" t="s">
        <v>508</v>
      </c>
      <c r="B174" t="s">
        <v>75</v>
      </c>
      <c r="C174" t="s">
        <v>713</v>
      </c>
      <c r="D174" t="s">
        <v>587</v>
      </c>
      <c r="E174" s="4">
        <v>110.46739130434783</v>
      </c>
      <c r="F174" s="4">
        <f>Nurse[[#This Row],[Total Nurse Staff Hours]]/Nurse[[#This Row],[MDS Census]]</f>
        <v>3.3570048214109995</v>
      </c>
      <c r="G174" s="4">
        <f>Nurse[[#This Row],[Total Direct Care Staff Hours]]/Nurse[[#This Row],[MDS Census]]</f>
        <v>3.2390524451441491</v>
      </c>
      <c r="H174" s="4">
        <f>Nurse[[#This Row],[Total RN Hours (w/ Admin, DON)]]/Nurse[[#This Row],[MDS Census]]</f>
        <v>0.19295680409327953</v>
      </c>
      <c r="I174" s="4">
        <f>Nurse[[#This Row],[RN Hours (excl. Admin, DON)]]/Nurse[[#This Row],[MDS Census]]</f>
        <v>0.14887533208698217</v>
      </c>
      <c r="J174" s="4">
        <f>SUM(Nurse[[#This Row],[RN Hours (excl. Admin, DON)]],Nurse[[#This Row],[RN Admin Hours]],Nurse[[#This Row],[RN DON Hours]],Nurse[[#This Row],[LPN Hours (excl. Admin)]],Nurse[[#This Row],[LPN Admin Hours]],Nurse[[#This Row],[CNA Hours]],Nurse[[#This Row],[NA TR Hours]],Nurse[[#This Row],[Med Aide/Tech Hours]])</f>
        <v>370.83956521739117</v>
      </c>
      <c r="K174" s="4">
        <f>SUM(Nurse[[#This Row],[RN Hours (excl. Admin, DON)]],Nurse[[#This Row],[LPN Hours (excl. Admin)]],Nurse[[#This Row],[CNA Hours]],Nurse[[#This Row],[NA TR Hours]],Nurse[[#This Row],[Med Aide/Tech Hours]])</f>
        <v>357.80967391304335</v>
      </c>
      <c r="L174" s="4">
        <f>SUM(Nurse[[#This Row],[RN Hours (excl. Admin, DON)]],Nurse[[#This Row],[RN Admin Hours]],Nurse[[#This Row],[RN DON Hours]])</f>
        <v>21.315434782608694</v>
      </c>
      <c r="M174" s="4">
        <v>16.445869565217389</v>
      </c>
      <c r="N174" s="4">
        <v>0</v>
      </c>
      <c r="O174" s="4">
        <v>4.8695652173913047</v>
      </c>
      <c r="P174" s="4">
        <f>SUM(Nurse[[#This Row],[LPN Hours (excl. Admin)]],Nurse[[#This Row],[LPN Admin Hours]])</f>
        <v>89.610869565217342</v>
      </c>
      <c r="Q174" s="4">
        <v>81.450543478260826</v>
      </c>
      <c r="R174" s="4">
        <v>8.1603260869565215</v>
      </c>
      <c r="S174" s="4">
        <f>SUM(Nurse[[#This Row],[CNA Hours]],Nurse[[#This Row],[NA TR Hours]],Nurse[[#This Row],[Med Aide/Tech Hours]])</f>
        <v>259.91326086956514</v>
      </c>
      <c r="T174" s="4">
        <v>205.15652173913037</v>
      </c>
      <c r="U174" s="4">
        <v>0</v>
      </c>
      <c r="V174" s="4">
        <v>54.756739130434788</v>
      </c>
      <c r="W1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95.883260869565234</v>
      </c>
      <c r="X174" s="4">
        <v>3.7773913043478267</v>
      </c>
      <c r="Y174" s="4">
        <v>0</v>
      </c>
      <c r="Z174" s="4">
        <v>0</v>
      </c>
      <c r="AA174" s="4">
        <v>7.1480434782608731</v>
      </c>
      <c r="AB174" s="4">
        <v>0</v>
      </c>
      <c r="AC174" s="4">
        <v>50.269021739130451</v>
      </c>
      <c r="AD174" s="4">
        <v>0</v>
      </c>
      <c r="AE174" s="4">
        <v>34.688804347826078</v>
      </c>
      <c r="AF174" s="1">
        <v>155188</v>
      </c>
      <c r="AG174" s="1">
        <v>5</v>
      </c>
      <c r="AH174"/>
    </row>
    <row r="175" spans="1:34" x14ac:dyDescent="0.25">
      <c r="A175" t="s">
        <v>508</v>
      </c>
      <c r="B175" t="s">
        <v>384</v>
      </c>
      <c r="C175" t="s">
        <v>657</v>
      </c>
      <c r="D175" t="s">
        <v>564</v>
      </c>
      <c r="E175" s="4">
        <v>35.5</v>
      </c>
      <c r="F175" s="4">
        <f>Nurse[[#This Row],[Total Nurse Staff Hours]]/Nurse[[#This Row],[MDS Census]]</f>
        <v>2.9158726270667481</v>
      </c>
      <c r="G175" s="4">
        <f>Nurse[[#This Row],[Total Direct Care Staff Hours]]/Nurse[[#This Row],[MDS Census]]</f>
        <v>2.6313043478260871</v>
      </c>
      <c r="H175" s="4">
        <f>Nurse[[#This Row],[Total RN Hours (w/ Admin, DON)]]/Nurse[[#This Row],[MDS Census]]</f>
        <v>0.27676362522963871</v>
      </c>
      <c r="I175" s="4">
        <f>Nurse[[#This Row],[RN Hours (excl. Admin, DON)]]/Nurse[[#This Row],[MDS Census]]</f>
        <v>0.12936619718309861</v>
      </c>
      <c r="J175" s="4">
        <f>SUM(Nurse[[#This Row],[RN Hours (excl. Admin, DON)]],Nurse[[#This Row],[RN Admin Hours]],Nurse[[#This Row],[RN DON Hours]],Nurse[[#This Row],[LPN Hours (excl. Admin)]],Nurse[[#This Row],[LPN Admin Hours]],Nurse[[#This Row],[CNA Hours]],Nurse[[#This Row],[NA TR Hours]],Nurse[[#This Row],[Med Aide/Tech Hours]])</f>
        <v>103.51347826086956</v>
      </c>
      <c r="K175" s="4">
        <f>SUM(Nurse[[#This Row],[RN Hours (excl. Admin, DON)]],Nurse[[#This Row],[LPN Hours (excl. Admin)]],Nurse[[#This Row],[CNA Hours]],Nurse[[#This Row],[NA TR Hours]],Nurse[[#This Row],[Med Aide/Tech Hours]])</f>
        <v>93.411304347826089</v>
      </c>
      <c r="L175" s="4">
        <f>SUM(Nurse[[#This Row],[RN Hours (excl. Admin, DON)]],Nurse[[#This Row],[RN Admin Hours]],Nurse[[#This Row],[RN DON Hours]])</f>
        <v>9.8251086956521743</v>
      </c>
      <c r="M175" s="4">
        <v>4.5925000000000002</v>
      </c>
      <c r="N175" s="4">
        <v>2.414891304347826</v>
      </c>
      <c r="O175" s="4">
        <v>2.8177173913043481</v>
      </c>
      <c r="P175" s="4">
        <f>SUM(Nurse[[#This Row],[LPN Hours (excl. Admin)]],Nurse[[#This Row],[LPN Admin Hours]])</f>
        <v>22.695434782608693</v>
      </c>
      <c r="Q175" s="4">
        <v>17.825869565217388</v>
      </c>
      <c r="R175" s="4">
        <v>4.8695652173913047</v>
      </c>
      <c r="S175" s="4">
        <f>SUM(Nurse[[#This Row],[CNA Hours]],Nurse[[#This Row],[NA TR Hours]],Nurse[[#This Row],[Med Aide/Tech Hours]])</f>
        <v>70.9929347826087</v>
      </c>
      <c r="T175" s="4">
        <v>66.904130434782616</v>
      </c>
      <c r="U175" s="4">
        <v>4.0888043478260867</v>
      </c>
      <c r="V175" s="4">
        <v>0</v>
      </c>
      <c r="W1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5" s="4">
        <v>0</v>
      </c>
      <c r="Y175" s="4">
        <v>0</v>
      </c>
      <c r="Z175" s="4">
        <v>0</v>
      </c>
      <c r="AA175" s="4">
        <v>0</v>
      </c>
      <c r="AB175" s="4">
        <v>0</v>
      </c>
      <c r="AC175" s="4">
        <v>0</v>
      </c>
      <c r="AD175" s="4">
        <v>0</v>
      </c>
      <c r="AE175" s="4">
        <v>0</v>
      </c>
      <c r="AF175" s="1">
        <v>155743</v>
      </c>
      <c r="AG175" s="1">
        <v>5</v>
      </c>
      <c r="AH175"/>
    </row>
    <row r="176" spans="1:34" x14ac:dyDescent="0.25">
      <c r="A176" t="s">
        <v>508</v>
      </c>
      <c r="B176" t="s">
        <v>415</v>
      </c>
      <c r="C176" t="s">
        <v>707</v>
      </c>
      <c r="D176" t="s">
        <v>603</v>
      </c>
      <c r="E176" s="4">
        <v>56.130434782608695</v>
      </c>
      <c r="F176" s="4">
        <f>Nurse[[#This Row],[Total Nurse Staff Hours]]/Nurse[[#This Row],[MDS Census]]</f>
        <v>3.0324457784663057</v>
      </c>
      <c r="G176" s="4">
        <f>Nurse[[#This Row],[Total Direct Care Staff Hours]]/Nurse[[#This Row],[MDS Census]]</f>
        <v>2.7923257164988389</v>
      </c>
      <c r="H176" s="4">
        <f>Nurse[[#This Row],[Total RN Hours (w/ Admin, DON)]]/Nurse[[#This Row],[MDS Census]]</f>
        <v>0.31927769171185127</v>
      </c>
      <c r="I176" s="4">
        <f>Nurse[[#This Row],[RN Hours (excl. Admin, DON)]]/Nurse[[#This Row],[MDS Census]]</f>
        <v>0.19741479473276533</v>
      </c>
      <c r="J176" s="4">
        <f>SUM(Nurse[[#This Row],[RN Hours (excl. Admin, DON)]],Nurse[[#This Row],[RN Admin Hours]],Nurse[[#This Row],[RN DON Hours]],Nurse[[#This Row],[LPN Hours (excl. Admin)]],Nurse[[#This Row],[LPN Admin Hours]],Nurse[[#This Row],[CNA Hours]],Nurse[[#This Row],[NA TR Hours]],Nurse[[#This Row],[Med Aide/Tech Hours]])</f>
        <v>170.21250000000003</v>
      </c>
      <c r="K176" s="4">
        <f>SUM(Nurse[[#This Row],[RN Hours (excl. Admin, DON)]],Nurse[[#This Row],[LPN Hours (excl. Admin)]],Nurse[[#This Row],[CNA Hours]],Nurse[[#This Row],[NA TR Hours]],Nurse[[#This Row],[Med Aide/Tech Hours]])</f>
        <v>156.73445652173916</v>
      </c>
      <c r="L176" s="4">
        <f>SUM(Nurse[[#This Row],[RN Hours (excl. Admin, DON)]],Nurse[[#This Row],[RN Admin Hours]],Nurse[[#This Row],[RN DON Hours]])</f>
        <v>17.921195652173914</v>
      </c>
      <c r="M176" s="4">
        <v>11.080978260869566</v>
      </c>
      <c r="N176" s="4">
        <v>3.9054347826086957</v>
      </c>
      <c r="O176" s="4">
        <v>2.9347826086956523</v>
      </c>
      <c r="P176" s="4">
        <f>SUM(Nurse[[#This Row],[LPN Hours (excl. Admin)]],Nurse[[#This Row],[LPN Admin Hours]])</f>
        <v>38.024021739130433</v>
      </c>
      <c r="Q176" s="4">
        <v>31.38619565217391</v>
      </c>
      <c r="R176" s="4">
        <v>6.6378260869565215</v>
      </c>
      <c r="S176" s="4">
        <f>SUM(Nurse[[#This Row],[CNA Hours]],Nurse[[#This Row],[NA TR Hours]],Nurse[[#This Row],[Med Aide/Tech Hours]])</f>
        <v>114.26728260869568</v>
      </c>
      <c r="T176" s="4">
        <v>74.211195652173942</v>
      </c>
      <c r="U176" s="4">
        <v>13.750434782608695</v>
      </c>
      <c r="V176" s="4">
        <v>26.305652173913042</v>
      </c>
      <c r="W1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6" s="4">
        <v>0</v>
      </c>
      <c r="Y176" s="4">
        <v>0</v>
      </c>
      <c r="Z176" s="4">
        <v>0</v>
      </c>
      <c r="AA176" s="4">
        <v>0</v>
      </c>
      <c r="AB176" s="4">
        <v>0</v>
      </c>
      <c r="AC176" s="4">
        <v>0</v>
      </c>
      <c r="AD176" s="4">
        <v>0</v>
      </c>
      <c r="AE176" s="4">
        <v>0</v>
      </c>
      <c r="AF176" s="1">
        <v>155783</v>
      </c>
      <c r="AG176" s="1">
        <v>5</v>
      </c>
      <c r="AH176"/>
    </row>
    <row r="177" spans="1:34" x14ac:dyDescent="0.25">
      <c r="A177" t="s">
        <v>508</v>
      </c>
      <c r="B177" t="s">
        <v>205</v>
      </c>
      <c r="C177" t="s">
        <v>654</v>
      </c>
      <c r="D177" t="s">
        <v>567</v>
      </c>
      <c r="E177" s="4">
        <v>84.923913043478265</v>
      </c>
      <c r="F177" s="4">
        <f>Nurse[[#This Row],[Total Nurse Staff Hours]]/Nurse[[#This Row],[MDS Census]]</f>
        <v>3.0844093178036602</v>
      </c>
      <c r="G177" s="4">
        <f>Nurse[[#This Row],[Total Direct Care Staff Hours]]/Nurse[[#This Row],[MDS Census]]</f>
        <v>2.9582951491104565</v>
      </c>
      <c r="H177" s="4">
        <f>Nurse[[#This Row],[Total RN Hours (w/ Admin, DON)]]/Nurse[[#This Row],[MDS Census]]</f>
        <v>0.32791885319339564</v>
      </c>
      <c r="I177" s="4">
        <f>Nurse[[#This Row],[RN Hours (excl. Admin, DON)]]/Nurse[[#This Row],[MDS Census]]</f>
        <v>0.20266862920773071</v>
      </c>
      <c r="J177" s="4">
        <f>SUM(Nurse[[#This Row],[RN Hours (excl. Admin, DON)]],Nurse[[#This Row],[RN Admin Hours]],Nurse[[#This Row],[RN DON Hours]],Nurse[[#This Row],[LPN Hours (excl. Admin)]],Nurse[[#This Row],[LPN Admin Hours]],Nurse[[#This Row],[CNA Hours]],Nurse[[#This Row],[NA TR Hours]],Nurse[[#This Row],[Med Aide/Tech Hours]])</f>
        <v>261.94010869565216</v>
      </c>
      <c r="K177" s="4">
        <f>SUM(Nurse[[#This Row],[RN Hours (excl. Admin, DON)]],Nurse[[#This Row],[LPN Hours (excl. Admin)]],Nurse[[#This Row],[CNA Hours]],Nurse[[#This Row],[NA TR Hours]],Nurse[[#This Row],[Med Aide/Tech Hours]])</f>
        <v>251.23</v>
      </c>
      <c r="L177" s="4">
        <f>SUM(Nurse[[#This Row],[RN Hours (excl. Admin, DON)]],Nurse[[#This Row],[RN Admin Hours]],Nurse[[#This Row],[RN DON Hours]])</f>
        <v>27.848152173913046</v>
      </c>
      <c r="M177" s="4">
        <v>17.211413043478263</v>
      </c>
      <c r="N177" s="4">
        <v>5.5932608695652162</v>
      </c>
      <c r="O177" s="4">
        <v>5.0434782608695654</v>
      </c>
      <c r="P177" s="4">
        <f>SUM(Nurse[[#This Row],[LPN Hours (excl. Admin)]],Nurse[[#This Row],[LPN Admin Hours]])</f>
        <v>76.949021739130444</v>
      </c>
      <c r="Q177" s="4">
        <v>76.875652173913053</v>
      </c>
      <c r="R177" s="4">
        <v>7.3369565217391311E-2</v>
      </c>
      <c r="S177" s="4">
        <f>SUM(Nurse[[#This Row],[CNA Hours]],Nurse[[#This Row],[NA TR Hours]],Nurse[[#This Row],[Med Aide/Tech Hours]])</f>
        <v>157.14293478260868</v>
      </c>
      <c r="T177" s="4">
        <v>130.77663043478259</v>
      </c>
      <c r="U177" s="4">
        <v>0</v>
      </c>
      <c r="V177" s="4">
        <v>26.366304347826091</v>
      </c>
      <c r="W1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7" s="4">
        <v>0</v>
      </c>
      <c r="Y177" s="4">
        <v>0</v>
      </c>
      <c r="Z177" s="4">
        <v>0</v>
      </c>
      <c r="AA177" s="4">
        <v>0</v>
      </c>
      <c r="AB177" s="4">
        <v>0</v>
      </c>
      <c r="AC177" s="4">
        <v>0</v>
      </c>
      <c r="AD177" s="4">
        <v>0</v>
      </c>
      <c r="AE177" s="4">
        <v>0</v>
      </c>
      <c r="AF177" s="1">
        <v>155412</v>
      </c>
      <c r="AG177" s="1">
        <v>5</v>
      </c>
      <c r="AH177"/>
    </row>
    <row r="178" spans="1:34" x14ac:dyDescent="0.25">
      <c r="A178" t="s">
        <v>508</v>
      </c>
      <c r="B178" t="s">
        <v>77</v>
      </c>
      <c r="C178" t="s">
        <v>654</v>
      </c>
      <c r="D178" t="s">
        <v>567</v>
      </c>
      <c r="E178" s="4">
        <v>182.75</v>
      </c>
      <c r="F178" s="4">
        <f>Nurse[[#This Row],[Total Nurse Staff Hours]]/Nurse[[#This Row],[MDS Census]]</f>
        <v>3.4163498483316483</v>
      </c>
      <c r="G178" s="4">
        <f>Nurse[[#This Row],[Total Direct Care Staff Hours]]/Nurse[[#This Row],[MDS Census]]</f>
        <v>3.2723690001784327</v>
      </c>
      <c r="H178" s="4">
        <f>Nurse[[#This Row],[Total RN Hours (w/ Admin, DON)]]/Nurse[[#This Row],[MDS Census]]</f>
        <v>0.44957770772616434</v>
      </c>
      <c r="I178" s="4">
        <f>Nurse[[#This Row],[RN Hours (excl. Admin, DON)]]/Nurse[[#This Row],[MDS Census]]</f>
        <v>0.36425682507583423</v>
      </c>
      <c r="J178" s="4">
        <f>SUM(Nurse[[#This Row],[RN Hours (excl. Admin, DON)]],Nurse[[#This Row],[RN Admin Hours]],Nurse[[#This Row],[RN DON Hours]],Nurse[[#This Row],[LPN Hours (excl. Admin)]],Nurse[[#This Row],[LPN Admin Hours]],Nurse[[#This Row],[CNA Hours]],Nurse[[#This Row],[NA TR Hours]],Nurse[[#This Row],[Med Aide/Tech Hours]])</f>
        <v>624.33793478260873</v>
      </c>
      <c r="K178" s="4">
        <f>SUM(Nurse[[#This Row],[RN Hours (excl. Admin, DON)]],Nurse[[#This Row],[LPN Hours (excl. Admin)]],Nurse[[#This Row],[CNA Hours]],Nurse[[#This Row],[NA TR Hours]],Nurse[[#This Row],[Med Aide/Tech Hours]])</f>
        <v>598.02543478260861</v>
      </c>
      <c r="L178" s="4">
        <f>SUM(Nurse[[#This Row],[RN Hours (excl. Admin, DON)]],Nurse[[#This Row],[RN Admin Hours]],Nurse[[#This Row],[RN DON Hours]])</f>
        <v>82.16032608695653</v>
      </c>
      <c r="M178" s="4">
        <v>66.567934782608702</v>
      </c>
      <c r="N178" s="4">
        <v>15.184782608695652</v>
      </c>
      <c r="O178" s="4">
        <v>0.40760869565217389</v>
      </c>
      <c r="P178" s="4">
        <f>SUM(Nurse[[#This Row],[LPN Hours (excl. Admin)]],Nurse[[#This Row],[LPN Admin Hours]])</f>
        <v>131.00815217391306</v>
      </c>
      <c r="Q178" s="4">
        <v>120.28804347826087</v>
      </c>
      <c r="R178" s="4">
        <v>10.720108695652174</v>
      </c>
      <c r="S178" s="4">
        <f>SUM(Nurse[[#This Row],[CNA Hours]],Nurse[[#This Row],[NA TR Hours]],Nurse[[#This Row],[Med Aide/Tech Hours]])</f>
        <v>411.16945652173911</v>
      </c>
      <c r="T178" s="4">
        <v>388.36782608695648</v>
      </c>
      <c r="U178" s="4">
        <v>5.5733695652173916</v>
      </c>
      <c r="V178" s="4">
        <v>17.228260869565219</v>
      </c>
      <c r="W1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78" s="4">
        <v>0</v>
      </c>
      <c r="Y178" s="4">
        <v>0</v>
      </c>
      <c r="Z178" s="4">
        <v>0</v>
      </c>
      <c r="AA178" s="4">
        <v>0</v>
      </c>
      <c r="AB178" s="4">
        <v>0</v>
      </c>
      <c r="AC178" s="4">
        <v>0</v>
      </c>
      <c r="AD178" s="4">
        <v>0</v>
      </c>
      <c r="AE178" s="4">
        <v>0</v>
      </c>
      <c r="AF178" s="1">
        <v>155193</v>
      </c>
      <c r="AG178" s="1">
        <v>5</v>
      </c>
      <c r="AH178"/>
    </row>
    <row r="179" spans="1:34" x14ac:dyDescent="0.25">
      <c r="A179" t="s">
        <v>508</v>
      </c>
      <c r="B179" t="s">
        <v>420</v>
      </c>
      <c r="C179" t="s">
        <v>654</v>
      </c>
      <c r="D179" t="s">
        <v>567</v>
      </c>
      <c r="E179" s="4">
        <v>105.1195652173913</v>
      </c>
      <c r="F179" s="4">
        <f>Nurse[[#This Row],[Total Nurse Staff Hours]]/Nurse[[#This Row],[MDS Census]]</f>
        <v>3.5433895150449799</v>
      </c>
      <c r="G179" s="4">
        <f>Nurse[[#This Row],[Total Direct Care Staff Hours]]/Nurse[[#This Row],[MDS Census]]</f>
        <v>3.1752476476062457</v>
      </c>
      <c r="H179" s="4">
        <f>Nurse[[#This Row],[Total RN Hours (w/ Admin, DON)]]/Nurse[[#This Row],[MDS Census]]</f>
        <v>0.64899079722882858</v>
      </c>
      <c r="I179" s="4">
        <f>Nurse[[#This Row],[RN Hours (excl. Admin, DON)]]/Nurse[[#This Row],[MDS Census]]</f>
        <v>0.42937752042187993</v>
      </c>
      <c r="J179" s="4">
        <f>SUM(Nurse[[#This Row],[RN Hours (excl. Admin, DON)]],Nurse[[#This Row],[RN Admin Hours]],Nurse[[#This Row],[RN DON Hours]],Nurse[[#This Row],[LPN Hours (excl. Admin)]],Nurse[[#This Row],[LPN Admin Hours]],Nurse[[#This Row],[CNA Hours]],Nurse[[#This Row],[NA TR Hours]],Nurse[[#This Row],[Med Aide/Tech Hours]])</f>
        <v>372.47956521739127</v>
      </c>
      <c r="K179" s="4">
        <f>SUM(Nurse[[#This Row],[RN Hours (excl. Admin, DON)]],Nurse[[#This Row],[LPN Hours (excl. Admin)]],Nurse[[#This Row],[CNA Hours]],Nurse[[#This Row],[NA TR Hours]],Nurse[[#This Row],[Med Aide/Tech Hours]])</f>
        <v>333.78065217391304</v>
      </c>
      <c r="L179" s="4">
        <f>SUM(Nurse[[#This Row],[RN Hours (excl. Admin, DON)]],Nurse[[#This Row],[RN Admin Hours]],Nurse[[#This Row],[RN DON Hours]])</f>
        <v>68.221630434782611</v>
      </c>
      <c r="M179" s="4">
        <v>45.135978260869571</v>
      </c>
      <c r="N179" s="4">
        <v>17.607391304347829</v>
      </c>
      <c r="O179" s="4">
        <v>5.4782608695652177</v>
      </c>
      <c r="P179" s="4">
        <f>SUM(Nurse[[#This Row],[LPN Hours (excl. Admin)]],Nurse[[#This Row],[LPN Admin Hours]])</f>
        <v>94.462173913043486</v>
      </c>
      <c r="Q179" s="4">
        <v>78.848913043478262</v>
      </c>
      <c r="R179" s="4">
        <v>15.613260869565218</v>
      </c>
      <c r="S179" s="4">
        <f>SUM(Nurse[[#This Row],[CNA Hours]],Nurse[[#This Row],[NA TR Hours]],Nurse[[#This Row],[Med Aide/Tech Hours]])</f>
        <v>209.79576086956524</v>
      </c>
      <c r="T179" s="4">
        <v>178.37391304347827</v>
      </c>
      <c r="U179" s="4">
        <v>15.909347826086957</v>
      </c>
      <c r="V179" s="4">
        <v>15.512500000000003</v>
      </c>
      <c r="W1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10.025217391304349</v>
      </c>
      <c r="X179" s="4">
        <v>0.42391304347826086</v>
      </c>
      <c r="Y179" s="4">
        <v>0</v>
      </c>
      <c r="Z179" s="4">
        <v>0</v>
      </c>
      <c r="AA179" s="4">
        <v>5.2684782608695651</v>
      </c>
      <c r="AB179" s="4">
        <v>0</v>
      </c>
      <c r="AC179" s="4">
        <v>4.2513043478260872</v>
      </c>
      <c r="AD179" s="4">
        <v>0</v>
      </c>
      <c r="AE179" s="4">
        <v>8.1521739130434784E-2</v>
      </c>
      <c r="AF179" s="1">
        <v>155788</v>
      </c>
      <c r="AG179" s="1">
        <v>5</v>
      </c>
      <c r="AH179"/>
    </row>
    <row r="180" spans="1:34" x14ac:dyDescent="0.25">
      <c r="A180" t="s">
        <v>508</v>
      </c>
      <c r="B180" t="s">
        <v>15</v>
      </c>
      <c r="C180" t="s">
        <v>654</v>
      </c>
      <c r="D180" t="s">
        <v>567</v>
      </c>
      <c r="E180" s="4">
        <v>112.97826086956522</v>
      </c>
      <c r="F180" s="4">
        <f>Nurse[[#This Row],[Total Nurse Staff Hours]]/Nurse[[#This Row],[MDS Census]]</f>
        <v>3.8618414469886471</v>
      </c>
      <c r="G180" s="4">
        <f>Nurse[[#This Row],[Total Direct Care Staff Hours]]/Nurse[[#This Row],[MDS Census]]</f>
        <v>3.5118674235135647</v>
      </c>
      <c r="H180" s="4">
        <f>Nurse[[#This Row],[Total RN Hours (w/ Admin, DON)]]/Nurse[[#This Row],[MDS Census]]</f>
        <v>0.50984895131806829</v>
      </c>
      <c r="I180" s="4">
        <f>Nurse[[#This Row],[RN Hours (excl. Admin, DON)]]/Nurse[[#This Row],[MDS Census]]</f>
        <v>0.39795747546661553</v>
      </c>
      <c r="J180" s="4">
        <f>SUM(Nurse[[#This Row],[RN Hours (excl. Admin, DON)]],Nurse[[#This Row],[RN Admin Hours]],Nurse[[#This Row],[RN DON Hours]],Nurse[[#This Row],[LPN Hours (excl. Admin)]],Nurse[[#This Row],[LPN Admin Hours]],Nurse[[#This Row],[CNA Hours]],Nurse[[#This Row],[NA TR Hours]],Nurse[[#This Row],[Med Aide/Tech Hours]])</f>
        <v>436.30413043478256</v>
      </c>
      <c r="K180" s="4">
        <f>SUM(Nurse[[#This Row],[RN Hours (excl. Admin, DON)]],Nurse[[#This Row],[LPN Hours (excl. Admin)]],Nurse[[#This Row],[CNA Hours]],Nurse[[#This Row],[NA TR Hours]],Nurse[[#This Row],[Med Aide/Tech Hours]])</f>
        <v>396.7646739130434</v>
      </c>
      <c r="L180" s="4">
        <f>SUM(Nurse[[#This Row],[RN Hours (excl. Admin, DON)]],Nurse[[#This Row],[RN Admin Hours]],Nurse[[#This Row],[RN DON Hours]])</f>
        <v>57.601847826086981</v>
      </c>
      <c r="M180" s="4">
        <v>44.960543478260888</v>
      </c>
      <c r="N180" s="4">
        <v>4.8097826086956523</v>
      </c>
      <c r="O180" s="4">
        <v>7.8315217391304346</v>
      </c>
      <c r="P180" s="4">
        <f>SUM(Nurse[[#This Row],[LPN Hours (excl. Admin)]],Nurse[[#This Row],[LPN Admin Hours]])</f>
        <v>104.73489130434781</v>
      </c>
      <c r="Q180" s="4">
        <v>77.836739130434765</v>
      </c>
      <c r="R180" s="4">
        <v>26.898152173913044</v>
      </c>
      <c r="S180" s="4">
        <f>SUM(Nurse[[#This Row],[CNA Hours]],Nurse[[#This Row],[NA TR Hours]],Nurse[[#This Row],[Med Aide/Tech Hours]])</f>
        <v>273.96739130434776</v>
      </c>
      <c r="T180" s="4">
        <v>215.08847826086952</v>
      </c>
      <c r="U180" s="4">
        <v>0</v>
      </c>
      <c r="V180" s="4">
        <v>58.878913043478256</v>
      </c>
      <c r="W1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121.77239130434785</v>
      </c>
      <c r="X180" s="4">
        <v>2.6130434782608698</v>
      </c>
      <c r="Y180" s="4">
        <v>0</v>
      </c>
      <c r="Z180" s="4">
        <v>1.2173913043478262</v>
      </c>
      <c r="AA180" s="4">
        <v>15.133260869565227</v>
      </c>
      <c r="AB180" s="4">
        <v>0</v>
      </c>
      <c r="AC180" s="4">
        <v>84.828913043478266</v>
      </c>
      <c r="AD180" s="4">
        <v>0</v>
      </c>
      <c r="AE180" s="4">
        <v>17.97978260869565</v>
      </c>
      <c r="AF180" s="1">
        <v>155026</v>
      </c>
      <c r="AG180" s="1">
        <v>5</v>
      </c>
      <c r="AH180"/>
    </row>
    <row r="181" spans="1:34" x14ac:dyDescent="0.25">
      <c r="A181" t="s">
        <v>508</v>
      </c>
      <c r="B181" t="s">
        <v>439</v>
      </c>
      <c r="C181" t="s">
        <v>708</v>
      </c>
      <c r="D181" t="s">
        <v>605</v>
      </c>
      <c r="E181" s="4">
        <v>83.163043478260875</v>
      </c>
      <c r="F181" s="4">
        <f>Nurse[[#This Row],[Total Nurse Staff Hours]]/Nurse[[#This Row],[MDS Census]]</f>
        <v>3.3548228989674547</v>
      </c>
      <c r="G181" s="4">
        <f>Nurse[[#This Row],[Total Direct Care Staff Hours]]/Nurse[[#This Row],[MDS Census]]</f>
        <v>3.1601751405045087</v>
      </c>
      <c r="H181" s="4">
        <f>Nurse[[#This Row],[Total RN Hours (w/ Admin, DON)]]/Nurse[[#This Row],[MDS Census]]</f>
        <v>0.50888772709449748</v>
      </c>
      <c r="I181" s="4">
        <f>Nurse[[#This Row],[RN Hours (excl. Admin, DON)]]/Nurse[[#This Row],[MDS Census]]</f>
        <v>0.44157626454058291</v>
      </c>
      <c r="J181" s="4">
        <f>SUM(Nurse[[#This Row],[RN Hours (excl. Admin, DON)]],Nurse[[#This Row],[RN Admin Hours]],Nurse[[#This Row],[RN DON Hours]],Nurse[[#This Row],[LPN Hours (excl. Admin)]],Nurse[[#This Row],[LPN Admin Hours]],Nurse[[#This Row],[CNA Hours]],Nurse[[#This Row],[NA TR Hours]],Nurse[[#This Row],[Med Aide/Tech Hours]])</f>
        <v>278.99728260869563</v>
      </c>
      <c r="K181" s="4">
        <f>SUM(Nurse[[#This Row],[RN Hours (excl. Admin, DON)]],Nurse[[#This Row],[LPN Hours (excl. Admin)]],Nurse[[#This Row],[CNA Hours]],Nurse[[#This Row],[NA TR Hours]],Nurse[[#This Row],[Med Aide/Tech Hours]])</f>
        <v>262.80978260869563</v>
      </c>
      <c r="L181" s="4">
        <f>SUM(Nurse[[#This Row],[RN Hours (excl. Admin, DON)]],Nurse[[#This Row],[RN Admin Hours]],Nurse[[#This Row],[RN DON Hours]])</f>
        <v>42.320652173913047</v>
      </c>
      <c r="M181" s="4">
        <v>36.722826086956523</v>
      </c>
      <c r="N181" s="4">
        <v>0.64130434782608692</v>
      </c>
      <c r="O181" s="4">
        <v>4.9565217391304346</v>
      </c>
      <c r="P181" s="4">
        <f>SUM(Nurse[[#This Row],[LPN Hours (excl. Admin)]],Nurse[[#This Row],[LPN Admin Hours]])</f>
        <v>55.929347826086953</v>
      </c>
      <c r="Q181" s="4">
        <v>45.339673913043477</v>
      </c>
      <c r="R181" s="4">
        <v>10.589673913043478</v>
      </c>
      <c r="S181" s="4">
        <f>SUM(Nurse[[#This Row],[CNA Hours]],Nurse[[#This Row],[NA TR Hours]],Nurse[[#This Row],[Med Aide/Tech Hours]])</f>
        <v>180.74728260869566</v>
      </c>
      <c r="T181" s="4">
        <v>150.94293478260869</v>
      </c>
      <c r="U181" s="4">
        <v>29.804347826086957</v>
      </c>
      <c r="V181" s="4">
        <v>0</v>
      </c>
      <c r="W1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1" s="4">
        <v>0</v>
      </c>
      <c r="Y181" s="4">
        <v>0</v>
      </c>
      <c r="Z181" s="4">
        <v>0</v>
      </c>
      <c r="AA181" s="4">
        <v>0</v>
      </c>
      <c r="AB181" s="4">
        <v>0</v>
      </c>
      <c r="AC181" s="4">
        <v>0</v>
      </c>
      <c r="AD181" s="4">
        <v>0</v>
      </c>
      <c r="AE181" s="4">
        <v>0</v>
      </c>
      <c r="AF181" s="1">
        <v>155809</v>
      </c>
      <c r="AG181" s="1">
        <v>5</v>
      </c>
      <c r="AH181"/>
    </row>
    <row r="182" spans="1:34" x14ac:dyDescent="0.25">
      <c r="A182" t="s">
        <v>508</v>
      </c>
      <c r="B182" t="s">
        <v>324</v>
      </c>
      <c r="C182" t="s">
        <v>792</v>
      </c>
      <c r="D182" t="s">
        <v>606</v>
      </c>
      <c r="E182" s="4">
        <v>58.239130434782609</v>
      </c>
      <c r="F182" s="4">
        <f>Nurse[[#This Row],[Total Nurse Staff Hours]]/Nurse[[#This Row],[MDS Census]]</f>
        <v>3.5216648002986188</v>
      </c>
      <c r="G182" s="4">
        <f>Nurse[[#This Row],[Total Direct Care Staff Hours]]/Nurse[[#This Row],[MDS Census]]</f>
        <v>3.2524300111982081</v>
      </c>
      <c r="H182" s="4">
        <f>Nurse[[#This Row],[Total RN Hours (w/ Admin, DON)]]/Nurse[[#This Row],[MDS Census]]</f>
        <v>0.72666480029861846</v>
      </c>
      <c r="I182" s="4">
        <f>Nurse[[#This Row],[RN Hours (excl. Admin, DON)]]/Nurse[[#This Row],[MDS Census]]</f>
        <v>0.55301231802911499</v>
      </c>
      <c r="J182" s="4">
        <f>SUM(Nurse[[#This Row],[RN Hours (excl. Admin, DON)]],Nurse[[#This Row],[RN Admin Hours]],Nurse[[#This Row],[RN DON Hours]],Nurse[[#This Row],[LPN Hours (excl. Admin)]],Nurse[[#This Row],[LPN Admin Hours]],Nurse[[#This Row],[CNA Hours]],Nurse[[#This Row],[NA TR Hours]],Nurse[[#This Row],[Med Aide/Tech Hours]])</f>
        <v>205.09869565217392</v>
      </c>
      <c r="K182" s="4">
        <f>SUM(Nurse[[#This Row],[RN Hours (excl. Admin, DON)]],Nurse[[#This Row],[LPN Hours (excl. Admin)]],Nurse[[#This Row],[CNA Hours]],Nurse[[#This Row],[NA TR Hours]],Nurse[[#This Row],[Med Aide/Tech Hours]])</f>
        <v>189.41869565217391</v>
      </c>
      <c r="L182" s="4">
        <f>SUM(Nurse[[#This Row],[RN Hours (excl. Admin, DON)]],Nurse[[#This Row],[RN Admin Hours]],Nurse[[#This Row],[RN DON Hours]])</f>
        <v>42.320326086956499</v>
      </c>
      <c r="M182" s="4">
        <v>32.206956521739109</v>
      </c>
      <c r="N182" s="4">
        <v>4.8342391304347823</v>
      </c>
      <c r="O182" s="4">
        <v>5.2791304347826085</v>
      </c>
      <c r="P182" s="4">
        <f>SUM(Nurse[[#This Row],[LPN Hours (excl. Admin)]],Nurse[[#This Row],[LPN Admin Hours]])</f>
        <v>44.605543478260877</v>
      </c>
      <c r="Q182" s="4">
        <v>39.038913043478267</v>
      </c>
      <c r="R182" s="4">
        <v>5.5666304347826072</v>
      </c>
      <c r="S182" s="4">
        <f>SUM(Nurse[[#This Row],[CNA Hours]],Nurse[[#This Row],[NA TR Hours]],Nurse[[#This Row],[Med Aide/Tech Hours]])</f>
        <v>118.17282608695653</v>
      </c>
      <c r="T182" s="4">
        <v>92.4533695652174</v>
      </c>
      <c r="U182" s="4">
        <v>0</v>
      </c>
      <c r="V182" s="4">
        <v>25.719456521739136</v>
      </c>
      <c r="W1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53.665652173913038</v>
      </c>
      <c r="X182" s="4">
        <v>3.2255434782608696</v>
      </c>
      <c r="Y182" s="4">
        <v>0</v>
      </c>
      <c r="Z182" s="4">
        <v>0</v>
      </c>
      <c r="AA182" s="4">
        <v>12.286304347826089</v>
      </c>
      <c r="AB182" s="4">
        <v>0.68478260869565222</v>
      </c>
      <c r="AC182" s="4">
        <v>23.145652173913039</v>
      </c>
      <c r="AD182" s="4">
        <v>0</v>
      </c>
      <c r="AE182" s="4">
        <v>14.323369565217391</v>
      </c>
      <c r="AF182" s="1">
        <v>155672</v>
      </c>
      <c r="AG182" s="1">
        <v>5</v>
      </c>
      <c r="AH182"/>
    </row>
    <row r="183" spans="1:34" x14ac:dyDescent="0.25">
      <c r="A183" t="s">
        <v>508</v>
      </c>
      <c r="B183" t="s">
        <v>433</v>
      </c>
      <c r="C183" t="s">
        <v>739</v>
      </c>
      <c r="D183" t="s">
        <v>619</v>
      </c>
      <c r="E183" s="4">
        <v>91.771739130434781</v>
      </c>
      <c r="F183" s="4">
        <f>Nurse[[#This Row],[Total Nurse Staff Hours]]/Nurse[[#This Row],[MDS Census]]</f>
        <v>4.3688191401160736</v>
      </c>
      <c r="G183" s="4">
        <f>Nurse[[#This Row],[Total Direct Care Staff Hours]]/Nurse[[#This Row],[MDS Census]]</f>
        <v>3.804890441786096</v>
      </c>
      <c r="H183" s="4">
        <f>Nurse[[#This Row],[Total RN Hours (w/ Admin, DON)]]/Nurse[[#This Row],[MDS Census]]</f>
        <v>0.59459196967902406</v>
      </c>
      <c r="I183" s="4">
        <f>Nurse[[#This Row],[RN Hours (excl. Admin, DON)]]/Nurse[[#This Row],[MDS Census]]</f>
        <v>0.2768435390264124</v>
      </c>
      <c r="J183" s="4">
        <f>SUM(Nurse[[#This Row],[RN Hours (excl. Admin, DON)]],Nurse[[#This Row],[RN Admin Hours]],Nurse[[#This Row],[RN DON Hours]],Nurse[[#This Row],[LPN Hours (excl. Admin)]],Nurse[[#This Row],[LPN Admin Hours]],Nurse[[#This Row],[CNA Hours]],Nurse[[#This Row],[NA TR Hours]],Nurse[[#This Row],[Med Aide/Tech Hours]])</f>
        <v>400.93413043478267</v>
      </c>
      <c r="K183" s="4">
        <f>SUM(Nurse[[#This Row],[RN Hours (excl. Admin, DON)]],Nurse[[#This Row],[LPN Hours (excl. Admin)]],Nurse[[#This Row],[CNA Hours]],Nurse[[#This Row],[NA TR Hours]],Nurse[[#This Row],[Med Aide/Tech Hours]])</f>
        <v>349.18141304347836</v>
      </c>
      <c r="L183" s="4">
        <f>SUM(Nurse[[#This Row],[RN Hours (excl. Admin, DON)]],Nurse[[#This Row],[RN Admin Hours]],Nurse[[#This Row],[RN DON Hours]])</f>
        <v>54.566739130434783</v>
      </c>
      <c r="M183" s="4">
        <v>25.40641304347826</v>
      </c>
      <c r="N183" s="4">
        <v>23.285326086956523</v>
      </c>
      <c r="O183" s="4">
        <v>5.875</v>
      </c>
      <c r="P183" s="4">
        <f>SUM(Nurse[[#This Row],[LPN Hours (excl. Admin)]],Nurse[[#This Row],[LPN Admin Hours]])</f>
        <v>104.3179347826087</v>
      </c>
      <c r="Q183" s="4">
        <v>81.725543478260875</v>
      </c>
      <c r="R183" s="4">
        <v>22.592391304347824</v>
      </c>
      <c r="S183" s="4">
        <f>SUM(Nurse[[#This Row],[CNA Hours]],Nurse[[#This Row],[NA TR Hours]],Nurse[[#This Row],[Med Aide/Tech Hours]])</f>
        <v>242.04945652173916</v>
      </c>
      <c r="T183" s="4">
        <v>126.15815217391308</v>
      </c>
      <c r="U183" s="4">
        <v>38.377717391304351</v>
      </c>
      <c r="V183" s="4">
        <v>77.513586956521735</v>
      </c>
      <c r="W1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43.268369565217405</v>
      </c>
      <c r="X183" s="4">
        <v>1.7107608695652172</v>
      </c>
      <c r="Y183" s="4">
        <v>0</v>
      </c>
      <c r="Z183" s="4">
        <v>0</v>
      </c>
      <c r="AA183" s="4">
        <v>1.7907608695652173</v>
      </c>
      <c r="AB183" s="4">
        <v>0</v>
      </c>
      <c r="AC183" s="4">
        <v>29.386413043478274</v>
      </c>
      <c r="AD183" s="4">
        <v>0</v>
      </c>
      <c r="AE183" s="4">
        <v>10.380434782608695</v>
      </c>
      <c r="AF183" s="1">
        <v>155803</v>
      </c>
      <c r="AG183" s="1">
        <v>5</v>
      </c>
      <c r="AH183"/>
    </row>
    <row r="184" spans="1:34" x14ac:dyDescent="0.25">
      <c r="A184" t="s">
        <v>508</v>
      </c>
      <c r="B184" t="s">
        <v>425</v>
      </c>
      <c r="C184" t="s">
        <v>818</v>
      </c>
      <c r="D184" t="s">
        <v>582</v>
      </c>
      <c r="E184" s="4">
        <v>100.95652173913044</v>
      </c>
      <c r="F184" s="4">
        <f>Nurse[[#This Row],[Total Nurse Staff Hours]]/Nurse[[#This Row],[MDS Census]]</f>
        <v>3.833678940568475</v>
      </c>
      <c r="G184" s="4">
        <f>Nurse[[#This Row],[Total Direct Care Staff Hours]]/Nurse[[#This Row],[MDS Census]]</f>
        <v>3.6554435831180019</v>
      </c>
      <c r="H184" s="4">
        <f>Nurse[[#This Row],[Total RN Hours (w/ Admin, DON)]]/Nurse[[#This Row],[MDS Census]]</f>
        <v>0.7040665374677002</v>
      </c>
      <c r="I184" s="4">
        <f>Nurse[[#This Row],[RN Hours (excl. Admin, DON)]]/Nurse[[#This Row],[MDS Census]]</f>
        <v>0.54157730404823423</v>
      </c>
      <c r="J184" s="4">
        <f>SUM(Nurse[[#This Row],[RN Hours (excl. Admin, DON)]],Nurse[[#This Row],[RN Admin Hours]],Nurse[[#This Row],[RN DON Hours]],Nurse[[#This Row],[LPN Hours (excl. Admin)]],Nurse[[#This Row],[LPN Admin Hours]],Nurse[[#This Row],[CNA Hours]],Nurse[[#This Row],[NA TR Hours]],Nurse[[#This Row],[Med Aide/Tech Hours]])</f>
        <v>387.03489130434781</v>
      </c>
      <c r="K184" s="4">
        <f>SUM(Nurse[[#This Row],[RN Hours (excl. Admin, DON)]],Nurse[[#This Row],[LPN Hours (excl. Admin)]],Nurse[[#This Row],[CNA Hours]],Nurse[[#This Row],[NA TR Hours]],Nurse[[#This Row],[Med Aide/Tech Hours]])</f>
        <v>369.04086956521741</v>
      </c>
      <c r="L184" s="4">
        <f>SUM(Nurse[[#This Row],[RN Hours (excl. Admin, DON)]],Nurse[[#This Row],[RN Admin Hours]],Nurse[[#This Row],[RN DON Hours]])</f>
        <v>71.080108695652171</v>
      </c>
      <c r="M184" s="4">
        <v>54.67576086956521</v>
      </c>
      <c r="N184" s="4">
        <v>11.360869565217392</v>
      </c>
      <c r="O184" s="4">
        <v>5.0434782608695654</v>
      </c>
      <c r="P184" s="4">
        <f>SUM(Nurse[[#This Row],[LPN Hours (excl. Admin)]],Nurse[[#This Row],[LPN Admin Hours]])</f>
        <v>93.457173913043505</v>
      </c>
      <c r="Q184" s="4">
        <v>91.867500000000021</v>
      </c>
      <c r="R184" s="4">
        <v>1.5896739130434783</v>
      </c>
      <c r="S184" s="4">
        <f>SUM(Nurse[[#This Row],[CNA Hours]],Nurse[[#This Row],[NA TR Hours]],Nurse[[#This Row],[Med Aide/Tech Hours]])</f>
        <v>222.49760869565216</v>
      </c>
      <c r="T184" s="4">
        <v>164.84119565217389</v>
      </c>
      <c r="U184" s="4">
        <v>0</v>
      </c>
      <c r="V184" s="4">
        <v>57.656413043478253</v>
      </c>
      <c r="W1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4" s="4">
        <v>0</v>
      </c>
      <c r="Y184" s="4">
        <v>0</v>
      </c>
      <c r="Z184" s="4">
        <v>0</v>
      </c>
      <c r="AA184" s="4">
        <v>0</v>
      </c>
      <c r="AB184" s="4">
        <v>0</v>
      </c>
      <c r="AC184" s="4">
        <v>0</v>
      </c>
      <c r="AD184" s="4">
        <v>0</v>
      </c>
      <c r="AE184" s="4">
        <v>0</v>
      </c>
      <c r="AF184" s="1">
        <v>155793</v>
      </c>
      <c r="AG184" s="1">
        <v>5</v>
      </c>
      <c r="AH184"/>
    </row>
    <row r="185" spans="1:34" x14ac:dyDescent="0.25">
      <c r="A185" t="s">
        <v>508</v>
      </c>
      <c r="B185" t="s">
        <v>208</v>
      </c>
      <c r="C185" t="s">
        <v>681</v>
      </c>
      <c r="D185" t="s">
        <v>578</v>
      </c>
      <c r="E185" s="4">
        <v>58.858695652173914</v>
      </c>
      <c r="F185" s="4">
        <f>Nurse[[#This Row],[Total Nurse Staff Hours]]/Nurse[[#This Row],[MDS Census]]</f>
        <v>3.3028624192059097</v>
      </c>
      <c r="G185" s="4">
        <f>Nurse[[#This Row],[Total Direct Care Staff Hours]]/Nurse[[#This Row],[MDS Census]]</f>
        <v>3.1131505078485686</v>
      </c>
      <c r="H185" s="4">
        <f>Nurse[[#This Row],[Total RN Hours (w/ Admin, DON)]]/Nurse[[#This Row],[MDS Census]]</f>
        <v>0.44202585410895651</v>
      </c>
      <c r="I185" s="4">
        <f>Nurse[[#This Row],[RN Hours (excl. Admin, DON)]]/Nurse[[#This Row],[MDS Census]]</f>
        <v>0.34135549399815318</v>
      </c>
      <c r="J185" s="4">
        <f>SUM(Nurse[[#This Row],[RN Hours (excl. Admin, DON)]],Nurse[[#This Row],[RN Admin Hours]],Nurse[[#This Row],[RN DON Hours]],Nurse[[#This Row],[LPN Hours (excl. Admin)]],Nurse[[#This Row],[LPN Admin Hours]],Nurse[[#This Row],[CNA Hours]],Nurse[[#This Row],[NA TR Hours]],Nurse[[#This Row],[Med Aide/Tech Hours]])</f>
        <v>194.4021739130435</v>
      </c>
      <c r="K185" s="4">
        <f>SUM(Nurse[[#This Row],[RN Hours (excl. Admin, DON)]],Nurse[[#This Row],[LPN Hours (excl. Admin)]],Nurse[[#This Row],[CNA Hours]],Nurse[[#This Row],[NA TR Hours]],Nurse[[#This Row],[Med Aide/Tech Hours]])</f>
        <v>183.23597826086956</v>
      </c>
      <c r="L185" s="4">
        <f>SUM(Nurse[[#This Row],[RN Hours (excl. Admin, DON)]],Nurse[[#This Row],[RN Admin Hours]],Nurse[[#This Row],[RN DON Hours]])</f>
        <v>26.017065217391298</v>
      </c>
      <c r="M185" s="4">
        <v>20.091739130434778</v>
      </c>
      <c r="N185" s="4">
        <v>2.0938043478260866</v>
      </c>
      <c r="O185" s="4">
        <v>3.8315217391304346</v>
      </c>
      <c r="P185" s="4">
        <f>SUM(Nurse[[#This Row],[LPN Hours (excl. Admin)]],Nurse[[#This Row],[LPN Admin Hours]])</f>
        <v>54.636739130434769</v>
      </c>
      <c r="Q185" s="4">
        <v>49.395869565217382</v>
      </c>
      <c r="R185" s="4">
        <v>5.2408695652173902</v>
      </c>
      <c r="S185" s="4">
        <f>SUM(Nurse[[#This Row],[CNA Hours]],Nurse[[#This Row],[NA TR Hours]],Nurse[[#This Row],[Med Aide/Tech Hours]])</f>
        <v>113.74836956521742</v>
      </c>
      <c r="T185" s="4">
        <v>71.525760869565218</v>
      </c>
      <c r="U185" s="4">
        <v>14.837282608695654</v>
      </c>
      <c r="V185" s="4">
        <v>27.385326086956539</v>
      </c>
      <c r="W1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21.726956521739126</v>
      </c>
      <c r="X185" s="4">
        <v>5.8065217391304342</v>
      </c>
      <c r="Y185" s="4">
        <v>0</v>
      </c>
      <c r="Z185" s="4">
        <v>3.8315217391304346</v>
      </c>
      <c r="AA185" s="4">
        <v>6.4036956521739112</v>
      </c>
      <c r="AB185" s="4">
        <v>0</v>
      </c>
      <c r="AC185" s="4">
        <v>5.0239130434782604</v>
      </c>
      <c r="AD185" s="4">
        <v>0</v>
      </c>
      <c r="AE185" s="4">
        <v>0.66130434782608705</v>
      </c>
      <c r="AF185" s="1">
        <v>155423</v>
      </c>
      <c r="AG185" s="1">
        <v>5</v>
      </c>
      <c r="AH185"/>
    </row>
    <row r="186" spans="1:34" x14ac:dyDescent="0.25">
      <c r="A186" t="s">
        <v>508</v>
      </c>
      <c r="B186" t="s">
        <v>389</v>
      </c>
      <c r="C186" t="s">
        <v>741</v>
      </c>
      <c r="D186" t="s">
        <v>595</v>
      </c>
      <c r="E186" s="4">
        <v>56.804347826086953</v>
      </c>
      <c r="F186" s="4">
        <f>Nurse[[#This Row],[Total Nurse Staff Hours]]/Nurse[[#This Row],[MDS Census]]</f>
        <v>3.0652353616532735</v>
      </c>
      <c r="G186" s="4">
        <f>Nurse[[#This Row],[Total Direct Care Staff Hours]]/Nurse[[#This Row],[MDS Census]]</f>
        <v>2.7215212399540771</v>
      </c>
      <c r="H186" s="4">
        <f>Nurse[[#This Row],[Total RN Hours (w/ Admin, DON)]]/Nurse[[#This Row],[MDS Census]]</f>
        <v>1.1774320704171455</v>
      </c>
      <c r="I186" s="4">
        <f>Nurse[[#This Row],[RN Hours (excl. Admin, DON)]]/Nurse[[#This Row],[MDS Census]]</f>
        <v>0.83371794871794924</v>
      </c>
      <c r="J186" s="4">
        <f>SUM(Nurse[[#This Row],[RN Hours (excl. Admin, DON)]],Nurse[[#This Row],[RN Admin Hours]],Nurse[[#This Row],[RN DON Hours]],Nurse[[#This Row],[LPN Hours (excl. Admin)]],Nurse[[#This Row],[LPN Admin Hours]],Nurse[[#This Row],[CNA Hours]],Nurse[[#This Row],[NA TR Hours]],Nurse[[#This Row],[Med Aide/Tech Hours]])</f>
        <v>174.11869565217398</v>
      </c>
      <c r="K186" s="4">
        <f>SUM(Nurse[[#This Row],[RN Hours (excl. Admin, DON)]],Nurse[[#This Row],[LPN Hours (excl. Admin)]],Nurse[[#This Row],[CNA Hours]],Nurse[[#This Row],[NA TR Hours]],Nurse[[#This Row],[Med Aide/Tech Hours]])</f>
        <v>154.59423913043486</v>
      </c>
      <c r="L186" s="4">
        <f>SUM(Nurse[[#This Row],[RN Hours (excl. Admin, DON)]],Nurse[[#This Row],[RN Admin Hours]],Nurse[[#This Row],[RN DON Hours]])</f>
        <v>66.883260869565234</v>
      </c>
      <c r="M186" s="4">
        <v>47.358804347826116</v>
      </c>
      <c r="N186" s="4">
        <v>14.796195652173905</v>
      </c>
      <c r="O186" s="4">
        <v>4.7282608695652177</v>
      </c>
      <c r="P186" s="4">
        <f>SUM(Nurse[[#This Row],[LPN Hours (excl. Admin)]],Nurse[[#This Row],[LPN Admin Hours]])</f>
        <v>20.721630434782607</v>
      </c>
      <c r="Q186" s="4">
        <v>20.721630434782607</v>
      </c>
      <c r="R186" s="4">
        <v>0</v>
      </c>
      <c r="S186" s="4">
        <f>SUM(Nurse[[#This Row],[CNA Hours]],Nurse[[#This Row],[NA TR Hours]],Nurse[[#This Row],[Med Aide/Tech Hours]])</f>
        <v>86.513804347826152</v>
      </c>
      <c r="T186" s="4">
        <v>63.057282608695715</v>
      </c>
      <c r="U186" s="4">
        <v>5.5134782608695652</v>
      </c>
      <c r="V186" s="4">
        <v>17.943043478260869</v>
      </c>
      <c r="W1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6" s="4">
        <v>0</v>
      </c>
      <c r="Y186" s="4">
        <v>0</v>
      </c>
      <c r="Z186" s="4">
        <v>0</v>
      </c>
      <c r="AA186" s="4">
        <v>0</v>
      </c>
      <c r="AB186" s="4">
        <v>0</v>
      </c>
      <c r="AC186" s="4">
        <v>0</v>
      </c>
      <c r="AD186" s="4">
        <v>0</v>
      </c>
      <c r="AE186" s="4">
        <v>0</v>
      </c>
      <c r="AF186" s="1">
        <v>155753</v>
      </c>
      <c r="AG186" s="1">
        <v>5</v>
      </c>
      <c r="AH186"/>
    </row>
    <row r="187" spans="1:34" x14ac:dyDescent="0.25">
      <c r="A187" t="s">
        <v>508</v>
      </c>
      <c r="B187" t="s">
        <v>87</v>
      </c>
      <c r="C187" t="s">
        <v>729</v>
      </c>
      <c r="D187" t="s">
        <v>546</v>
      </c>
      <c r="E187" s="4">
        <v>77.902173913043484</v>
      </c>
      <c r="F187" s="4">
        <f>Nurse[[#This Row],[Total Nurse Staff Hours]]/Nurse[[#This Row],[MDS Census]]</f>
        <v>3.9050899958141474</v>
      </c>
      <c r="G187" s="4">
        <f>Nurse[[#This Row],[Total Direct Care Staff Hours]]/Nurse[[#This Row],[MDS Census]]</f>
        <v>3.7450565089995802</v>
      </c>
      <c r="H187" s="4">
        <f>Nurse[[#This Row],[Total RN Hours (w/ Admin, DON)]]/Nurse[[#This Row],[MDS Census]]</f>
        <v>0.52842053857960092</v>
      </c>
      <c r="I187" s="4">
        <f>Nurse[[#This Row],[RN Hours (excl. Admin, DON)]]/Nurse[[#This Row],[MDS Census]]</f>
        <v>0.44094181665969023</v>
      </c>
      <c r="J187" s="4">
        <f>SUM(Nurse[[#This Row],[RN Hours (excl. Admin, DON)]],Nurse[[#This Row],[RN Admin Hours]],Nurse[[#This Row],[RN DON Hours]],Nurse[[#This Row],[LPN Hours (excl. Admin)]],Nurse[[#This Row],[LPN Admin Hours]],Nurse[[#This Row],[CNA Hours]],Nurse[[#This Row],[NA TR Hours]],Nurse[[#This Row],[Med Aide/Tech Hours]])</f>
        <v>304.21499999999997</v>
      </c>
      <c r="K187" s="4">
        <f>SUM(Nurse[[#This Row],[RN Hours (excl. Admin, DON)]],Nurse[[#This Row],[LPN Hours (excl. Admin)]],Nurse[[#This Row],[CNA Hours]],Nurse[[#This Row],[NA TR Hours]],Nurse[[#This Row],[Med Aide/Tech Hours]])</f>
        <v>291.7480434782608</v>
      </c>
      <c r="L187" s="4">
        <f>SUM(Nurse[[#This Row],[RN Hours (excl. Admin, DON)]],Nurse[[#This Row],[RN Admin Hours]],Nurse[[#This Row],[RN DON Hours]])</f>
        <v>41.165108695652172</v>
      </c>
      <c r="M187" s="4">
        <v>34.350326086956521</v>
      </c>
      <c r="N187" s="4">
        <v>0.90195652173913032</v>
      </c>
      <c r="O187" s="4">
        <v>5.9128260869565219</v>
      </c>
      <c r="P187" s="4">
        <f>SUM(Nurse[[#This Row],[LPN Hours (excl. Admin)]],Nurse[[#This Row],[LPN Admin Hours]])</f>
        <v>52.847173913043505</v>
      </c>
      <c r="Q187" s="4">
        <v>47.195000000000029</v>
      </c>
      <c r="R187" s="4">
        <v>5.6521739130434785</v>
      </c>
      <c r="S187" s="4">
        <f>SUM(Nurse[[#This Row],[CNA Hours]],Nurse[[#This Row],[NA TR Hours]],Nurse[[#This Row],[Med Aide/Tech Hours]])</f>
        <v>210.20271739130428</v>
      </c>
      <c r="T187" s="4">
        <v>196.72836956521732</v>
      </c>
      <c r="U187" s="4">
        <v>4.600652173913045</v>
      </c>
      <c r="V187" s="4">
        <v>8.8736956521739145</v>
      </c>
      <c r="W1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1.0326086956521738</v>
      </c>
      <c r="X187" s="4">
        <v>0.1358695652173913</v>
      </c>
      <c r="Y187" s="4">
        <v>0</v>
      </c>
      <c r="Z187" s="4">
        <v>0</v>
      </c>
      <c r="AA187" s="4">
        <v>0.39673913043478259</v>
      </c>
      <c r="AB187" s="4">
        <v>0</v>
      </c>
      <c r="AC187" s="4">
        <v>0.5</v>
      </c>
      <c r="AD187" s="4">
        <v>0</v>
      </c>
      <c r="AE187" s="4">
        <v>0</v>
      </c>
      <c r="AF187" s="1">
        <v>155208</v>
      </c>
      <c r="AG187" s="1">
        <v>5</v>
      </c>
      <c r="AH187"/>
    </row>
    <row r="188" spans="1:34" x14ac:dyDescent="0.25">
      <c r="A188" t="s">
        <v>508</v>
      </c>
      <c r="B188" t="s">
        <v>308</v>
      </c>
      <c r="C188" t="s">
        <v>802</v>
      </c>
      <c r="D188" t="s">
        <v>578</v>
      </c>
      <c r="E188" s="4">
        <v>75.815217391304344</v>
      </c>
      <c r="F188" s="4">
        <f>Nurse[[#This Row],[Total Nurse Staff Hours]]/Nurse[[#This Row],[MDS Census]]</f>
        <v>1.9810035842293912</v>
      </c>
      <c r="G188" s="4">
        <f>Nurse[[#This Row],[Total Direct Care Staff Hours]]/Nurse[[#This Row],[MDS Census]]</f>
        <v>1.6930322580645163</v>
      </c>
      <c r="H188" s="4">
        <f>Nurse[[#This Row],[Total RN Hours (w/ Admin, DON)]]/Nurse[[#This Row],[MDS Census]]</f>
        <v>0.49469534050179215</v>
      </c>
      <c r="I188" s="4">
        <f>Nurse[[#This Row],[RN Hours (excl. Admin, DON)]]/Nurse[[#This Row],[MDS Census]]</f>
        <v>0.33971326164874549</v>
      </c>
      <c r="J188" s="4">
        <f>SUM(Nurse[[#This Row],[RN Hours (excl. Admin, DON)]],Nurse[[#This Row],[RN Admin Hours]],Nurse[[#This Row],[RN DON Hours]],Nurse[[#This Row],[LPN Hours (excl. Admin)]],Nurse[[#This Row],[LPN Admin Hours]],Nurse[[#This Row],[CNA Hours]],Nurse[[#This Row],[NA TR Hours]],Nurse[[#This Row],[Med Aide/Tech Hours]])</f>
        <v>150.19021739130437</v>
      </c>
      <c r="K188" s="4">
        <f>SUM(Nurse[[#This Row],[RN Hours (excl. Admin, DON)]],Nurse[[#This Row],[LPN Hours (excl. Admin)]],Nurse[[#This Row],[CNA Hours]],Nurse[[#This Row],[NA TR Hours]],Nurse[[#This Row],[Med Aide/Tech Hours]])</f>
        <v>128.35760869565217</v>
      </c>
      <c r="L188" s="4">
        <f>SUM(Nurse[[#This Row],[RN Hours (excl. Admin, DON)]],Nurse[[#This Row],[RN Admin Hours]],Nurse[[#This Row],[RN DON Hours]])</f>
        <v>37.505434782608695</v>
      </c>
      <c r="M188" s="4">
        <v>25.755434782608692</v>
      </c>
      <c r="N188" s="4">
        <v>5.9293478260869561</v>
      </c>
      <c r="O188" s="4">
        <v>5.8206521739130439</v>
      </c>
      <c r="P188" s="4">
        <f>SUM(Nurse[[#This Row],[LPN Hours (excl. Admin)]],Nurse[[#This Row],[LPN Admin Hours]])</f>
        <v>43.666304347826099</v>
      </c>
      <c r="Q188" s="4">
        <v>33.58369565217393</v>
      </c>
      <c r="R188" s="4">
        <v>10.082608695652171</v>
      </c>
      <c r="S188" s="4">
        <f>SUM(Nurse[[#This Row],[CNA Hours]],Nurse[[#This Row],[NA TR Hours]],Nurse[[#This Row],[Med Aide/Tech Hours]])</f>
        <v>69.018478260869557</v>
      </c>
      <c r="T188" s="4">
        <v>61.171739130434773</v>
      </c>
      <c r="U188" s="4">
        <v>0</v>
      </c>
      <c r="V188" s="4">
        <v>7.8467391304347851</v>
      </c>
      <c r="W1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8" s="4">
        <v>0</v>
      </c>
      <c r="Y188" s="4">
        <v>0</v>
      </c>
      <c r="Z188" s="4">
        <v>0</v>
      </c>
      <c r="AA188" s="4">
        <v>0</v>
      </c>
      <c r="AB188" s="4">
        <v>0</v>
      </c>
      <c r="AC188" s="4">
        <v>0</v>
      </c>
      <c r="AD188" s="4">
        <v>0</v>
      </c>
      <c r="AE188" s="4">
        <v>0</v>
      </c>
      <c r="AF188" s="1">
        <v>155653</v>
      </c>
      <c r="AG188" s="1">
        <v>5</v>
      </c>
      <c r="AH188"/>
    </row>
    <row r="189" spans="1:34" x14ac:dyDescent="0.25">
      <c r="A189" t="s">
        <v>508</v>
      </c>
      <c r="B189" t="s">
        <v>189</v>
      </c>
      <c r="C189" t="s">
        <v>711</v>
      </c>
      <c r="D189" t="s">
        <v>582</v>
      </c>
      <c r="E189" s="4">
        <v>116.60869565217391</v>
      </c>
      <c r="F189" s="4">
        <f>Nurse[[#This Row],[Total Nurse Staff Hours]]/Nurse[[#This Row],[MDS Census]]</f>
        <v>3.1403579418344529</v>
      </c>
      <c r="G189" s="4">
        <f>Nurse[[#This Row],[Total Direct Care Staff Hours]]/Nurse[[#This Row],[MDS Census]]</f>
        <v>2.9696644295302019</v>
      </c>
      <c r="H189" s="4">
        <f>Nurse[[#This Row],[Total RN Hours (w/ Admin, DON)]]/Nurse[[#This Row],[MDS Census]]</f>
        <v>0.28316368381804624</v>
      </c>
      <c r="I189" s="4">
        <f>Nurse[[#This Row],[RN Hours (excl. Admin, DON)]]/Nurse[[#This Row],[MDS Census]]</f>
        <v>0.20838273676360924</v>
      </c>
      <c r="J189" s="4">
        <f>SUM(Nurse[[#This Row],[RN Hours (excl. Admin, DON)]],Nurse[[#This Row],[RN Admin Hours]],Nurse[[#This Row],[RN DON Hours]],Nurse[[#This Row],[LPN Hours (excl. Admin)]],Nurse[[#This Row],[LPN Admin Hours]],Nurse[[#This Row],[CNA Hours]],Nurse[[#This Row],[NA TR Hours]],Nurse[[#This Row],[Med Aide/Tech Hours]])</f>
        <v>366.19304347826096</v>
      </c>
      <c r="K189" s="4">
        <f>SUM(Nurse[[#This Row],[RN Hours (excl. Admin, DON)]],Nurse[[#This Row],[LPN Hours (excl. Admin)]],Nurse[[#This Row],[CNA Hours]],Nurse[[#This Row],[NA TR Hours]],Nurse[[#This Row],[Med Aide/Tech Hours]])</f>
        <v>346.28869565217394</v>
      </c>
      <c r="L189" s="4">
        <f>SUM(Nurse[[#This Row],[RN Hours (excl. Admin, DON)]],Nurse[[#This Row],[RN Admin Hours]],Nurse[[#This Row],[RN DON Hours]])</f>
        <v>33.019347826086957</v>
      </c>
      <c r="M189" s="4">
        <v>24.299239130434781</v>
      </c>
      <c r="N189" s="4">
        <v>4.3722826086956523</v>
      </c>
      <c r="O189" s="4">
        <v>4.3478260869565215</v>
      </c>
      <c r="P189" s="4">
        <f>SUM(Nurse[[#This Row],[LPN Hours (excl. Admin)]],Nurse[[#This Row],[LPN Admin Hours]])</f>
        <v>112.15369565217389</v>
      </c>
      <c r="Q189" s="4">
        <v>100.96945652173912</v>
      </c>
      <c r="R189" s="4">
        <v>11.184239130434781</v>
      </c>
      <c r="S189" s="4">
        <f>SUM(Nurse[[#This Row],[CNA Hours]],Nurse[[#This Row],[NA TR Hours]],Nurse[[#This Row],[Med Aide/Tech Hours]])</f>
        <v>221.02000000000004</v>
      </c>
      <c r="T189" s="4">
        <v>139.81000000000003</v>
      </c>
      <c r="U189" s="4">
        <v>0</v>
      </c>
      <c r="V189" s="4">
        <v>81.210000000000008</v>
      </c>
      <c r="W1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89" s="4">
        <v>0</v>
      </c>
      <c r="Y189" s="4">
        <v>0</v>
      </c>
      <c r="Z189" s="4">
        <v>0</v>
      </c>
      <c r="AA189" s="4">
        <v>0</v>
      </c>
      <c r="AB189" s="4">
        <v>0</v>
      </c>
      <c r="AC189" s="4">
        <v>0</v>
      </c>
      <c r="AD189" s="4">
        <v>0</v>
      </c>
      <c r="AE189" s="4">
        <v>0</v>
      </c>
      <c r="AF189" s="1">
        <v>155381</v>
      </c>
      <c r="AG189" s="1">
        <v>5</v>
      </c>
      <c r="AH189"/>
    </row>
    <row r="190" spans="1:34" x14ac:dyDescent="0.25">
      <c r="A190" t="s">
        <v>508</v>
      </c>
      <c r="B190" t="s">
        <v>54</v>
      </c>
      <c r="C190" t="s">
        <v>696</v>
      </c>
      <c r="D190" t="s">
        <v>557</v>
      </c>
      <c r="E190" s="4">
        <v>76.532608695652172</v>
      </c>
      <c r="F190" s="4">
        <f>Nurse[[#This Row],[Total Nurse Staff Hours]]/Nurse[[#This Row],[MDS Census]]</f>
        <v>2.8964365857122569</v>
      </c>
      <c r="G190" s="4">
        <f>Nurse[[#This Row],[Total Direct Care Staff Hours]]/Nurse[[#This Row],[MDS Census]]</f>
        <v>2.6050518392273823</v>
      </c>
      <c r="H190" s="4">
        <f>Nurse[[#This Row],[Total RN Hours (w/ Admin, DON)]]/Nurse[[#This Row],[MDS Census]]</f>
        <v>0.68188609572503911</v>
      </c>
      <c r="I190" s="4">
        <f>Nurse[[#This Row],[RN Hours (excl. Admin, DON)]]/Nurse[[#This Row],[MDS Census]]</f>
        <v>0.44093310609288461</v>
      </c>
      <c r="J190" s="4">
        <f>SUM(Nurse[[#This Row],[RN Hours (excl. Admin, DON)]],Nurse[[#This Row],[RN Admin Hours]],Nurse[[#This Row],[RN DON Hours]],Nurse[[#This Row],[LPN Hours (excl. Admin)]],Nurse[[#This Row],[LPN Admin Hours]],Nurse[[#This Row],[CNA Hours]],Nurse[[#This Row],[NA TR Hours]],Nurse[[#This Row],[Med Aide/Tech Hours]])</f>
        <v>221.67184782608695</v>
      </c>
      <c r="K190" s="4">
        <f>SUM(Nurse[[#This Row],[RN Hours (excl. Admin, DON)]],Nurse[[#This Row],[LPN Hours (excl. Admin)]],Nurse[[#This Row],[CNA Hours]],Nurse[[#This Row],[NA TR Hours]],Nurse[[#This Row],[Med Aide/Tech Hours]])</f>
        <v>199.37141304347824</v>
      </c>
      <c r="L190" s="4">
        <f>SUM(Nurse[[#This Row],[RN Hours (excl. Admin, DON)]],Nurse[[#This Row],[RN Admin Hours]],Nurse[[#This Row],[RN DON Hours]])</f>
        <v>52.186521739130441</v>
      </c>
      <c r="M190" s="4">
        <v>33.745760869565224</v>
      </c>
      <c r="N190" s="4">
        <v>13.440760869565219</v>
      </c>
      <c r="O190" s="4">
        <v>5</v>
      </c>
      <c r="P190" s="4">
        <f>SUM(Nurse[[#This Row],[LPN Hours (excl. Admin)]],Nurse[[#This Row],[LPN Admin Hours]])</f>
        <v>35.880217391304349</v>
      </c>
      <c r="Q190" s="4">
        <v>32.020543478260869</v>
      </c>
      <c r="R190" s="4">
        <v>3.8596739130434781</v>
      </c>
      <c r="S190" s="4">
        <f>SUM(Nurse[[#This Row],[CNA Hours]],Nurse[[#This Row],[NA TR Hours]],Nurse[[#This Row],[Med Aide/Tech Hours]])</f>
        <v>133.60510869565215</v>
      </c>
      <c r="T190" s="4">
        <v>96.078695652173892</v>
      </c>
      <c r="U190" s="4">
        <v>14.147065217391305</v>
      </c>
      <c r="V190" s="4">
        <v>23.379347826086953</v>
      </c>
      <c r="W1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5.7281521739130445</v>
      </c>
      <c r="X190" s="4">
        <v>0.98097826086956519</v>
      </c>
      <c r="Y190" s="4">
        <v>0</v>
      </c>
      <c r="Z190" s="4">
        <v>0</v>
      </c>
      <c r="AA190" s="4">
        <v>0.26630434782608697</v>
      </c>
      <c r="AB190" s="4">
        <v>0</v>
      </c>
      <c r="AC190" s="4">
        <v>4.4808695652173922</v>
      </c>
      <c r="AD190" s="4">
        <v>0</v>
      </c>
      <c r="AE190" s="4">
        <v>0</v>
      </c>
      <c r="AF190" s="1">
        <v>155149</v>
      </c>
      <c r="AG190" s="1">
        <v>5</v>
      </c>
      <c r="AH190"/>
    </row>
    <row r="191" spans="1:34" x14ac:dyDescent="0.25">
      <c r="A191" t="s">
        <v>508</v>
      </c>
      <c r="B191" t="s">
        <v>312</v>
      </c>
      <c r="C191" t="s">
        <v>678</v>
      </c>
      <c r="D191" t="s">
        <v>625</v>
      </c>
      <c r="E191" s="4">
        <v>81.5</v>
      </c>
      <c r="F191" s="4">
        <f>Nurse[[#This Row],[Total Nurse Staff Hours]]/Nurse[[#This Row],[MDS Census]]</f>
        <v>2.8460722859429164</v>
      </c>
      <c r="G191" s="4">
        <f>Nurse[[#This Row],[Total Direct Care Staff Hours]]/Nurse[[#This Row],[MDS Census]]</f>
        <v>2.6220458789010381</v>
      </c>
      <c r="H191" s="4">
        <f>Nurse[[#This Row],[Total RN Hours (w/ Admin, DON)]]/Nurse[[#This Row],[MDS Census]]</f>
        <v>0.3028114163777007</v>
      </c>
      <c r="I191" s="4">
        <f>Nurse[[#This Row],[RN Hours (excl. Admin, DON)]]/Nurse[[#This Row],[MDS Census]]</f>
        <v>0.21455454787943451</v>
      </c>
      <c r="J191" s="4">
        <f>SUM(Nurse[[#This Row],[RN Hours (excl. Admin, DON)]],Nurse[[#This Row],[RN Admin Hours]],Nurse[[#This Row],[RN DON Hours]],Nurse[[#This Row],[LPN Hours (excl. Admin)]],Nurse[[#This Row],[LPN Admin Hours]],Nurse[[#This Row],[CNA Hours]],Nurse[[#This Row],[NA TR Hours]],Nurse[[#This Row],[Med Aide/Tech Hours]])</f>
        <v>231.95489130434768</v>
      </c>
      <c r="K191" s="4">
        <f>SUM(Nurse[[#This Row],[RN Hours (excl. Admin, DON)]],Nurse[[#This Row],[LPN Hours (excl. Admin)]],Nurse[[#This Row],[CNA Hours]],Nurse[[#This Row],[NA TR Hours]],Nurse[[#This Row],[Med Aide/Tech Hours]])</f>
        <v>213.69673913043462</v>
      </c>
      <c r="L191" s="4">
        <f>SUM(Nurse[[#This Row],[RN Hours (excl. Admin, DON)]],Nurse[[#This Row],[RN Admin Hours]],Nurse[[#This Row],[RN DON Hours]])</f>
        <v>24.679130434782607</v>
      </c>
      <c r="M191" s="4">
        <v>17.486195652173912</v>
      </c>
      <c r="N191" s="4">
        <v>5.5978260869565215</v>
      </c>
      <c r="O191" s="4">
        <v>1.5951086956521738</v>
      </c>
      <c r="P191" s="4">
        <f>SUM(Nurse[[#This Row],[LPN Hours (excl. Admin)]],Nurse[[#This Row],[LPN Admin Hours]])</f>
        <v>80.151956521739109</v>
      </c>
      <c r="Q191" s="4">
        <v>69.086739130434765</v>
      </c>
      <c r="R191" s="4">
        <v>11.065217391304348</v>
      </c>
      <c r="S191" s="4">
        <f>SUM(Nurse[[#This Row],[CNA Hours]],Nurse[[#This Row],[NA TR Hours]],Nurse[[#This Row],[Med Aide/Tech Hours]])</f>
        <v>127.12380434782597</v>
      </c>
      <c r="T191" s="4">
        <v>114.15913043478248</v>
      </c>
      <c r="U191" s="4">
        <v>6.2771739130434785</v>
      </c>
      <c r="V191" s="4">
        <v>6.6875</v>
      </c>
      <c r="W1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32.185217391304363</v>
      </c>
      <c r="X191" s="4">
        <v>0</v>
      </c>
      <c r="Y191" s="4">
        <v>0</v>
      </c>
      <c r="Z191" s="4">
        <v>1.048913043478261</v>
      </c>
      <c r="AA191" s="4">
        <v>19.896521739130442</v>
      </c>
      <c r="AB191" s="4">
        <v>0</v>
      </c>
      <c r="AC191" s="4">
        <v>10.815869565217398</v>
      </c>
      <c r="AD191" s="4">
        <v>0</v>
      </c>
      <c r="AE191" s="4">
        <v>0.42391304347826086</v>
      </c>
      <c r="AF191" s="1">
        <v>155657</v>
      </c>
      <c r="AG191" s="1">
        <v>5</v>
      </c>
      <c r="AH191"/>
    </row>
    <row r="192" spans="1:34" x14ac:dyDescent="0.25">
      <c r="A192" t="s">
        <v>508</v>
      </c>
      <c r="B192" t="s">
        <v>481</v>
      </c>
      <c r="C192" t="s">
        <v>678</v>
      </c>
      <c r="D192" t="s">
        <v>625</v>
      </c>
      <c r="E192" s="4">
        <v>48.576086956521742</v>
      </c>
      <c r="F192" s="4">
        <f>Nurse[[#This Row],[Total Nurse Staff Hours]]/Nurse[[#This Row],[MDS Census]]</f>
        <v>4.0606422018348622</v>
      </c>
      <c r="G192" s="4">
        <f>Nurse[[#This Row],[Total Direct Care Staff Hours]]/Nurse[[#This Row],[MDS Census]]</f>
        <v>3.7361624524502117</v>
      </c>
      <c r="H192" s="4">
        <f>Nurse[[#This Row],[Total RN Hours (w/ Admin, DON)]]/Nurse[[#This Row],[MDS Census]]</f>
        <v>0.84431192660550447</v>
      </c>
      <c r="I192" s="4">
        <f>Nurse[[#This Row],[RN Hours (excl. Admin, DON)]]/Nurse[[#This Row],[MDS Census]]</f>
        <v>0.51983217722085473</v>
      </c>
      <c r="J192" s="4">
        <f>SUM(Nurse[[#This Row],[RN Hours (excl. Admin, DON)]],Nurse[[#This Row],[RN Admin Hours]],Nurse[[#This Row],[RN DON Hours]],Nurse[[#This Row],[LPN Hours (excl. Admin)]],Nurse[[#This Row],[LPN Admin Hours]],Nurse[[#This Row],[CNA Hours]],Nurse[[#This Row],[NA TR Hours]],Nurse[[#This Row],[Med Aide/Tech Hours]])</f>
        <v>197.25010869565216</v>
      </c>
      <c r="K192" s="4">
        <f>SUM(Nurse[[#This Row],[RN Hours (excl. Admin, DON)]],Nurse[[#This Row],[LPN Hours (excl. Admin)]],Nurse[[#This Row],[CNA Hours]],Nurse[[#This Row],[NA TR Hours]],Nurse[[#This Row],[Med Aide/Tech Hours]])</f>
        <v>181.48815217391302</v>
      </c>
      <c r="L192" s="4">
        <f>SUM(Nurse[[#This Row],[RN Hours (excl. Admin, DON)]],Nurse[[#This Row],[RN Admin Hours]],Nurse[[#This Row],[RN DON Hours]])</f>
        <v>41.013369565217388</v>
      </c>
      <c r="M192" s="4">
        <v>25.251413043478259</v>
      </c>
      <c r="N192" s="4">
        <v>10.859782608695651</v>
      </c>
      <c r="O192" s="4">
        <v>4.9021739130434785</v>
      </c>
      <c r="P192" s="4">
        <f>SUM(Nurse[[#This Row],[LPN Hours (excl. Admin)]],Nurse[[#This Row],[LPN Admin Hours]])</f>
        <v>57.44021739130433</v>
      </c>
      <c r="Q192" s="4">
        <v>57.44021739130433</v>
      </c>
      <c r="R192" s="4">
        <v>0</v>
      </c>
      <c r="S192" s="4">
        <f>SUM(Nurse[[#This Row],[CNA Hours]],Nurse[[#This Row],[NA TR Hours]],Nurse[[#This Row],[Med Aide/Tech Hours]])</f>
        <v>98.796521739130426</v>
      </c>
      <c r="T192" s="4">
        <v>92.758152173913047</v>
      </c>
      <c r="U192" s="4">
        <v>0.42565217391304344</v>
      </c>
      <c r="V192" s="4">
        <v>5.6127173913043462</v>
      </c>
      <c r="W1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2" s="4">
        <v>0</v>
      </c>
      <c r="Y192" s="4">
        <v>0</v>
      </c>
      <c r="Z192" s="4">
        <v>0</v>
      </c>
      <c r="AA192" s="4">
        <v>0</v>
      </c>
      <c r="AB192" s="4">
        <v>0</v>
      </c>
      <c r="AC192" s="4">
        <v>0</v>
      </c>
      <c r="AD192" s="4">
        <v>0</v>
      </c>
      <c r="AE192" s="4">
        <v>0</v>
      </c>
      <c r="AF192" s="1">
        <v>155852</v>
      </c>
      <c r="AG192" s="1">
        <v>5</v>
      </c>
      <c r="AH192"/>
    </row>
    <row r="193" spans="1:34" x14ac:dyDescent="0.25">
      <c r="A193" t="s">
        <v>508</v>
      </c>
      <c r="B193" t="s">
        <v>303</v>
      </c>
      <c r="C193" t="s">
        <v>696</v>
      </c>
      <c r="D193" t="s">
        <v>557</v>
      </c>
      <c r="E193" s="4">
        <v>63.771739130434781</v>
      </c>
      <c r="F193" s="4">
        <f>Nurse[[#This Row],[Total Nurse Staff Hours]]/Nurse[[#This Row],[MDS Census]]</f>
        <v>3.6807874552582245</v>
      </c>
      <c r="G193" s="4">
        <f>Nurse[[#This Row],[Total Direct Care Staff Hours]]/Nurse[[#This Row],[MDS Census]]</f>
        <v>3.3516107039372769</v>
      </c>
      <c r="H193" s="4">
        <f>Nurse[[#This Row],[Total RN Hours (w/ Admin, DON)]]/Nurse[[#This Row],[MDS Census]]</f>
        <v>0.32514232145900801</v>
      </c>
      <c r="I193" s="4">
        <f>Nurse[[#This Row],[RN Hours (excl. Admin, DON)]]/Nurse[[#This Row],[MDS Census]]</f>
        <v>0.16734787796147946</v>
      </c>
      <c r="J193" s="4">
        <f>SUM(Nurse[[#This Row],[RN Hours (excl. Admin, DON)]],Nurse[[#This Row],[RN Admin Hours]],Nurse[[#This Row],[RN DON Hours]],Nurse[[#This Row],[LPN Hours (excl. Admin)]],Nurse[[#This Row],[LPN Admin Hours]],Nurse[[#This Row],[CNA Hours]],Nurse[[#This Row],[NA TR Hours]],Nurse[[#This Row],[Med Aide/Tech Hours]])</f>
        <v>234.73021739130436</v>
      </c>
      <c r="K193" s="4">
        <f>SUM(Nurse[[#This Row],[RN Hours (excl. Admin, DON)]],Nurse[[#This Row],[LPN Hours (excl. Admin)]],Nurse[[#This Row],[CNA Hours]],Nurse[[#This Row],[NA TR Hours]],Nurse[[#This Row],[Med Aide/Tech Hours]])</f>
        <v>213.73804347826089</v>
      </c>
      <c r="L193" s="4">
        <f>SUM(Nurse[[#This Row],[RN Hours (excl. Admin, DON)]],Nurse[[#This Row],[RN Admin Hours]],Nurse[[#This Row],[RN DON Hours]])</f>
        <v>20.734891304347826</v>
      </c>
      <c r="M193" s="4">
        <v>10.672065217391303</v>
      </c>
      <c r="N193" s="4">
        <v>4.7584782608695653</v>
      </c>
      <c r="O193" s="4">
        <v>5.3043478260869561</v>
      </c>
      <c r="P193" s="4">
        <f>SUM(Nurse[[#This Row],[LPN Hours (excl. Admin)]],Nurse[[#This Row],[LPN Admin Hours]])</f>
        <v>54.717500000000001</v>
      </c>
      <c r="Q193" s="4">
        <v>43.788152173913048</v>
      </c>
      <c r="R193" s="4">
        <v>10.929347826086957</v>
      </c>
      <c r="S193" s="4">
        <f>SUM(Nurse[[#This Row],[CNA Hours]],Nurse[[#This Row],[NA TR Hours]],Nurse[[#This Row],[Med Aide/Tech Hours]])</f>
        <v>159.27782608695654</v>
      </c>
      <c r="T193" s="4">
        <v>129.07108695652175</v>
      </c>
      <c r="U193" s="4">
        <v>0</v>
      </c>
      <c r="V193" s="4">
        <v>30.206739130434787</v>
      </c>
      <c r="W1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0.28804347826086957</v>
      </c>
      <c r="X193" s="4">
        <v>0</v>
      </c>
      <c r="Y193" s="4">
        <v>0.28804347826086957</v>
      </c>
      <c r="Z193" s="4">
        <v>0</v>
      </c>
      <c r="AA193" s="4">
        <v>0</v>
      </c>
      <c r="AB193" s="4">
        <v>0</v>
      </c>
      <c r="AC193" s="4">
        <v>0</v>
      </c>
      <c r="AD193" s="4">
        <v>0</v>
      </c>
      <c r="AE193" s="4">
        <v>0</v>
      </c>
      <c r="AF193" s="1">
        <v>155636</v>
      </c>
      <c r="AG193" s="1">
        <v>5</v>
      </c>
      <c r="AH193"/>
    </row>
    <row r="194" spans="1:34" x14ac:dyDescent="0.25">
      <c r="A194" t="s">
        <v>508</v>
      </c>
      <c r="B194" t="s">
        <v>460</v>
      </c>
      <c r="C194" t="s">
        <v>718</v>
      </c>
      <c r="D194" t="s">
        <v>614</v>
      </c>
      <c r="E194" s="4">
        <v>52.032608695652172</v>
      </c>
      <c r="F194" s="4">
        <f>Nurse[[#This Row],[Total Nurse Staff Hours]]/Nurse[[#This Row],[MDS Census]]</f>
        <v>3.4552893252559009</v>
      </c>
      <c r="G194" s="4">
        <f>Nurse[[#This Row],[Total Direct Care Staff Hours]]/Nurse[[#This Row],[MDS Census]]</f>
        <v>3.018658867766868</v>
      </c>
      <c r="H194" s="4">
        <f>Nurse[[#This Row],[Total RN Hours (w/ Admin, DON)]]/Nurse[[#This Row],[MDS Census]]</f>
        <v>0.76792354292876541</v>
      </c>
      <c r="I194" s="4">
        <f>Nurse[[#This Row],[RN Hours (excl. Admin, DON)]]/Nurse[[#This Row],[MDS Census]]</f>
        <v>0.50758303739293931</v>
      </c>
      <c r="J194" s="4">
        <f>SUM(Nurse[[#This Row],[RN Hours (excl. Admin, DON)]],Nurse[[#This Row],[RN Admin Hours]],Nurse[[#This Row],[RN DON Hours]],Nurse[[#This Row],[LPN Hours (excl. Admin)]],Nurse[[#This Row],[LPN Admin Hours]],Nurse[[#This Row],[CNA Hours]],Nurse[[#This Row],[NA TR Hours]],Nurse[[#This Row],[Med Aide/Tech Hours]])</f>
        <v>179.78771739130431</v>
      </c>
      <c r="K194" s="4">
        <f>SUM(Nurse[[#This Row],[RN Hours (excl. Admin, DON)]],Nurse[[#This Row],[LPN Hours (excl. Admin)]],Nurse[[#This Row],[CNA Hours]],Nurse[[#This Row],[NA TR Hours]],Nurse[[#This Row],[Med Aide/Tech Hours]])</f>
        <v>157.06869565217389</v>
      </c>
      <c r="L194" s="4">
        <f>SUM(Nurse[[#This Row],[RN Hours (excl. Admin, DON)]],Nurse[[#This Row],[RN Admin Hours]],Nurse[[#This Row],[RN DON Hours]])</f>
        <v>39.957065217391303</v>
      </c>
      <c r="M194" s="4">
        <v>26.410869565217393</v>
      </c>
      <c r="N194" s="4">
        <v>8.9809782608695681</v>
      </c>
      <c r="O194" s="4">
        <v>4.5652173913043477</v>
      </c>
      <c r="P194" s="4">
        <f>SUM(Nurse[[#This Row],[LPN Hours (excl. Admin)]],Nurse[[#This Row],[LPN Admin Hours]])</f>
        <v>36.796195652173914</v>
      </c>
      <c r="Q194" s="4">
        <v>27.623369565217395</v>
      </c>
      <c r="R194" s="4">
        <v>9.1728260869565208</v>
      </c>
      <c r="S194" s="4">
        <f>SUM(Nurse[[#This Row],[CNA Hours]],Nurse[[#This Row],[NA TR Hours]],Nurse[[#This Row],[Med Aide/Tech Hours]])</f>
        <v>103.03445652173909</v>
      </c>
      <c r="T194" s="4">
        <v>82.071956521739097</v>
      </c>
      <c r="U194" s="4">
        <v>5.862826086956523</v>
      </c>
      <c r="V194" s="4">
        <v>15.099673913043478</v>
      </c>
      <c r="W1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4" s="4">
        <v>0</v>
      </c>
      <c r="Y194" s="4">
        <v>0</v>
      </c>
      <c r="Z194" s="4">
        <v>0</v>
      </c>
      <c r="AA194" s="4">
        <v>0</v>
      </c>
      <c r="AB194" s="4">
        <v>0</v>
      </c>
      <c r="AC194" s="4">
        <v>0</v>
      </c>
      <c r="AD194" s="4">
        <v>0</v>
      </c>
      <c r="AE194" s="4">
        <v>0</v>
      </c>
      <c r="AF194" s="1">
        <v>155830</v>
      </c>
      <c r="AG194" s="1">
        <v>5</v>
      </c>
      <c r="AH194"/>
    </row>
    <row r="195" spans="1:34" x14ac:dyDescent="0.25">
      <c r="A195" t="s">
        <v>508</v>
      </c>
      <c r="B195" t="s">
        <v>261</v>
      </c>
      <c r="C195" t="s">
        <v>779</v>
      </c>
      <c r="D195" t="s">
        <v>568</v>
      </c>
      <c r="E195" s="4">
        <v>106</v>
      </c>
      <c r="F195" s="4">
        <f>Nurse[[#This Row],[Total Nurse Staff Hours]]/Nurse[[#This Row],[MDS Census]]</f>
        <v>4.1180957752255942</v>
      </c>
      <c r="G195" s="4">
        <f>Nurse[[#This Row],[Total Direct Care Staff Hours]]/Nurse[[#This Row],[MDS Census]]</f>
        <v>3.6357383100902378</v>
      </c>
      <c r="H195" s="4">
        <f>Nurse[[#This Row],[Total RN Hours (w/ Admin, DON)]]/Nurse[[#This Row],[MDS Census]]</f>
        <v>0.96037940935192767</v>
      </c>
      <c r="I195" s="4">
        <f>Nurse[[#This Row],[RN Hours (excl. Admin, DON)]]/Nurse[[#This Row],[MDS Census]]</f>
        <v>0.65076292042657902</v>
      </c>
      <c r="J195" s="4">
        <f>SUM(Nurse[[#This Row],[RN Hours (excl. Admin, DON)]],Nurse[[#This Row],[RN Admin Hours]],Nurse[[#This Row],[RN DON Hours]],Nurse[[#This Row],[LPN Hours (excl. Admin)]],Nurse[[#This Row],[LPN Admin Hours]],Nurse[[#This Row],[CNA Hours]],Nurse[[#This Row],[NA TR Hours]],Nurse[[#This Row],[Med Aide/Tech Hours]])</f>
        <v>436.51815217391299</v>
      </c>
      <c r="K195" s="4">
        <f>SUM(Nurse[[#This Row],[RN Hours (excl. Admin, DON)]],Nurse[[#This Row],[LPN Hours (excl. Admin)]],Nurse[[#This Row],[CNA Hours]],Nurse[[#This Row],[NA TR Hours]],Nurse[[#This Row],[Med Aide/Tech Hours]])</f>
        <v>385.38826086956522</v>
      </c>
      <c r="L195" s="4">
        <f>SUM(Nurse[[#This Row],[RN Hours (excl. Admin, DON)]],Nurse[[#This Row],[RN Admin Hours]],Nurse[[#This Row],[RN DON Hours]])</f>
        <v>101.80021739130433</v>
      </c>
      <c r="M195" s="4">
        <v>68.980869565217375</v>
      </c>
      <c r="N195" s="4">
        <v>27.515000000000001</v>
      </c>
      <c r="O195" s="4">
        <v>5.3043478260869561</v>
      </c>
      <c r="P195" s="4">
        <f>SUM(Nurse[[#This Row],[LPN Hours (excl. Admin)]],Nurse[[#This Row],[LPN Admin Hours]])</f>
        <v>69.11326086956521</v>
      </c>
      <c r="Q195" s="4">
        <v>50.802717391304341</v>
      </c>
      <c r="R195" s="4">
        <v>18.310543478260872</v>
      </c>
      <c r="S195" s="4">
        <f>SUM(Nurse[[#This Row],[CNA Hours]],Nurse[[#This Row],[NA TR Hours]],Nurse[[#This Row],[Med Aide/Tech Hours]])</f>
        <v>265.60467391304348</v>
      </c>
      <c r="T195" s="4">
        <v>232.69641304347829</v>
      </c>
      <c r="U195" s="4">
        <v>7.9814130434782582</v>
      </c>
      <c r="V195" s="4">
        <v>24.926847826086956</v>
      </c>
      <c r="W1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5" s="4">
        <v>0</v>
      </c>
      <c r="Y195" s="4">
        <v>0</v>
      </c>
      <c r="Z195" s="4">
        <v>0</v>
      </c>
      <c r="AA195" s="4">
        <v>0</v>
      </c>
      <c r="AB195" s="4">
        <v>0</v>
      </c>
      <c r="AC195" s="4">
        <v>0</v>
      </c>
      <c r="AD195" s="4">
        <v>0</v>
      </c>
      <c r="AE195" s="4">
        <v>0</v>
      </c>
      <c r="AF195" s="1">
        <v>155524</v>
      </c>
      <c r="AG195" s="1">
        <v>5</v>
      </c>
      <c r="AH195"/>
    </row>
    <row r="196" spans="1:34" x14ac:dyDescent="0.25">
      <c r="A196" t="s">
        <v>508</v>
      </c>
      <c r="B196" t="s">
        <v>291</v>
      </c>
      <c r="C196" t="s">
        <v>731</v>
      </c>
      <c r="D196" t="s">
        <v>578</v>
      </c>
      <c r="E196" s="4">
        <v>111.31521739130434</v>
      </c>
      <c r="F196" s="4">
        <f>Nurse[[#This Row],[Total Nurse Staff Hours]]/Nurse[[#This Row],[MDS Census]]</f>
        <v>2.9430495068840932</v>
      </c>
      <c r="G196" s="4">
        <f>Nurse[[#This Row],[Total Direct Care Staff Hours]]/Nurse[[#This Row],[MDS Census]]</f>
        <v>2.8075207499267654</v>
      </c>
      <c r="H196" s="4">
        <f>Nurse[[#This Row],[Total RN Hours (w/ Admin, DON)]]/Nurse[[#This Row],[MDS Census]]</f>
        <v>0.36078605604921399</v>
      </c>
      <c r="I196" s="4">
        <f>Nurse[[#This Row],[RN Hours (excl. Admin, DON)]]/Nurse[[#This Row],[MDS Census]]</f>
        <v>0.25914070891514507</v>
      </c>
      <c r="J196" s="4">
        <f>SUM(Nurse[[#This Row],[RN Hours (excl. Admin, DON)]],Nurse[[#This Row],[RN Admin Hours]],Nurse[[#This Row],[RN DON Hours]],Nurse[[#This Row],[LPN Hours (excl. Admin)]],Nurse[[#This Row],[LPN Admin Hours]],Nurse[[#This Row],[CNA Hours]],Nurse[[#This Row],[NA TR Hours]],Nurse[[#This Row],[Med Aide/Tech Hours]])</f>
        <v>327.60619565217388</v>
      </c>
      <c r="K196" s="4">
        <f>SUM(Nurse[[#This Row],[RN Hours (excl. Admin, DON)]],Nurse[[#This Row],[LPN Hours (excl. Admin)]],Nurse[[#This Row],[CNA Hours]],Nurse[[#This Row],[NA TR Hours]],Nurse[[#This Row],[Med Aide/Tech Hours]])</f>
        <v>312.51978260869566</v>
      </c>
      <c r="L196" s="4">
        <f>SUM(Nurse[[#This Row],[RN Hours (excl. Admin, DON)]],Nurse[[#This Row],[RN Admin Hours]],Nurse[[#This Row],[RN DON Hours]])</f>
        <v>40.16097826086957</v>
      </c>
      <c r="M196" s="4">
        <v>28.846304347826095</v>
      </c>
      <c r="N196" s="4">
        <v>6.5048913043478267</v>
      </c>
      <c r="O196" s="4">
        <v>4.8097826086956523</v>
      </c>
      <c r="P196" s="4">
        <f>SUM(Nurse[[#This Row],[LPN Hours (excl. Admin)]],Nurse[[#This Row],[LPN Admin Hours]])</f>
        <v>104.94391304347828</v>
      </c>
      <c r="Q196" s="4">
        <v>101.17217391304349</v>
      </c>
      <c r="R196" s="4">
        <v>3.7717391304347827</v>
      </c>
      <c r="S196" s="4">
        <f>SUM(Nurse[[#This Row],[CNA Hours]],Nurse[[#This Row],[NA TR Hours]],Nurse[[#This Row],[Med Aide/Tech Hours]])</f>
        <v>182.50130434782608</v>
      </c>
      <c r="T196" s="4">
        <v>182.38173913043477</v>
      </c>
      <c r="U196" s="4">
        <v>0</v>
      </c>
      <c r="V196" s="4">
        <v>0.11956521739130435</v>
      </c>
      <c r="W1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51.924130434782619</v>
      </c>
      <c r="X196" s="4">
        <v>1.0444565217391304</v>
      </c>
      <c r="Y196" s="4">
        <v>0</v>
      </c>
      <c r="Z196" s="4">
        <v>0</v>
      </c>
      <c r="AA196" s="4">
        <v>12.324347826086958</v>
      </c>
      <c r="AB196" s="4">
        <v>0</v>
      </c>
      <c r="AC196" s="4">
        <v>38.435760869565222</v>
      </c>
      <c r="AD196" s="4">
        <v>0</v>
      </c>
      <c r="AE196" s="4">
        <v>0.11956521739130435</v>
      </c>
      <c r="AF196" s="1">
        <v>155608</v>
      </c>
      <c r="AG196" s="1">
        <v>5</v>
      </c>
      <c r="AH196"/>
    </row>
    <row r="197" spans="1:34" x14ac:dyDescent="0.25">
      <c r="A197" t="s">
        <v>508</v>
      </c>
      <c r="B197" t="s">
        <v>56</v>
      </c>
      <c r="C197" t="s">
        <v>709</v>
      </c>
      <c r="D197" t="s">
        <v>606</v>
      </c>
      <c r="E197" s="4">
        <v>94.815217391304344</v>
      </c>
      <c r="F197" s="4">
        <f>Nurse[[#This Row],[Total Nurse Staff Hours]]/Nurse[[#This Row],[MDS Census]]</f>
        <v>4.9160036684626851</v>
      </c>
      <c r="G197" s="4">
        <f>Nurse[[#This Row],[Total Direct Care Staff Hours]]/Nurse[[#This Row],[MDS Census]]</f>
        <v>4.5322767396537893</v>
      </c>
      <c r="H197" s="4">
        <f>Nurse[[#This Row],[Total RN Hours (w/ Admin, DON)]]/Nurse[[#This Row],[MDS Census]]</f>
        <v>1.112015361687493</v>
      </c>
      <c r="I197" s="4">
        <f>Nurse[[#This Row],[RN Hours (excl. Admin, DON)]]/Nurse[[#This Row],[MDS Census]]</f>
        <v>0.93661698956780937</v>
      </c>
      <c r="J197" s="4">
        <f>SUM(Nurse[[#This Row],[RN Hours (excl. Admin, DON)]],Nurse[[#This Row],[RN Admin Hours]],Nurse[[#This Row],[RN DON Hours]],Nurse[[#This Row],[LPN Hours (excl. Admin)]],Nurse[[#This Row],[LPN Admin Hours]],Nurse[[#This Row],[CNA Hours]],Nurse[[#This Row],[NA TR Hours]],Nurse[[#This Row],[Med Aide/Tech Hours]])</f>
        <v>466.11195652173916</v>
      </c>
      <c r="K197" s="4">
        <f>SUM(Nurse[[#This Row],[RN Hours (excl. Admin, DON)]],Nurse[[#This Row],[LPN Hours (excl. Admin)]],Nurse[[#This Row],[CNA Hours]],Nurse[[#This Row],[NA TR Hours]],Nurse[[#This Row],[Med Aide/Tech Hours]])</f>
        <v>429.7288043478261</v>
      </c>
      <c r="L197" s="4">
        <f>SUM(Nurse[[#This Row],[RN Hours (excl. Admin, DON)]],Nurse[[#This Row],[RN Admin Hours]],Nurse[[#This Row],[RN DON Hours]])</f>
        <v>105.43597826086958</v>
      </c>
      <c r="M197" s="4">
        <v>88.805543478260873</v>
      </c>
      <c r="N197" s="4">
        <v>11.413043478260869</v>
      </c>
      <c r="O197" s="4">
        <v>5.2173913043478262</v>
      </c>
      <c r="P197" s="4">
        <f>SUM(Nurse[[#This Row],[LPN Hours (excl. Admin)]],Nurse[[#This Row],[LPN Admin Hours]])</f>
        <v>125.3254347826087</v>
      </c>
      <c r="Q197" s="4">
        <v>105.57271739130435</v>
      </c>
      <c r="R197" s="4">
        <v>19.752717391304348</v>
      </c>
      <c r="S197" s="4">
        <f>SUM(Nurse[[#This Row],[CNA Hours]],Nurse[[#This Row],[NA TR Hours]],Nurse[[#This Row],[Med Aide/Tech Hours]])</f>
        <v>235.35054347826085</v>
      </c>
      <c r="T197" s="4">
        <v>234.84239130434781</v>
      </c>
      <c r="U197" s="4">
        <v>0.50815217391304346</v>
      </c>
      <c r="V197" s="4">
        <v>0</v>
      </c>
      <c r="W1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6.5108695652173907</v>
      </c>
      <c r="X197" s="4">
        <v>0.45652173913043476</v>
      </c>
      <c r="Y197" s="4">
        <v>0</v>
      </c>
      <c r="Z197" s="4">
        <v>0</v>
      </c>
      <c r="AA197" s="4">
        <v>2.3913043478260869</v>
      </c>
      <c r="AB197" s="4">
        <v>0</v>
      </c>
      <c r="AC197" s="4">
        <v>3.6630434782608696</v>
      </c>
      <c r="AD197" s="4">
        <v>0</v>
      </c>
      <c r="AE197" s="4">
        <v>0</v>
      </c>
      <c r="AF197" s="1">
        <v>155153</v>
      </c>
      <c r="AG197" s="1">
        <v>5</v>
      </c>
      <c r="AH197"/>
    </row>
    <row r="198" spans="1:34" x14ac:dyDescent="0.25">
      <c r="A198" t="s">
        <v>508</v>
      </c>
      <c r="B198" t="s">
        <v>448</v>
      </c>
      <c r="C198" t="s">
        <v>686</v>
      </c>
      <c r="D198" t="s">
        <v>562</v>
      </c>
      <c r="E198" s="4">
        <v>59.076086956521742</v>
      </c>
      <c r="F198" s="4">
        <f>Nurse[[#This Row],[Total Nurse Staff Hours]]/Nurse[[#This Row],[MDS Census]]</f>
        <v>3.5186476540938356</v>
      </c>
      <c r="G198" s="4">
        <f>Nurse[[#This Row],[Total Direct Care Staff Hours]]/Nurse[[#This Row],[MDS Census]]</f>
        <v>3.0801287948482057</v>
      </c>
      <c r="H198" s="4">
        <f>Nurse[[#This Row],[Total RN Hours (w/ Admin, DON)]]/Nurse[[#This Row],[MDS Census]]</f>
        <v>0.56573321067157301</v>
      </c>
      <c r="I198" s="4">
        <f>Nurse[[#This Row],[RN Hours (excl. Admin, DON)]]/Nurse[[#This Row],[MDS Census]]</f>
        <v>0.30826494940202387</v>
      </c>
      <c r="J198" s="4">
        <f>SUM(Nurse[[#This Row],[RN Hours (excl. Admin, DON)]],Nurse[[#This Row],[RN Admin Hours]],Nurse[[#This Row],[RN DON Hours]],Nurse[[#This Row],[LPN Hours (excl. Admin)]],Nurse[[#This Row],[LPN Admin Hours]],Nurse[[#This Row],[CNA Hours]],Nurse[[#This Row],[NA TR Hours]],Nurse[[#This Row],[Med Aide/Tech Hours]])</f>
        <v>207.86793478260867</v>
      </c>
      <c r="K198" s="4">
        <f>SUM(Nurse[[#This Row],[RN Hours (excl. Admin, DON)]],Nurse[[#This Row],[LPN Hours (excl. Admin)]],Nurse[[#This Row],[CNA Hours]],Nurse[[#This Row],[NA TR Hours]],Nurse[[#This Row],[Med Aide/Tech Hours]])</f>
        <v>181.96195652173913</v>
      </c>
      <c r="L198" s="4">
        <f>SUM(Nurse[[#This Row],[RN Hours (excl. Admin, DON)]],Nurse[[#This Row],[RN Admin Hours]],Nurse[[#This Row],[RN DON Hours]])</f>
        <v>33.42130434782608</v>
      </c>
      <c r="M198" s="4">
        <v>18.211086956521736</v>
      </c>
      <c r="N198" s="4">
        <v>10.237391304347824</v>
      </c>
      <c r="O198" s="4">
        <v>4.9728260869565215</v>
      </c>
      <c r="P198" s="4">
        <f>SUM(Nurse[[#This Row],[LPN Hours (excl. Admin)]],Nurse[[#This Row],[LPN Admin Hours]])</f>
        <v>81.145326086956516</v>
      </c>
      <c r="Q198" s="4">
        <v>70.449565217391296</v>
      </c>
      <c r="R198" s="4">
        <v>10.695760869565213</v>
      </c>
      <c r="S198" s="4">
        <f>SUM(Nurse[[#This Row],[CNA Hours]],Nurse[[#This Row],[NA TR Hours]],Nurse[[#This Row],[Med Aide/Tech Hours]])</f>
        <v>93.301304347826076</v>
      </c>
      <c r="T198" s="4">
        <v>80.204891304347825</v>
      </c>
      <c r="U198" s="4">
        <v>3.0291304347826076</v>
      </c>
      <c r="V198" s="4">
        <v>10.067282608695649</v>
      </c>
      <c r="W1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8" s="4">
        <v>0</v>
      </c>
      <c r="Y198" s="4">
        <v>0</v>
      </c>
      <c r="Z198" s="4">
        <v>0</v>
      </c>
      <c r="AA198" s="4">
        <v>0</v>
      </c>
      <c r="AB198" s="4">
        <v>0</v>
      </c>
      <c r="AC198" s="4">
        <v>0</v>
      </c>
      <c r="AD198" s="4">
        <v>0</v>
      </c>
      <c r="AE198" s="4">
        <v>0</v>
      </c>
      <c r="AF198" s="1">
        <v>155818</v>
      </c>
      <c r="AG198" s="1">
        <v>5</v>
      </c>
      <c r="AH198"/>
    </row>
    <row r="199" spans="1:34" x14ac:dyDescent="0.25">
      <c r="A199" t="s">
        <v>508</v>
      </c>
      <c r="B199" t="s">
        <v>34</v>
      </c>
      <c r="C199" t="s">
        <v>710</v>
      </c>
      <c r="D199" t="s">
        <v>607</v>
      </c>
      <c r="E199" s="4">
        <v>113.8804347826087</v>
      </c>
      <c r="F199" s="4">
        <f>Nurse[[#This Row],[Total Nurse Staff Hours]]/Nurse[[#This Row],[MDS Census]]</f>
        <v>3.1599016894149088</v>
      </c>
      <c r="G199" s="4">
        <f>Nurse[[#This Row],[Total Direct Care Staff Hours]]/Nurse[[#This Row],[MDS Census]]</f>
        <v>2.9583411281855487</v>
      </c>
      <c r="H199" s="4">
        <f>Nurse[[#This Row],[Total RN Hours (w/ Admin, DON)]]/Nurse[[#This Row],[MDS Census]]</f>
        <v>0.50813687124176765</v>
      </c>
      <c r="I199" s="4">
        <f>Nurse[[#This Row],[RN Hours (excl. Admin, DON)]]/Nurse[[#This Row],[MDS Census]]</f>
        <v>0.47282141834494601</v>
      </c>
      <c r="J199" s="4">
        <f>SUM(Nurse[[#This Row],[RN Hours (excl. Admin, DON)]],Nurse[[#This Row],[RN Admin Hours]],Nurse[[#This Row],[RN DON Hours]],Nurse[[#This Row],[LPN Hours (excl. Admin)]],Nurse[[#This Row],[LPN Admin Hours]],Nurse[[#This Row],[CNA Hours]],Nurse[[#This Row],[NA TR Hours]],Nurse[[#This Row],[Med Aide/Tech Hours]])</f>
        <v>359.85097826086957</v>
      </c>
      <c r="K199" s="4">
        <f>SUM(Nurse[[#This Row],[RN Hours (excl. Admin, DON)]],Nurse[[#This Row],[LPN Hours (excl. Admin)]],Nurse[[#This Row],[CNA Hours]],Nurse[[#This Row],[NA TR Hours]],Nurse[[#This Row],[Med Aide/Tech Hours]])</f>
        <v>336.89717391304345</v>
      </c>
      <c r="L199" s="4">
        <f>SUM(Nurse[[#This Row],[RN Hours (excl. Admin, DON)]],Nurse[[#This Row],[RN Admin Hours]],Nurse[[#This Row],[RN DON Hours]])</f>
        <v>57.866847826086953</v>
      </c>
      <c r="M199" s="4">
        <v>53.845108695652172</v>
      </c>
      <c r="N199" s="4">
        <v>0</v>
      </c>
      <c r="O199" s="4">
        <v>4.0217391304347823</v>
      </c>
      <c r="P199" s="4">
        <f>SUM(Nurse[[#This Row],[LPN Hours (excl. Admin)]],Nurse[[#This Row],[LPN Admin Hours]])</f>
        <v>74.380434782608688</v>
      </c>
      <c r="Q199" s="4">
        <v>55.448369565217391</v>
      </c>
      <c r="R199" s="4">
        <v>18.932065217391305</v>
      </c>
      <c r="S199" s="4">
        <f>SUM(Nurse[[#This Row],[CNA Hours]],Nurse[[#This Row],[NA TR Hours]],Nurse[[#This Row],[Med Aide/Tech Hours]])</f>
        <v>227.60369565217388</v>
      </c>
      <c r="T199" s="4">
        <v>167.33641304347825</v>
      </c>
      <c r="U199" s="4">
        <v>3.5553260869565215</v>
      </c>
      <c r="V199" s="4">
        <v>56.711956521739133</v>
      </c>
      <c r="W1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199" s="4">
        <v>0</v>
      </c>
      <c r="Y199" s="4">
        <v>0</v>
      </c>
      <c r="Z199" s="4">
        <v>0</v>
      </c>
      <c r="AA199" s="4">
        <v>0</v>
      </c>
      <c r="AB199" s="4">
        <v>0</v>
      </c>
      <c r="AC199" s="4">
        <v>0</v>
      </c>
      <c r="AD199" s="4">
        <v>0</v>
      </c>
      <c r="AE199" s="4">
        <v>0</v>
      </c>
      <c r="AF199" s="1">
        <v>155104</v>
      </c>
      <c r="AG199" s="1">
        <v>5</v>
      </c>
      <c r="AH199"/>
    </row>
    <row r="200" spans="1:34" x14ac:dyDescent="0.25">
      <c r="A200" t="s">
        <v>508</v>
      </c>
      <c r="B200" t="s">
        <v>201</v>
      </c>
      <c r="C200" t="s">
        <v>721</v>
      </c>
      <c r="D200" t="s">
        <v>604</v>
      </c>
      <c r="E200" s="4">
        <v>69.304347826086953</v>
      </c>
      <c r="F200" s="4">
        <f>Nurse[[#This Row],[Total Nurse Staff Hours]]/Nurse[[#This Row],[MDS Census]]</f>
        <v>3.7825078419071523</v>
      </c>
      <c r="G200" s="4">
        <f>Nurse[[#This Row],[Total Direct Care Staff Hours]]/Nurse[[#This Row],[MDS Census]]</f>
        <v>3.4440840652446676</v>
      </c>
      <c r="H200" s="4">
        <f>Nurse[[#This Row],[Total RN Hours (w/ Admin, DON)]]/Nurse[[#This Row],[MDS Census]]</f>
        <v>0.36390683814303648</v>
      </c>
      <c r="I200" s="4">
        <f>Nurse[[#This Row],[RN Hours (excl. Admin, DON)]]/Nurse[[#This Row],[MDS Census]]</f>
        <v>0.21998588456712675</v>
      </c>
      <c r="J200" s="4">
        <f>SUM(Nurse[[#This Row],[RN Hours (excl. Admin, DON)]],Nurse[[#This Row],[RN Admin Hours]],Nurse[[#This Row],[RN DON Hours]],Nurse[[#This Row],[LPN Hours (excl. Admin)]],Nurse[[#This Row],[LPN Admin Hours]],Nurse[[#This Row],[CNA Hours]],Nurse[[#This Row],[NA TR Hours]],Nurse[[#This Row],[Med Aide/Tech Hours]])</f>
        <v>262.14423913043481</v>
      </c>
      <c r="K200" s="4">
        <f>SUM(Nurse[[#This Row],[RN Hours (excl. Admin, DON)]],Nurse[[#This Row],[LPN Hours (excl. Admin)]],Nurse[[#This Row],[CNA Hours]],Nurse[[#This Row],[NA TR Hours]],Nurse[[#This Row],[Med Aide/Tech Hours]])</f>
        <v>238.69</v>
      </c>
      <c r="L200" s="4">
        <f>SUM(Nurse[[#This Row],[RN Hours (excl. Admin, DON)]],Nurse[[#This Row],[RN Admin Hours]],Nurse[[#This Row],[RN DON Hours]])</f>
        <v>25.220326086956526</v>
      </c>
      <c r="M200" s="4">
        <v>15.245978260869567</v>
      </c>
      <c r="N200" s="4">
        <v>5.4286956521739134</v>
      </c>
      <c r="O200" s="4">
        <v>4.5456521739130435</v>
      </c>
      <c r="P200" s="4">
        <f>SUM(Nurse[[#This Row],[LPN Hours (excl. Admin)]],Nurse[[#This Row],[LPN Admin Hours]])</f>
        <v>51.89445652173913</v>
      </c>
      <c r="Q200" s="4">
        <v>38.414565217391306</v>
      </c>
      <c r="R200" s="4">
        <v>13.479891304347825</v>
      </c>
      <c r="S200" s="4">
        <f>SUM(Nurse[[#This Row],[CNA Hours]],Nurse[[#This Row],[NA TR Hours]],Nurse[[#This Row],[Med Aide/Tech Hours]])</f>
        <v>185.02945652173912</v>
      </c>
      <c r="T200" s="4">
        <v>140.63184782608695</v>
      </c>
      <c r="U200" s="4">
        <v>0</v>
      </c>
      <c r="V200" s="4">
        <v>44.397608695652174</v>
      </c>
      <c r="W2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97.726956521739126</v>
      </c>
      <c r="X200" s="4">
        <v>8.7071739130434782</v>
      </c>
      <c r="Y200" s="4">
        <v>0</v>
      </c>
      <c r="Z200" s="4">
        <v>0</v>
      </c>
      <c r="AA200" s="4">
        <v>20.623152173913049</v>
      </c>
      <c r="AB200" s="4">
        <v>0</v>
      </c>
      <c r="AC200" s="4">
        <v>64.833152173913035</v>
      </c>
      <c r="AD200" s="4">
        <v>0</v>
      </c>
      <c r="AE200" s="4">
        <v>3.5634782608695637</v>
      </c>
      <c r="AF200" s="1">
        <v>155402</v>
      </c>
      <c r="AG200" s="1">
        <v>5</v>
      </c>
      <c r="AH200"/>
    </row>
    <row r="201" spans="1:34" x14ac:dyDescent="0.25">
      <c r="A201" t="s">
        <v>508</v>
      </c>
      <c r="B201" t="s">
        <v>89</v>
      </c>
      <c r="C201" t="s">
        <v>730</v>
      </c>
      <c r="D201" t="s">
        <v>585</v>
      </c>
      <c r="E201" s="4">
        <v>50.717391304347828</v>
      </c>
      <c r="F201" s="4">
        <f>Nurse[[#This Row],[Total Nurse Staff Hours]]/Nurse[[#This Row],[MDS Census]]</f>
        <v>3.0345049292756099</v>
      </c>
      <c r="G201" s="4">
        <f>Nurse[[#This Row],[Total Direct Care Staff Hours]]/Nurse[[#This Row],[MDS Census]]</f>
        <v>2.7839155593656235</v>
      </c>
      <c r="H201" s="4">
        <f>Nurse[[#This Row],[Total RN Hours (w/ Admin, DON)]]/Nurse[[#This Row],[MDS Census]]</f>
        <v>0.75123231890270037</v>
      </c>
      <c r="I201" s="4">
        <f>Nurse[[#This Row],[RN Hours (excl. Admin, DON)]]/Nurse[[#This Row],[MDS Census]]</f>
        <v>0.50064294899271322</v>
      </c>
      <c r="J201" s="4">
        <f>SUM(Nurse[[#This Row],[RN Hours (excl. Admin, DON)]],Nurse[[#This Row],[RN Admin Hours]],Nurse[[#This Row],[RN DON Hours]],Nurse[[#This Row],[LPN Hours (excl. Admin)]],Nurse[[#This Row],[LPN Admin Hours]],Nurse[[#This Row],[CNA Hours]],Nurse[[#This Row],[NA TR Hours]],Nurse[[#This Row],[Med Aide/Tech Hours]])</f>
        <v>153.90217391304344</v>
      </c>
      <c r="K201" s="4">
        <f>SUM(Nurse[[#This Row],[RN Hours (excl. Admin, DON)]],Nurse[[#This Row],[LPN Hours (excl. Admin)]],Nurse[[#This Row],[CNA Hours]],Nurse[[#This Row],[NA TR Hours]],Nurse[[#This Row],[Med Aide/Tech Hours]])</f>
        <v>141.19293478260869</v>
      </c>
      <c r="L201" s="4">
        <f>SUM(Nurse[[#This Row],[RN Hours (excl. Admin, DON)]],Nurse[[#This Row],[RN Admin Hours]],Nurse[[#This Row],[RN DON Hours]])</f>
        <v>38.100543478260867</v>
      </c>
      <c r="M201" s="4">
        <v>25.391304347826086</v>
      </c>
      <c r="N201" s="4">
        <v>8.0570652173913047</v>
      </c>
      <c r="O201" s="4">
        <v>4.6521739130434785</v>
      </c>
      <c r="P201" s="4">
        <f>SUM(Nurse[[#This Row],[LPN Hours (excl. Admin)]],Nurse[[#This Row],[LPN Admin Hours]])</f>
        <v>20.774456521739129</v>
      </c>
      <c r="Q201" s="4">
        <v>20.774456521739129</v>
      </c>
      <c r="R201" s="4">
        <v>0</v>
      </c>
      <c r="S201" s="4">
        <f>SUM(Nurse[[#This Row],[CNA Hours]],Nurse[[#This Row],[NA TR Hours]],Nurse[[#This Row],[Med Aide/Tech Hours]])</f>
        <v>95.02717391304347</v>
      </c>
      <c r="T201" s="4">
        <v>79.722826086956516</v>
      </c>
      <c r="U201" s="4">
        <v>2.2581521739130435</v>
      </c>
      <c r="V201" s="4">
        <v>13.046195652173912</v>
      </c>
      <c r="W2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8.9266304347826093</v>
      </c>
      <c r="X201" s="4">
        <v>0</v>
      </c>
      <c r="Y201" s="4">
        <v>0</v>
      </c>
      <c r="Z201" s="4">
        <v>0</v>
      </c>
      <c r="AA201" s="4">
        <v>0</v>
      </c>
      <c r="AB201" s="4">
        <v>0</v>
      </c>
      <c r="AC201" s="4">
        <v>8.9266304347826093</v>
      </c>
      <c r="AD201" s="4">
        <v>0</v>
      </c>
      <c r="AE201" s="4">
        <v>0</v>
      </c>
      <c r="AF201" s="1">
        <v>155210</v>
      </c>
      <c r="AG201" s="1">
        <v>5</v>
      </c>
      <c r="AH201"/>
    </row>
    <row r="202" spans="1:34" x14ac:dyDescent="0.25">
      <c r="A202" t="s">
        <v>508</v>
      </c>
      <c r="B202" t="s">
        <v>29</v>
      </c>
      <c r="C202" t="s">
        <v>669</v>
      </c>
      <c r="D202" t="s">
        <v>563</v>
      </c>
      <c r="E202" s="4">
        <v>46.445652173913047</v>
      </c>
      <c r="F202" s="4">
        <f>Nurse[[#This Row],[Total Nurse Staff Hours]]/Nurse[[#This Row],[MDS Census]]</f>
        <v>3.8912356658085652</v>
      </c>
      <c r="G202" s="4">
        <f>Nurse[[#This Row],[Total Direct Care Staff Hours]]/Nurse[[#This Row],[MDS Census]]</f>
        <v>3.4572314533114903</v>
      </c>
      <c r="H202" s="4">
        <f>Nurse[[#This Row],[Total RN Hours (w/ Admin, DON)]]/Nurse[[#This Row],[MDS Census]]</f>
        <v>0.54311958811139704</v>
      </c>
      <c r="I202" s="4">
        <f>Nurse[[#This Row],[RN Hours (excl. Admin, DON)]]/Nurse[[#This Row],[MDS Census]]</f>
        <v>0.35800374444184413</v>
      </c>
      <c r="J202" s="4">
        <f>SUM(Nurse[[#This Row],[RN Hours (excl. Admin, DON)]],Nurse[[#This Row],[RN Admin Hours]],Nurse[[#This Row],[RN DON Hours]],Nurse[[#This Row],[LPN Hours (excl. Admin)]],Nurse[[#This Row],[LPN Admin Hours]],Nurse[[#This Row],[CNA Hours]],Nurse[[#This Row],[NA TR Hours]],Nurse[[#This Row],[Med Aide/Tech Hours]])</f>
        <v>180.73097826086956</v>
      </c>
      <c r="K202" s="4">
        <f>SUM(Nurse[[#This Row],[RN Hours (excl. Admin, DON)]],Nurse[[#This Row],[LPN Hours (excl. Admin)]],Nurse[[#This Row],[CNA Hours]],Nurse[[#This Row],[NA TR Hours]],Nurse[[#This Row],[Med Aide/Tech Hours]])</f>
        <v>160.57336956521738</v>
      </c>
      <c r="L202" s="4">
        <f>SUM(Nurse[[#This Row],[RN Hours (excl. Admin, DON)]],Nurse[[#This Row],[RN Admin Hours]],Nurse[[#This Row],[RN DON Hours]])</f>
        <v>25.225543478260867</v>
      </c>
      <c r="M202" s="4">
        <v>16.627717391304348</v>
      </c>
      <c r="N202" s="4">
        <v>0.39130434782608697</v>
      </c>
      <c r="O202" s="4">
        <v>8.2065217391304355</v>
      </c>
      <c r="P202" s="4">
        <f>SUM(Nurse[[#This Row],[LPN Hours (excl. Admin)]],Nurse[[#This Row],[LPN Admin Hours]])</f>
        <v>51.198369565217391</v>
      </c>
      <c r="Q202" s="4">
        <v>39.638586956521742</v>
      </c>
      <c r="R202" s="4">
        <v>11.559782608695652</v>
      </c>
      <c r="S202" s="4">
        <f>SUM(Nurse[[#This Row],[CNA Hours]],Nurse[[#This Row],[NA TR Hours]],Nurse[[#This Row],[Med Aide/Tech Hours]])</f>
        <v>104.3070652173913</v>
      </c>
      <c r="T202" s="4">
        <v>103.76358695652173</v>
      </c>
      <c r="U202" s="4">
        <v>0.54347826086956519</v>
      </c>
      <c r="V202" s="4">
        <v>0</v>
      </c>
      <c r="W2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21.149456521739133</v>
      </c>
      <c r="X202" s="4">
        <v>1.1847826086956521</v>
      </c>
      <c r="Y202" s="4">
        <v>8.6956521739130432E-2</v>
      </c>
      <c r="Z202" s="4">
        <v>0</v>
      </c>
      <c r="AA202" s="4">
        <v>3.5760869565217392</v>
      </c>
      <c r="AB202" s="4">
        <v>0</v>
      </c>
      <c r="AC202" s="4">
        <v>16.301630434782609</v>
      </c>
      <c r="AD202" s="4">
        <v>0</v>
      </c>
      <c r="AE202" s="4">
        <v>0</v>
      </c>
      <c r="AF202" s="1">
        <v>155089</v>
      </c>
      <c r="AG202" s="1">
        <v>5</v>
      </c>
      <c r="AH202"/>
    </row>
    <row r="203" spans="1:34" x14ac:dyDescent="0.25">
      <c r="A203" t="s">
        <v>508</v>
      </c>
      <c r="B203" t="s">
        <v>102</v>
      </c>
      <c r="C203" t="s">
        <v>655</v>
      </c>
      <c r="D203" t="s">
        <v>588</v>
      </c>
      <c r="E203" s="4">
        <v>44.521739130434781</v>
      </c>
      <c r="F203" s="4">
        <f>Nurse[[#This Row],[Total Nurse Staff Hours]]/Nurse[[#This Row],[MDS Census]]</f>
        <v>3.25189208984375</v>
      </c>
      <c r="G203" s="4">
        <f>Nurse[[#This Row],[Total Direct Care Staff Hours]]/Nurse[[#This Row],[MDS Census]]</f>
        <v>2.97064208984375</v>
      </c>
      <c r="H203" s="4">
        <f>Nurse[[#This Row],[Total RN Hours (w/ Admin, DON)]]/Nurse[[#This Row],[MDS Census]]</f>
        <v>0.50128173828125</v>
      </c>
      <c r="I203" s="4">
        <f>Nurse[[#This Row],[RN Hours (excl. Admin, DON)]]/Nurse[[#This Row],[MDS Census]]</f>
        <v>0.3585205078125</v>
      </c>
      <c r="J203" s="4">
        <f>SUM(Nurse[[#This Row],[RN Hours (excl. Admin, DON)]],Nurse[[#This Row],[RN Admin Hours]],Nurse[[#This Row],[RN DON Hours]],Nurse[[#This Row],[LPN Hours (excl. Admin)]],Nurse[[#This Row],[LPN Admin Hours]],Nurse[[#This Row],[CNA Hours]],Nurse[[#This Row],[NA TR Hours]],Nurse[[#This Row],[Med Aide/Tech Hours]])</f>
        <v>144.77989130434781</v>
      </c>
      <c r="K203" s="4">
        <f>SUM(Nurse[[#This Row],[RN Hours (excl. Admin, DON)]],Nurse[[#This Row],[LPN Hours (excl. Admin)]],Nurse[[#This Row],[CNA Hours]],Nurse[[#This Row],[NA TR Hours]],Nurse[[#This Row],[Med Aide/Tech Hours]])</f>
        <v>132.25815217391303</v>
      </c>
      <c r="L203" s="4">
        <f>SUM(Nurse[[#This Row],[RN Hours (excl. Admin, DON)]],Nurse[[#This Row],[RN Admin Hours]],Nurse[[#This Row],[RN DON Hours]])</f>
        <v>22.317934782608695</v>
      </c>
      <c r="M203" s="4">
        <v>15.961956521739131</v>
      </c>
      <c r="N203" s="4">
        <v>0.13043478260869565</v>
      </c>
      <c r="O203" s="4">
        <v>6.2255434782608692</v>
      </c>
      <c r="P203" s="4">
        <f>SUM(Nurse[[#This Row],[LPN Hours (excl. Admin)]],Nurse[[#This Row],[LPN Admin Hours]])</f>
        <v>43.301630434782609</v>
      </c>
      <c r="Q203" s="4">
        <v>37.135869565217391</v>
      </c>
      <c r="R203" s="4">
        <v>6.1657608695652177</v>
      </c>
      <c r="S203" s="4">
        <f>SUM(Nurse[[#This Row],[CNA Hours]],Nurse[[#This Row],[NA TR Hours]],Nurse[[#This Row],[Med Aide/Tech Hours]])</f>
        <v>79.160326086956516</v>
      </c>
      <c r="T203" s="4">
        <v>77.369565217391298</v>
      </c>
      <c r="U203" s="4">
        <v>1.7907608695652173</v>
      </c>
      <c r="V203" s="4">
        <v>0</v>
      </c>
      <c r="W2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6.5217391304347824E-2</v>
      </c>
      <c r="X203" s="4">
        <v>0</v>
      </c>
      <c r="Y203" s="4">
        <v>6.5217391304347824E-2</v>
      </c>
      <c r="Z203" s="4">
        <v>0</v>
      </c>
      <c r="AA203" s="4">
        <v>0</v>
      </c>
      <c r="AB203" s="4">
        <v>0</v>
      </c>
      <c r="AC203" s="4">
        <v>0</v>
      </c>
      <c r="AD203" s="4">
        <v>0</v>
      </c>
      <c r="AE203" s="4">
        <v>0</v>
      </c>
      <c r="AF203" s="1">
        <v>155228</v>
      </c>
      <c r="AG203" s="1">
        <v>5</v>
      </c>
      <c r="AH203"/>
    </row>
    <row r="204" spans="1:34" x14ac:dyDescent="0.25">
      <c r="A204" t="s">
        <v>508</v>
      </c>
      <c r="B204" t="s">
        <v>14</v>
      </c>
      <c r="C204" t="s">
        <v>690</v>
      </c>
      <c r="D204" t="s">
        <v>556</v>
      </c>
      <c r="E204" s="4">
        <v>69.793478260869563</v>
      </c>
      <c r="F204" s="4">
        <f>Nurse[[#This Row],[Total Nurse Staff Hours]]/Nurse[[#This Row],[MDS Census]]</f>
        <v>2.5446970876810462</v>
      </c>
      <c r="G204" s="4">
        <f>Nurse[[#This Row],[Total Direct Care Staff Hours]]/Nurse[[#This Row],[MDS Census]]</f>
        <v>2.3145927425634638</v>
      </c>
      <c r="H204" s="4">
        <f>Nurse[[#This Row],[Total RN Hours (w/ Admin, DON)]]/Nurse[[#This Row],[MDS Census]]</f>
        <v>0.21990344183149041</v>
      </c>
      <c r="I204" s="4">
        <f>Nurse[[#This Row],[RN Hours (excl. Admin, DON)]]/Nurse[[#This Row],[MDS Census]]</f>
        <v>0.1250973368634169</v>
      </c>
      <c r="J204" s="4">
        <f>SUM(Nurse[[#This Row],[RN Hours (excl. Admin, DON)]],Nurse[[#This Row],[RN Admin Hours]],Nurse[[#This Row],[RN DON Hours]],Nurse[[#This Row],[LPN Hours (excl. Admin)]],Nurse[[#This Row],[LPN Admin Hours]],Nurse[[#This Row],[CNA Hours]],Nurse[[#This Row],[NA TR Hours]],Nurse[[#This Row],[Med Aide/Tech Hours]])</f>
        <v>177.60326086956519</v>
      </c>
      <c r="K204" s="4">
        <f>SUM(Nurse[[#This Row],[RN Hours (excl. Admin, DON)]],Nurse[[#This Row],[LPN Hours (excl. Admin)]],Nurse[[#This Row],[CNA Hours]],Nurse[[#This Row],[NA TR Hours]],Nurse[[#This Row],[Med Aide/Tech Hours]])</f>
        <v>161.54347826086956</v>
      </c>
      <c r="L204" s="4">
        <f>SUM(Nurse[[#This Row],[RN Hours (excl. Admin, DON)]],Nurse[[#This Row],[RN Admin Hours]],Nurse[[#This Row],[RN DON Hours]])</f>
        <v>15.34782608695652</v>
      </c>
      <c r="M204" s="4">
        <v>8.7309782608695645</v>
      </c>
      <c r="N204" s="4">
        <v>0.76086956521739135</v>
      </c>
      <c r="O204" s="4">
        <v>5.8559782608695654</v>
      </c>
      <c r="P204" s="4">
        <f>SUM(Nurse[[#This Row],[LPN Hours (excl. Admin)]],Nurse[[#This Row],[LPN Admin Hours]])</f>
        <v>52.122282608695649</v>
      </c>
      <c r="Q204" s="4">
        <v>42.679347826086953</v>
      </c>
      <c r="R204" s="4">
        <v>9.4429347826086953</v>
      </c>
      <c r="S204" s="4">
        <f>SUM(Nurse[[#This Row],[CNA Hours]],Nurse[[#This Row],[NA TR Hours]],Nurse[[#This Row],[Med Aide/Tech Hours]])</f>
        <v>110.13315217391305</v>
      </c>
      <c r="T204" s="4">
        <v>55.383152173913047</v>
      </c>
      <c r="U204" s="4">
        <v>14.739130434782609</v>
      </c>
      <c r="V204" s="4">
        <v>40.010869565217391</v>
      </c>
      <c r="W2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0.35869565217391303</v>
      </c>
      <c r="X204" s="4">
        <v>0</v>
      </c>
      <c r="Y204" s="4">
        <v>0.35869565217391303</v>
      </c>
      <c r="Z204" s="4">
        <v>0</v>
      </c>
      <c r="AA204" s="4">
        <v>0</v>
      </c>
      <c r="AB204" s="4">
        <v>0</v>
      </c>
      <c r="AC204" s="4">
        <v>0</v>
      </c>
      <c r="AD204" s="4">
        <v>0</v>
      </c>
      <c r="AE204" s="4">
        <v>0</v>
      </c>
      <c r="AF204" s="1">
        <v>155022</v>
      </c>
      <c r="AG204" s="1">
        <v>5</v>
      </c>
      <c r="AH204"/>
    </row>
    <row r="205" spans="1:34" x14ac:dyDescent="0.25">
      <c r="A205" t="s">
        <v>508</v>
      </c>
      <c r="B205" t="s">
        <v>158</v>
      </c>
      <c r="C205" t="s">
        <v>751</v>
      </c>
      <c r="D205" t="s">
        <v>558</v>
      </c>
      <c r="E205" s="4">
        <v>84.619565217391298</v>
      </c>
      <c r="F205" s="4">
        <f>Nurse[[#This Row],[Total Nurse Staff Hours]]/Nurse[[#This Row],[MDS Census]]</f>
        <v>2.8680860629415545</v>
      </c>
      <c r="G205" s="4">
        <f>Nurse[[#This Row],[Total Direct Care Staff Hours]]/Nurse[[#This Row],[MDS Census]]</f>
        <v>2.514562620423892</v>
      </c>
      <c r="H205" s="4">
        <f>Nurse[[#This Row],[Total RN Hours (w/ Admin, DON)]]/Nurse[[#This Row],[MDS Census]]</f>
        <v>0.47464739884393065</v>
      </c>
      <c r="I205" s="4">
        <f>Nurse[[#This Row],[RN Hours (excl. Admin, DON)]]/Nurse[[#This Row],[MDS Census]]</f>
        <v>0.22849967886962105</v>
      </c>
      <c r="J205" s="4">
        <f>SUM(Nurse[[#This Row],[RN Hours (excl. Admin, DON)]],Nurse[[#This Row],[RN Admin Hours]],Nurse[[#This Row],[RN DON Hours]],Nurse[[#This Row],[LPN Hours (excl. Admin)]],Nurse[[#This Row],[LPN Admin Hours]],Nurse[[#This Row],[CNA Hours]],Nurse[[#This Row],[NA TR Hours]],Nurse[[#This Row],[Med Aide/Tech Hours]])</f>
        <v>242.69619565217391</v>
      </c>
      <c r="K205" s="4">
        <f>SUM(Nurse[[#This Row],[RN Hours (excl. Admin, DON)]],Nurse[[#This Row],[LPN Hours (excl. Admin)]],Nurse[[#This Row],[CNA Hours]],Nurse[[#This Row],[NA TR Hours]],Nurse[[#This Row],[Med Aide/Tech Hours]])</f>
        <v>212.78119565217389</v>
      </c>
      <c r="L205" s="4">
        <f>SUM(Nurse[[#This Row],[RN Hours (excl. Admin, DON)]],Nurse[[#This Row],[RN Admin Hours]],Nurse[[#This Row],[RN DON Hours]])</f>
        <v>40.164456521739126</v>
      </c>
      <c r="M205" s="4">
        <v>19.335543478260867</v>
      </c>
      <c r="N205" s="4">
        <v>15.64413043478261</v>
      </c>
      <c r="O205" s="4">
        <v>5.1847826086956523</v>
      </c>
      <c r="P205" s="4">
        <f>SUM(Nurse[[#This Row],[LPN Hours (excl. Admin)]],Nurse[[#This Row],[LPN Admin Hours]])</f>
        <v>73.089239130434763</v>
      </c>
      <c r="Q205" s="4">
        <v>64.003152173913023</v>
      </c>
      <c r="R205" s="4">
        <v>9.0860869565217399</v>
      </c>
      <c r="S205" s="4">
        <f>SUM(Nurse[[#This Row],[CNA Hours]],Nurse[[#This Row],[NA TR Hours]],Nurse[[#This Row],[Med Aide/Tech Hours]])</f>
        <v>129.4425</v>
      </c>
      <c r="T205" s="4">
        <v>114.5336956521739</v>
      </c>
      <c r="U205" s="4">
        <v>1.898586956521739</v>
      </c>
      <c r="V205" s="4">
        <v>13.010217391304352</v>
      </c>
      <c r="W2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5" s="4">
        <v>0</v>
      </c>
      <c r="Y205" s="4">
        <v>0</v>
      </c>
      <c r="Z205" s="4">
        <v>0</v>
      </c>
      <c r="AA205" s="4">
        <v>0</v>
      </c>
      <c r="AB205" s="4">
        <v>0</v>
      </c>
      <c r="AC205" s="4">
        <v>0</v>
      </c>
      <c r="AD205" s="4">
        <v>0</v>
      </c>
      <c r="AE205" s="4">
        <v>0</v>
      </c>
      <c r="AF205" s="1">
        <v>155332</v>
      </c>
      <c r="AG205" s="1">
        <v>5</v>
      </c>
      <c r="AH205"/>
    </row>
    <row r="206" spans="1:34" x14ac:dyDescent="0.25">
      <c r="A206" t="s">
        <v>508</v>
      </c>
      <c r="B206" t="s">
        <v>458</v>
      </c>
      <c r="C206" t="s">
        <v>708</v>
      </c>
      <c r="D206" t="s">
        <v>605</v>
      </c>
      <c r="E206" s="4">
        <v>51.706521739130437</v>
      </c>
      <c r="F206" s="4">
        <f>Nurse[[#This Row],[Total Nurse Staff Hours]]/Nurse[[#This Row],[MDS Census]]</f>
        <v>4.9430838763926834</v>
      </c>
      <c r="G206" s="4">
        <f>Nurse[[#This Row],[Total Direct Care Staff Hours]]/Nurse[[#This Row],[MDS Census]]</f>
        <v>4.4725667437460581</v>
      </c>
      <c r="H206" s="4">
        <f>Nurse[[#This Row],[Total RN Hours (w/ Admin, DON)]]/Nurse[[#This Row],[MDS Census]]</f>
        <v>0.6311225562329198</v>
      </c>
      <c r="I206" s="4">
        <f>Nurse[[#This Row],[RN Hours (excl. Admin, DON)]]/Nurse[[#This Row],[MDS Census]]</f>
        <v>0.44891738490645361</v>
      </c>
      <c r="J206" s="4">
        <f>SUM(Nurse[[#This Row],[RN Hours (excl. Admin, DON)]],Nurse[[#This Row],[RN Admin Hours]],Nurse[[#This Row],[RN DON Hours]],Nurse[[#This Row],[LPN Hours (excl. Admin)]],Nurse[[#This Row],[LPN Admin Hours]],Nurse[[#This Row],[CNA Hours]],Nurse[[#This Row],[NA TR Hours]],Nurse[[#This Row],[Med Aide/Tech Hours]])</f>
        <v>255.58967391304344</v>
      </c>
      <c r="K206" s="4">
        <f>SUM(Nurse[[#This Row],[RN Hours (excl. Admin, DON)]],Nurse[[#This Row],[LPN Hours (excl. Admin)]],Nurse[[#This Row],[CNA Hours]],Nurse[[#This Row],[NA TR Hours]],Nurse[[#This Row],[Med Aide/Tech Hours]])</f>
        <v>231.26086956521738</v>
      </c>
      <c r="L206" s="4">
        <f>SUM(Nurse[[#This Row],[RN Hours (excl. Admin, DON)]],Nurse[[#This Row],[RN Admin Hours]],Nurse[[#This Row],[RN DON Hours]])</f>
        <v>32.633152173913039</v>
      </c>
      <c r="M206" s="4">
        <v>23.211956521739129</v>
      </c>
      <c r="N206" s="4">
        <v>5.0652173913043477</v>
      </c>
      <c r="O206" s="4">
        <v>4.3559782608695654</v>
      </c>
      <c r="P206" s="4">
        <f>SUM(Nurse[[#This Row],[LPN Hours (excl. Admin)]],Nurse[[#This Row],[LPN Admin Hours]])</f>
        <v>66.179347826086953</v>
      </c>
      <c r="Q206" s="4">
        <v>51.271739130434781</v>
      </c>
      <c r="R206" s="4">
        <v>14.907608695652174</v>
      </c>
      <c r="S206" s="4">
        <f>SUM(Nurse[[#This Row],[CNA Hours]],Nurse[[#This Row],[NA TR Hours]],Nurse[[#This Row],[Med Aide/Tech Hours]])</f>
        <v>156.77717391304347</v>
      </c>
      <c r="T206" s="4">
        <v>126.55978260869566</v>
      </c>
      <c r="U206" s="4">
        <v>0</v>
      </c>
      <c r="V206" s="4">
        <v>30.217391304347824</v>
      </c>
      <c r="W2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06" s="4">
        <v>0</v>
      </c>
      <c r="Y206" s="4">
        <v>0</v>
      </c>
      <c r="Z206" s="4">
        <v>0</v>
      </c>
      <c r="AA206" s="4">
        <v>0</v>
      </c>
      <c r="AB206" s="4">
        <v>0</v>
      </c>
      <c r="AC206" s="4">
        <v>0</v>
      </c>
      <c r="AD206" s="4">
        <v>0</v>
      </c>
      <c r="AE206" s="4">
        <v>0</v>
      </c>
      <c r="AF206" s="1">
        <v>155828</v>
      </c>
      <c r="AG206" s="1">
        <v>5</v>
      </c>
      <c r="AH206"/>
    </row>
    <row r="207" spans="1:34" x14ac:dyDescent="0.25">
      <c r="A207" t="s">
        <v>508</v>
      </c>
      <c r="B207" t="s">
        <v>343</v>
      </c>
      <c r="C207" t="s">
        <v>701</v>
      </c>
      <c r="D207" t="s">
        <v>600</v>
      </c>
      <c r="E207" s="4">
        <v>54.945652173913047</v>
      </c>
      <c r="F207" s="4">
        <f>Nurse[[#This Row],[Total Nurse Staff Hours]]/Nurse[[#This Row],[MDS Census]]</f>
        <v>4.8510880316518286</v>
      </c>
      <c r="G207" s="4">
        <f>Nurse[[#This Row],[Total Direct Care Staff Hours]]/Nurse[[#This Row],[MDS Census]]</f>
        <v>4.361721068249258</v>
      </c>
      <c r="H207" s="4">
        <f>Nurse[[#This Row],[Total RN Hours (w/ Admin, DON)]]/Nurse[[#This Row],[MDS Census]]</f>
        <v>0.6783382789317508</v>
      </c>
      <c r="I207" s="4">
        <f>Nurse[[#This Row],[RN Hours (excl. Admin, DON)]]/Nurse[[#This Row],[MDS Census]]</f>
        <v>0.40677546983184965</v>
      </c>
      <c r="J207" s="4">
        <f>SUM(Nurse[[#This Row],[RN Hours (excl. Admin, DON)]],Nurse[[#This Row],[RN Admin Hours]],Nurse[[#This Row],[RN DON Hours]],Nurse[[#This Row],[LPN Hours (excl. Admin)]],Nurse[[#This Row],[LPN Admin Hours]],Nurse[[#This Row],[CNA Hours]],Nurse[[#This Row],[NA TR Hours]],Nurse[[#This Row],[Med Aide/Tech Hours]])</f>
        <v>266.54619565217388</v>
      </c>
      <c r="K207" s="4">
        <f>SUM(Nurse[[#This Row],[RN Hours (excl. Admin, DON)]],Nurse[[#This Row],[LPN Hours (excl. Admin)]],Nurse[[#This Row],[CNA Hours]],Nurse[[#This Row],[NA TR Hours]],Nurse[[#This Row],[Med Aide/Tech Hours]])</f>
        <v>239.65760869565216</v>
      </c>
      <c r="L207" s="4">
        <f>SUM(Nurse[[#This Row],[RN Hours (excl. Admin, DON)]],Nurse[[#This Row],[RN Admin Hours]],Nurse[[#This Row],[RN DON Hours]])</f>
        <v>37.271739130434788</v>
      </c>
      <c r="M207" s="4">
        <v>22.350543478260871</v>
      </c>
      <c r="N207" s="4">
        <v>9.9483695652173907</v>
      </c>
      <c r="O207" s="4">
        <v>4.9728260869565215</v>
      </c>
      <c r="P207" s="4">
        <f>SUM(Nurse[[#This Row],[LPN Hours (excl. Admin)]],Nurse[[#This Row],[LPN Admin Hours]])</f>
        <v>62.070652173913047</v>
      </c>
      <c r="Q207" s="4">
        <v>50.103260869565219</v>
      </c>
      <c r="R207" s="4">
        <v>11.967391304347826</v>
      </c>
      <c r="S207" s="4">
        <f>SUM(Nurse[[#This Row],[CNA Hours]],Nurse[[#This Row],[NA TR Hours]],Nurse[[#This Row],[Med Aide/Tech Hours]])</f>
        <v>167.20380434782606</v>
      </c>
      <c r="T207" s="4">
        <v>158.36141304347825</v>
      </c>
      <c r="U207" s="4">
        <v>0.19293478260869565</v>
      </c>
      <c r="V207" s="4">
        <v>8.6494565217391308</v>
      </c>
      <c r="W2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0.68478260869565222</v>
      </c>
      <c r="X207" s="4">
        <v>0</v>
      </c>
      <c r="Y207" s="4">
        <v>0</v>
      </c>
      <c r="Z207" s="4">
        <v>0</v>
      </c>
      <c r="AA207" s="4">
        <v>0.68478260869565222</v>
      </c>
      <c r="AB207" s="4">
        <v>0</v>
      </c>
      <c r="AC207" s="4">
        <v>0</v>
      </c>
      <c r="AD207" s="4">
        <v>0</v>
      </c>
      <c r="AE207" s="4">
        <v>0</v>
      </c>
      <c r="AF207" s="1">
        <v>155692</v>
      </c>
      <c r="AG207" s="1">
        <v>5</v>
      </c>
      <c r="AH207"/>
    </row>
    <row r="208" spans="1:34" x14ac:dyDescent="0.25">
      <c r="A208" t="s">
        <v>508</v>
      </c>
      <c r="B208" t="s">
        <v>31</v>
      </c>
      <c r="C208" t="s">
        <v>708</v>
      </c>
      <c r="D208" t="s">
        <v>605</v>
      </c>
      <c r="E208" s="4">
        <v>147.0108695652174</v>
      </c>
      <c r="F208" s="4">
        <f>Nurse[[#This Row],[Total Nurse Staff Hours]]/Nurse[[#This Row],[MDS Census]]</f>
        <v>3.481027726432532</v>
      </c>
      <c r="G208" s="4">
        <f>Nurse[[#This Row],[Total Direct Care Staff Hours]]/Nurse[[#This Row],[MDS Census]]</f>
        <v>3.1309027726432532</v>
      </c>
      <c r="H208" s="4">
        <f>Nurse[[#This Row],[Total RN Hours (w/ Admin, DON)]]/Nurse[[#This Row],[MDS Census]]</f>
        <v>0.32685767097966728</v>
      </c>
      <c r="I208" s="4">
        <f>Nurse[[#This Row],[RN Hours (excl. Admin, DON)]]/Nurse[[#This Row],[MDS Census]]</f>
        <v>0.18978927911275417</v>
      </c>
      <c r="J208" s="4">
        <f>SUM(Nurse[[#This Row],[RN Hours (excl. Admin, DON)]],Nurse[[#This Row],[RN Admin Hours]],Nurse[[#This Row],[RN DON Hours]],Nurse[[#This Row],[LPN Hours (excl. Admin)]],Nurse[[#This Row],[LPN Admin Hours]],Nurse[[#This Row],[CNA Hours]],Nurse[[#This Row],[NA TR Hours]],Nurse[[#This Row],[Med Aide/Tech Hours]])</f>
        <v>511.74891304347824</v>
      </c>
      <c r="K208" s="4">
        <f>SUM(Nurse[[#This Row],[RN Hours (excl. Admin, DON)]],Nurse[[#This Row],[LPN Hours (excl. Admin)]],Nurse[[#This Row],[CNA Hours]],Nurse[[#This Row],[NA TR Hours]],Nurse[[#This Row],[Med Aide/Tech Hours]])</f>
        <v>460.27673913043481</v>
      </c>
      <c r="L208" s="4">
        <f>SUM(Nurse[[#This Row],[RN Hours (excl. Admin, DON)]],Nurse[[#This Row],[RN Admin Hours]],Nurse[[#This Row],[RN DON Hours]])</f>
        <v>48.051630434782616</v>
      </c>
      <c r="M208" s="4">
        <v>27.901086956521745</v>
      </c>
      <c r="N208" s="4">
        <v>15.80271739130435</v>
      </c>
      <c r="O208" s="4">
        <v>4.3478260869565215</v>
      </c>
      <c r="P208" s="4">
        <f>SUM(Nurse[[#This Row],[LPN Hours (excl. Admin)]],Nurse[[#This Row],[LPN Admin Hours]])</f>
        <v>145.82108695652175</v>
      </c>
      <c r="Q208" s="4">
        <v>114.49945652173913</v>
      </c>
      <c r="R208" s="4">
        <v>31.321630434782609</v>
      </c>
      <c r="S208" s="4">
        <f>SUM(Nurse[[#This Row],[CNA Hours]],Nurse[[#This Row],[NA TR Hours]],Nurse[[#This Row],[Med Aide/Tech Hours]])</f>
        <v>317.87619565217392</v>
      </c>
      <c r="T208" s="4">
        <v>263.9258695652174</v>
      </c>
      <c r="U208" s="4">
        <v>4.3405434782608694</v>
      </c>
      <c r="V208" s="4">
        <v>49.609782608695653</v>
      </c>
      <c r="W2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91.878478260869571</v>
      </c>
      <c r="X208" s="4">
        <v>7.2251086956521728</v>
      </c>
      <c r="Y208" s="4">
        <v>0</v>
      </c>
      <c r="Z208" s="4">
        <v>0</v>
      </c>
      <c r="AA208" s="4">
        <v>5.1195652173913038</v>
      </c>
      <c r="AB208" s="4">
        <v>0</v>
      </c>
      <c r="AC208" s="4">
        <v>45.51913043478261</v>
      </c>
      <c r="AD208" s="4">
        <v>0</v>
      </c>
      <c r="AE208" s="4">
        <v>34.014673913043474</v>
      </c>
      <c r="AF208" s="1">
        <v>155095</v>
      </c>
      <c r="AG208" s="1">
        <v>5</v>
      </c>
      <c r="AH208"/>
    </row>
    <row r="209" spans="1:34" x14ac:dyDescent="0.25">
      <c r="A209" t="s">
        <v>508</v>
      </c>
      <c r="B209" t="s">
        <v>356</v>
      </c>
      <c r="C209" t="s">
        <v>647</v>
      </c>
      <c r="D209" t="s">
        <v>600</v>
      </c>
      <c r="E209" s="4">
        <v>85.141304347826093</v>
      </c>
      <c r="F209" s="4">
        <f>Nurse[[#This Row],[Total Nurse Staff Hours]]/Nurse[[#This Row],[MDS Census]]</f>
        <v>4.8945627473509514</v>
      </c>
      <c r="G209" s="4">
        <f>Nurse[[#This Row],[Total Direct Care Staff Hours]]/Nurse[[#This Row],[MDS Census]]</f>
        <v>4.5935924932975887</v>
      </c>
      <c r="H209" s="4">
        <f>Nurse[[#This Row],[Total RN Hours (w/ Admin, DON)]]/Nurse[[#This Row],[MDS Census]]</f>
        <v>0.69155495978552284</v>
      </c>
      <c r="I209" s="4">
        <f>Nurse[[#This Row],[RN Hours (excl. Admin, DON)]]/Nurse[[#This Row],[MDS Census]]</f>
        <v>0.48974849993616759</v>
      </c>
      <c r="J209" s="4">
        <f>SUM(Nurse[[#This Row],[RN Hours (excl. Admin, DON)]],Nurse[[#This Row],[RN Admin Hours]],Nurse[[#This Row],[RN DON Hours]],Nurse[[#This Row],[LPN Hours (excl. Admin)]],Nurse[[#This Row],[LPN Admin Hours]],Nurse[[#This Row],[CNA Hours]],Nurse[[#This Row],[NA TR Hours]],Nurse[[#This Row],[Med Aide/Tech Hours]])</f>
        <v>416.72945652173922</v>
      </c>
      <c r="K209" s="4">
        <f>SUM(Nurse[[#This Row],[RN Hours (excl. Admin, DON)]],Nurse[[#This Row],[LPN Hours (excl. Admin)]],Nurse[[#This Row],[CNA Hours]],Nurse[[#This Row],[NA TR Hours]],Nurse[[#This Row],[Med Aide/Tech Hours]])</f>
        <v>391.10445652173928</v>
      </c>
      <c r="L209" s="4">
        <f>SUM(Nurse[[#This Row],[RN Hours (excl. Admin, DON)]],Nurse[[#This Row],[RN Admin Hours]],Nurse[[#This Row],[RN DON Hours]])</f>
        <v>58.879891304347836</v>
      </c>
      <c r="M209" s="4">
        <v>41.697826086956532</v>
      </c>
      <c r="N209" s="4">
        <v>12.214673913043478</v>
      </c>
      <c r="O209" s="4">
        <v>4.9673913043478262</v>
      </c>
      <c r="P209" s="4">
        <f>SUM(Nurse[[#This Row],[LPN Hours (excl. Admin)]],Nurse[[#This Row],[LPN Admin Hours]])</f>
        <v>132.51630434782609</v>
      </c>
      <c r="Q209" s="4">
        <v>124.07336956521739</v>
      </c>
      <c r="R209" s="4">
        <v>8.4429347826086953</v>
      </c>
      <c r="S209" s="4">
        <f>SUM(Nurse[[#This Row],[CNA Hours]],Nurse[[#This Row],[NA TR Hours]],Nurse[[#This Row],[Med Aide/Tech Hours]])</f>
        <v>225.33326086956535</v>
      </c>
      <c r="T209" s="4">
        <v>219.77619565217404</v>
      </c>
      <c r="U209" s="4">
        <v>2.7092391304347827</v>
      </c>
      <c r="V209" s="4">
        <v>2.847826086956522</v>
      </c>
      <c r="W2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24.006630434782593</v>
      </c>
      <c r="X209" s="4">
        <v>4.3880434782608697</v>
      </c>
      <c r="Y209" s="4">
        <v>0</v>
      </c>
      <c r="Z209" s="4">
        <v>0</v>
      </c>
      <c r="AA209" s="4">
        <v>0</v>
      </c>
      <c r="AB209" s="4">
        <v>0</v>
      </c>
      <c r="AC209" s="4">
        <v>19.618586956521725</v>
      </c>
      <c r="AD209" s="4">
        <v>0</v>
      </c>
      <c r="AE209" s="4">
        <v>0</v>
      </c>
      <c r="AF209" s="1">
        <v>155705</v>
      </c>
      <c r="AG209" s="1">
        <v>5</v>
      </c>
      <c r="AH209"/>
    </row>
    <row r="210" spans="1:34" x14ac:dyDescent="0.25">
      <c r="A210" t="s">
        <v>508</v>
      </c>
      <c r="B210" t="s">
        <v>209</v>
      </c>
      <c r="C210" t="s">
        <v>671</v>
      </c>
      <c r="D210" t="s">
        <v>612</v>
      </c>
      <c r="E210" s="4">
        <v>31.152173913043477</v>
      </c>
      <c r="F210" s="4">
        <f>Nurse[[#This Row],[Total Nurse Staff Hours]]/Nurse[[#This Row],[MDS Census]]</f>
        <v>3.0186950453593862</v>
      </c>
      <c r="G210" s="4">
        <f>Nurse[[#This Row],[Total Direct Care Staff Hours]]/Nurse[[#This Row],[MDS Census]]</f>
        <v>2.61695394277739</v>
      </c>
      <c r="H210" s="4">
        <f>Nurse[[#This Row],[Total RN Hours (w/ Admin, DON)]]/Nurse[[#This Row],[MDS Census]]</f>
        <v>0.48687718073970698</v>
      </c>
      <c r="I210" s="4">
        <f>Nurse[[#This Row],[RN Hours (excl. Admin, DON)]]/Nurse[[#This Row],[MDS Census]]</f>
        <v>8.5136078157711098E-2</v>
      </c>
      <c r="J210" s="4">
        <f>SUM(Nurse[[#This Row],[RN Hours (excl. Admin, DON)]],Nurse[[#This Row],[RN Admin Hours]],Nurse[[#This Row],[RN DON Hours]],Nurse[[#This Row],[LPN Hours (excl. Admin)]],Nurse[[#This Row],[LPN Admin Hours]],Nurse[[#This Row],[CNA Hours]],Nurse[[#This Row],[NA TR Hours]],Nurse[[#This Row],[Med Aide/Tech Hours]])</f>
        <v>94.03891304347826</v>
      </c>
      <c r="K210" s="4">
        <f>SUM(Nurse[[#This Row],[RN Hours (excl. Admin, DON)]],Nurse[[#This Row],[LPN Hours (excl. Admin)]],Nurse[[#This Row],[CNA Hours]],Nurse[[#This Row],[NA TR Hours]],Nurse[[#This Row],[Med Aide/Tech Hours]])</f>
        <v>81.523804347826086</v>
      </c>
      <c r="L210" s="4">
        <f>SUM(Nurse[[#This Row],[RN Hours (excl. Admin, DON)]],Nurse[[#This Row],[RN Admin Hours]],Nurse[[#This Row],[RN DON Hours]])</f>
        <v>15.167282608695654</v>
      </c>
      <c r="M210" s="4">
        <v>2.652173913043478</v>
      </c>
      <c r="N210" s="4">
        <v>7.5259782608695662</v>
      </c>
      <c r="O210" s="4">
        <v>4.9891304347826084</v>
      </c>
      <c r="P210" s="4">
        <f>SUM(Nurse[[#This Row],[LPN Hours (excl. Admin)]],Nurse[[#This Row],[LPN Admin Hours]])</f>
        <v>23.277282608695653</v>
      </c>
      <c r="Q210" s="4">
        <v>23.277282608695653</v>
      </c>
      <c r="R210" s="4">
        <v>0</v>
      </c>
      <c r="S210" s="4">
        <f>SUM(Nurse[[#This Row],[CNA Hours]],Nurse[[#This Row],[NA TR Hours]],Nurse[[#This Row],[Med Aide/Tech Hours]])</f>
        <v>55.594347826086945</v>
      </c>
      <c r="T210" s="4">
        <v>41.202282608695647</v>
      </c>
      <c r="U210" s="4">
        <v>0</v>
      </c>
      <c r="V210" s="4">
        <v>14.392065217391302</v>
      </c>
      <c r="W2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4.9130434782608692</v>
      </c>
      <c r="X210" s="4">
        <v>1.2391304347826086</v>
      </c>
      <c r="Y210" s="4">
        <v>0</v>
      </c>
      <c r="Z210" s="4">
        <v>0</v>
      </c>
      <c r="AA210" s="4">
        <v>0</v>
      </c>
      <c r="AB210" s="4">
        <v>0</v>
      </c>
      <c r="AC210" s="4">
        <v>3.2065217391304346</v>
      </c>
      <c r="AD210" s="4">
        <v>0</v>
      </c>
      <c r="AE210" s="4">
        <v>0.46739130434782611</v>
      </c>
      <c r="AF210" s="1">
        <v>155424</v>
      </c>
      <c r="AG210" s="1">
        <v>5</v>
      </c>
      <c r="AH210"/>
    </row>
    <row r="211" spans="1:34" x14ac:dyDescent="0.25">
      <c r="A211" t="s">
        <v>508</v>
      </c>
      <c r="B211" t="s">
        <v>214</v>
      </c>
      <c r="C211" t="s">
        <v>751</v>
      </c>
      <c r="D211" t="s">
        <v>558</v>
      </c>
      <c r="E211" s="4">
        <v>35.163043478260867</v>
      </c>
      <c r="F211" s="4">
        <f>Nurse[[#This Row],[Total Nurse Staff Hours]]/Nurse[[#This Row],[MDS Census]]</f>
        <v>2.5163678516228742</v>
      </c>
      <c r="G211" s="4">
        <f>Nurse[[#This Row],[Total Direct Care Staff Hours]]/Nurse[[#This Row],[MDS Census]]</f>
        <v>2.2300370942812977</v>
      </c>
      <c r="H211" s="4">
        <f>Nurse[[#This Row],[Total RN Hours (w/ Admin, DON)]]/Nurse[[#This Row],[MDS Census]]</f>
        <v>0.57670170015455957</v>
      </c>
      <c r="I211" s="4">
        <f>Nurse[[#This Row],[RN Hours (excl. Admin, DON)]]/Nurse[[#This Row],[MDS Census]]</f>
        <v>0.29037094281298303</v>
      </c>
      <c r="J211" s="4">
        <f>SUM(Nurse[[#This Row],[RN Hours (excl. Admin, DON)]],Nurse[[#This Row],[RN Admin Hours]],Nurse[[#This Row],[RN DON Hours]],Nurse[[#This Row],[LPN Hours (excl. Admin)]],Nurse[[#This Row],[LPN Admin Hours]],Nurse[[#This Row],[CNA Hours]],Nurse[[#This Row],[NA TR Hours]],Nurse[[#This Row],[Med Aide/Tech Hours]])</f>
        <v>88.483152173913012</v>
      </c>
      <c r="K211" s="4">
        <f>SUM(Nurse[[#This Row],[RN Hours (excl. Admin, DON)]],Nurse[[#This Row],[LPN Hours (excl. Admin)]],Nurse[[#This Row],[CNA Hours]],Nurse[[#This Row],[NA TR Hours]],Nurse[[#This Row],[Med Aide/Tech Hours]])</f>
        <v>78.414891304347805</v>
      </c>
      <c r="L211" s="4">
        <f>SUM(Nurse[[#This Row],[RN Hours (excl. Admin, DON)]],Nurse[[#This Row],[RN Admin Hours]],Nurse[[#This Row],[RN DON Hours]])</f>
        <v>20.278586956521739</v>
      </c>
      <c r="M211" s="4">
        <v>10.210326086956522</v>
      </c>
      <c r="N211" s="4">
        <v>4.6769565217391298</v>
      </c>
      <c r="O211" s="4">
        <v>5.3913043478260869</v>
      </c>
      <c r="P211" s="4">
        <f>SUM(Nurse[[#This Row],[LPN Hours (excl. Admin)]],Nurse[[#This Row],[LPN Admin Hours]])</f>
        <v>13.766304347826084</v>
      </c>
      <c r="Q211" s="4">
        <v>13.766304347826084</v>
      </c>
      <c r="R211" s="4">
        <v>0</v>
      </c>
      <c r="S211" s="4">
        <f>SUM(Nurse[[#This Row],[CNA Hours]],Nurse[[#This Row],[NA TR Hours]],Nurse[[#This Row],[Med Aide/Tech Hours]])</f>
        <v>54.438260869565205</v>
      </c>
      <c r="T211" s="4">
        <v>53.783369565217377</v>
      </c>
      <c r="U211" s="4">
        <v>0.60869565217391308</v>
      </c>
      <c r="V211" s="4">
        <v>4.619565217391304E-2</v>
      </c>
      <c r="W2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1" s="4">
        <v>0</v>
      </c>
      <c r="Y211" s="4">
        <v>0</v>
      </c>
      <c r="Z211" s="4">
        <v>0</v>
      </c>
      <c r="AA211" s="4">
        <v>0</v>
      </c>
      <c r="AB211" s="4">
        <v>0</v>
      </c>
      <c r="AC211" s="4">
        <v>0</v>
      </c>
      <c r="AD211" s="4">
        <v>0</v>
      </c>
      <c r="AE211" s="4">
        <v>0</v>
      </c>
      <c r="AF211" s="1">
        <v>155434</v>
      </c>
      <c r="AG211" s="1">
        <v>5</v>
      </c>
      <c r="AH211"/>
    </row>
    <row r="212" spans="1:34" x14ac:dyDescent="0.25">
      <c r="A212" t="s">
        <v>508</v>
      </c>
      <c r="B212" t="s">
        <v>207</v>
      </c>
      <c r="C212" t="s">
        <v>760</v>
      </c>
      <c r="D212" t="s">
        <v>547</v>
      </c>
      <c r="E212" s="4">
        <v>29.467391304347824</v>
      </c>
      <c r="F212" s="4">
        <f>Nurse[[#This Row],[Total Nurse Staff Hours]]/Nurse[[#This Row],[MDS Census]]</f>
        <v>3.48105127259314</v>
      </c>
      <c r="G212" s="4">
        <f>Nurse[[#This Row],[Total Direct Care Staff Hours]]/Nurse[[#This Row],[MDS Census]]</f>
        <v>2.9512873478421255</v>
      </c>
      <c r="H212" s="4">
        <f>Nurse[[#This Row],[Total RN Hours (w/ Admin, DON)]]/Nurse[[#This Row],[MDS Census]]</f>
        <v>0.65718185171523424</v>
      </c>
      <c r="I212" s="4">
        <f>Nurse[[#This Row],[RN Hours (excl. Admin, DON)]]/Nurse[[#This Row],[MDS Census]]</f>
        <v>0.32758391737366283</v>
      </c>
      <c r="J212" s="4">
        <f>SUM(Nurse[[#This Row],[RN Hours (excl. Admin, DON)]],Nurse[[#This Row],[RN Admin Hours]],Nurse[[#This Row],[RN DON Hours]],Nurse[[#This Row],[LPN Hours (excl. Admin)]],Nurse[[#This Row],[LPN Admin Hours]],Nurse[[#This Row],[CNA Hours]],Nurse[[#This Row],[NA TR Hours]],Nurse[[#This Row],[Med Aide/Tech Hours]])</f>
        <v>102.57750000000001</v>
      </c>
      <c r="K212" s="4">
        <f>SUM(Nurse[[#This Row],[RN Hours (excl. Admin, DON)]],Nurse[[#This Row],[LPN Hours (excl. Admin)]],Nurse[[#This Row],[CNA Hours]],Nurse[[#This Row],[NA TR Hours]],Nurse[[#This Row],[Med Aide/Tech Hours]])</f>
        <v>86.966739130434803</v>
      </c>
      <c r="L212" s="4">
        <f>SUM(Nurse[[#This Row],[RN Hours (excl. Admin, DON)]],Nurse[[#This Row],[RN Admin Hours]],Nurse[[#This Row],[RN DON Hours]])</f>
        <v>19.365434782608695</v>
      </c>
      <c r="M212" s="4">
        <v>9.6530434782608676</v>
      </c>
      <c r="N212" s="4">
        <v>4.3265217391304356</v>
      </c>
      <c r="O212" s="4">
        <v>5.3858695652173916</v>
      </c>
      <c r="P212" s="4">
        <f>SUM(Nurse[[#This Row],[LPN Hours (excl. Admin)]],Nurse[[#This Row],[LPN Admin Hours]])</f>
        <v>20.26141304347826</v>
      </c>
      <c r="Q212" s="4">
        <v>14.363043478260868</v>
      </c>
      <c r="R212" s="4">
        <v>5.8983695652173926</v>
      </c>
      <c r="S212" s="4">
        <f>SUM(Nurse[[#This Row],[CNA Hours]],Nurse[[#This Row],[NA TR Hours]],Nurse[[#This Row],[Med Aide/Tech Hours]])</f>
        <v>62.950652173913056</v>
      </c>
      <c r="T212" s="4">
        <v>52.009673913043493</v>
      </c>
      <c r="U212" s="4">
        <v>0</v>
      </c>
      <c r="V212" s="4">
        <v>10.940978260869565</v>
      </c>
      <c r="W2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7.8334782608695654</v>
      </c>
      <c r="X212" s="4">
        <v>3.9557608695652173</v>
      </c>
      <c r="Y212" s="4">
        <v>0</v>
      </c>
      <c r="Z212" s="4">
        <v>0</v>
      </c>
      <c r="AA212" s="4">
        <v>3.0463043478260876</v>
      </c>
      <c r="AB212" s="4">
        <v>0</v>
      </c>
      <c r="AC212" s="4">
        <v>0.83141304347826084</v>
      </c>
      <c r="AD212" s="4">
        <v>0</v>
      </c>
      <c r="AE212" s="4">
        <v>0</v>
      </c>
      <c r="AF212" s="1">
        <v>155419</v>
      </c>
      <c r="AG212" s="1">
        <v>5</v>
      </c>
      <c r="AH212"/>
    </row>
    <row r="213" spans="1:34" x14ac:dyDescent="0.25">
      <c r="A213" t="s">
        <v>508</v>
      </c>
      <c r="B213" t="s">
        <v>216</v>
      </c>
      <c r="C213" t="s">
        <v>720</v>
      </c>
      <c r="D213" t="s">
        <v>567</v>
      </c>
      <c r="E213" s="4">
        <v>30.054347826086957</v>
      </c>
      <c r="F213" s="4">
        <f>Nurse[[#This Row],[Total Nurse Staff Hours]]/Nurse[[#This Row],[MDS Census]]</f>
        <v>2.8034249547920433</v>
      </c>
      <c r="G213" s="4">
        <f>Nurse[[#This Row],[Total Direct Care Staff Hours]]/Nurse[[#This Row],[MDS Census]]</f>
        <v>2.5155298372513557</v>
      </c>
      <c r="H213" s="4">
        <f>Nurse[[#This Row],[Total RN Hours (w/ Admin, DON)]]/Nurse[[#This Row],[MDS Census]]</f>
        <v>0.47547558770343584</v>
      </c>
      <c r="I213" s="4">
        <f>Nurse[[#This Row],[RN Hours (excl. Admin, DON)]]/Nurse[[#This Row],[MDS Census]]</f>
        <v>0.18758047016274867</v>
      </c>
      <c r="J213" s="4">
        <f>SUM(Nurse[[#This Row],[RN Hours (excl. Admin, DON)]],Nurse[[#This Row],[RN Admin Hours]],Nurse[[#This Row],[RN DON Hours]],Nurse[[#This Row],[LPN Hours (excl. Admin)]],Nurse[[#This Row],[LPN Admin Hours]],Nurse[[#This Row],[CNA Hours]],Nurse[[#This Row],[NA TR Hours]],Nurse[[#This Row],[Med Aide/Tech Hours]])</f>
        <v>84.255108695652169</v>
      </c>
      <c r="K213" s="4">
        <f>SUM(Nurse[[#This Row],[RN Hours (excl. Admin, DON)]],Nurse[[#This Row],[LPN Hours (excl. Admin)]],Nurse[[#This Row],[CNA Hours]],Nurse[[#This Row],[NA TR Hours]],Nurse[[#This Row],[Med Aide/Tech Hours]])</f>
        <v>75.602608695652165</v>
      </c>
      <c r="L213" s="4">
        <f>SUM(Nurse[[#This Row],[RN Hours (excl. Admin, DON)]],Nurse[[#This Row],[RN Admin Hours]],Nurse[[#This Row],[RN DON Hours]])</f>
        <v>14.290108695652176</v>
      </c>
      <c r="M213" s="4">
        <v>5.6376086956521752</v>
      </c>
      <c r="N213" s="4">
        <v>3.2611956521739138</v>
      </c>
      <c r="O213" s="4">
        <v>5.3913043478260869</v>
      </c>
      <c r="P213" s="4">
        <f>SUM(Nurse[[#This Row],[LPN Hours (excl. Admin)]],Nurse[[#This Row],[LPN Admin Hours]])</f>
        <v>16.397391304347824</v>
      </c>
      <c r="Q213" s="4">
        <v>16.397391304347824</v>
      </c>
      <c r="R213" s="4">
        <v>0</v>
      </c>
      <c r="S213" s="4">
        <f>SUM(Nurse[[#This Row],[CNA Hours]],Nurse[[#This Row],[NA TR Hours]],Nurse[[#This Row],[Med Aide/Tech Hours]])</f>
        <v>53.567608695652176</v>
      </c>
      <c r="T213" s="4">
        <v>52.411739130434782</v>
      </c>
      <c r="U213" s="4">
        <v>0.50097826086956521</v>
      </c>
      <c r="V213" s="4">
        <v>0.65489130434782605</v>
      </c>
      <c r="W2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18.860869565217389</v>
      </c>
      <c r="X213" s="4">
        <v>1.4532608695652172</v>
      </c>
      <c r="Y213" s="4">
        <v>0</v>
      </c>
      <c r="Z213" s="4">
        <v>0</v>
      </c>
      <c r="AA213" s="4">
        <v>4.2021739130434783</v>
      </c>
      <c r="AB213" s="4">
        <v>0</v>
      </c>
      <c r="AC213" s="4">
        <v>12.55054347826087</v>
      </c>
      <c r="AD213" s="4">
        <v>0</v>
      </c>
      <c r="AE213" s="4">
        <v>0.65489130434782605</v>
      </c>
      <c r="AF213" s="1">
        <v>155442</v>
      </c>
      <c r="AG213" s="1">
        <v>5</v>
      </c>
      <c r="AH213"/>
    </row>
    <row r="214" spans="1:34" x14ac:dyDescent="0.25">
      <c r="A214" t="s">
        <v>508</v>
      </c>
      <c r="B214" t="s">
        <v>170</v>
      </c>
      <c r="C214" t="s">
        <v>730</v>
      </c>
      <c r="D214" t="s">
        <v>585</v>
      </c>
      <c r="E214" s="4">
        <v>24.880434782608695</v>
      </c>
      <c r="F214" s="4">
        <f>Nurse[[#This Row],[Total Nurse Staff Hours]]/Nurse[[#This Row],[MDS Census]]</f>
        <v>3.0707164700742684</v>
      </c>
      <c r="G214" s="4">
        <f>Nurse[[#This Row],[Total Direct Care Staff Hours]]/Nurse[[#This Row],[MDS Census]]</f>
        <v>2.7534600262123203</v>
      </c>
      <c r="H214" s="4">
        <f>Nurse[[#This Row],[Total RN Hours (w/ Admin, DON)]]/Nurse[[#This Row],[MDS Census]]</f>
        <v>0.61553953691568375</v>
      </c>
      <c r="I214" s="4">
        <f>Nurse[[#This Row],[RN Hours (excl. Admin, DON)]]/Nurse[[#This Row],[MDS Census]]</f>
        <v>0.48567933595456536</v>
      </c>
      <c r="J214" s="4">
        <f>SUM(Nurse[[#This Row],[RN Hours (excl. Admin, DON)]],Nurse[[#This Row],[RN Admin Hours]],Nurse[[#This Row],[RN DON Hours]],Nurse[[#This Row],[LPN Hours (excl. Admin)]],Nurse[[#This Row],[LPN Admin Hours]],Nurse[[#This Row],[CNA Hours]],Nurse[[#This Row],[NA TR Hours]],Nurse[[#This Row],[Med Aide/Tech Hours]])</f>
        <v>76.400760869565218</v>
      </c>
      <c r="K214" s="4">
        <f>SUM(Nurse[[#This Row],[RN Hours (excl. Admin, DON)]],Nurse[[#This Row],[LPN Hours (excl. Admin)]],Nurse[[#This Row],[CNA Hours]],Nurse[[#This Row],[NA TR Hours]],Nurse[[#This Row],[Med Aide/Tech Hours]])</f>
        <v>68.507282608695661</v>
      </c>
      <c r="L214" s="4">
        <f>SUM(Nurse[[#This Row],[RN Hours (excl. Admin, DON)]],Nurse[[#This Row],[RN Admin Hours]],Nurse[[#This Row],[RN DON Hours]])</f>
        <v>15.314891304347828</v>
      </c>
      <c r="M214" s="4">
        <v>12.083913043478262</v>
      </c>
      <c r="N214" s="4">
        <v>0</v>
      </c>
      <c r="O214" s="4">
        <v>3.2309782608695654</v>
      </c>
      <c r="P214" s="4">
        <f>SUM(Nurse[[#This Row],[LPN Hours (excl. Admin)]],Nurse[[#This Row],[LPN Admin Hours]])</f>
        <v>18.225326086956525</v>
      </c>
      <c r="Q214" s="4">
        <v>13.562826086956523</v>
      </c>
      <c r="R214" s="4">
        <v>4.6625000000000005</v>
      </c>
      <c r="S214" s="4">
        <f>SUM(Nurse[[#This Row],[CNA Hours]],Nurse[[#This Row],[NA TR Hours]],Nurse[[#This Row],[Med Aide/Tech Hours]])</f>
        <v>42.860543478260873</v>
      </c>
      <c r="T214" s="4">
        <v>37.91467391304348</v>
      </c>
      <c r="U214" s="4">
        <v>0</v>
      </c>
      <c r="V214" s="4">
        <v>4.9458695652173921</v>
      </c>
      <c r="W2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5.1582608695652175</v>
      </c>
      <c r="X214" s="4">
        <v>8.1521739130434784E-2</v>
      </c>
      <c r="Y214" s="4">
        <v>0</v>
      </c>
      <c r="Z214" s="4">
        <v>0.52173913043478259</v>
      </c>
      <c r="AA214" s="4">
        <v>0</v>
      </c>
      <c r="AB214" s="4">
        <v>0</v>
      </c>
      <c r="AC214" s="4">
        <v>4.5549999999999997</v>
      </c>
      <c r="AD214" s="4">
        <v>0</v>
      </c>
      <c r="AE214" s="4">
        <v>0</v>
      </c>
      <c r="AF214" s="1">
        <v>155353</v>
      </c>
      <c r="AG214" s="1">
        <v>5</v>
      </c>
      <c r="AH214"/>
    </row>
    <row r="215" spans="1:34" x14ac:dyDescent="0.25">
      <c r="A215" t="s">
        <v>508</v>
      </c>
      <c r="B215" t="s">
        <v>271</v>
      </c>
      <c r="C215" t="s">
        <v>701</v>
      </c>
      <c r="D215" t="s">
        <v>600</v>
      </c>
      <c r="E215" s="4">
        <v>32.891304347826086</v>
      </c>
      <c r="F215" s="4">
        <f>Nurse[[#This Row],[Total Nurse Staff Hours]]/Nurse[[#This Row],[MDS Census]]</f>
        <v>3.4548248512888304</v>
      </c>
      <c r="G215" s="4">
        <f>Nurse[[#This Row],[Total Direct Care Staff Hours]]/Nurse[[#This Row],[MDS Census]]</f>
        <v>2.9366424322538012</v>
      </c>
      <c r="H215" s="4">
        <f>Nurse[[#This Row],[Total RN Hours (w/ Admin, DON)]]/Nurse[[#This Row],[MDS Census]]</f>
        <v>0.37141771315267685</v>
      </c>
      <c r="I215" s="4">
        <f>Nurse[[#This Row],[RN Hours (excl. Admin, DON)]]/Nurse[[#This Row],[MDS Census]]</f>
        <v>0.19957369464639793</v>
      </c>
      <c r="J215" s="4">
        <f>SUM(Nurse[[#This Row],[RN Hours (excl. Admin, DON)]],Nurse[[#This Row],[RN Admin Hours]],Nurse[[#This Row],[RN DON Hours]],Nurse[[#This Row],[LPN Hours (excl. Admin)]],Nurse[[#This Row],[LPN Admin Hours]],Nurse[[#This Row],[CNA Hours]],Nurse[[#This Row],[NA TR Hours]],Nurse[[#This Row],[Med Aide/Tech Hours]])</f>
        <v>113.63369565217393</v>
      </c>
      <c r="K215" s="4">
        <f>SUM(Nurse[[#This Row],[RN Hours (excl. Admin, DON)]],Nurse[[#This Row],[LPN Hours (excl. Admin)]],Nurse[[#This Row],[CNA Hours]],Nurse[[#This Row],[NA TR Hours]],Nurse[[#This Row],[Med Aide/Tech Hours]])</f>
        <v>96.590000000000018</v>
      </c>
      <c r="L215" s="4">
        <f>SUM(Nurse[[#This Row],[RN Hours (excl. Admin, DON)]],Nurse[[#This Row],[RN Admin Hours]],Nurse[[#This Row],[RN DON Hours]])</f>
        <v>12.216413043478262</v>
      </c>
      <c r="M215" s="4">
        <v>6.5642391304347836</v>
      </c>
      <c r="N215" s="4">
        <v>0</v>
      </c>
      <c r="O215" s="4">
        <v>5.6521739130434785</v>
      </c>
      <c r="P215" s="4">
        <f>SUM(Nurse[[#This Row],[LPN Hours (excl. Admin)]],Nurse[[#This Row],[LPN Admin Hours]])</f>
        <v>28.976956521739133</v>
      </c>
      <c r="Q215" s="4">
        <v>17.585434782608701</v>
      </c>
      <c r="R215" s="4">
        <v>11.391521739130434</v>
      </c>
      <c r="S215" s="4">
        <f>SUM(Nurse[[#This Row],[CNA Hours]],Nurse[[#This Row],[NA TR Hours]],Nurse[[#This Row],[Med Aide/Tech Hours]])</f>
        <v>72.440326086956532</v>
      </c>
      <c r="T215" s="4">
        <v>52.15358695652175</v>
      </c>
      <c r="U215" s="4">
        <v>5.4329347826086947</v>
      </c>
      <c r="V215" s="4">
        <v>14.853804347826086</v>
      </c>
      <c r="W2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0.34684782608695652</v>
      </c>
      <c r="X215" s="4">
        <v>0</v>
      </c>
      <c r="Y215" s="4">
        <v>0</v>
      </c>
      <c r="Z215" s="4">
        <v>0</v>
      </c>
      <c r="AA215" s="4">
        <v>0.34684782608695652</v>
      </c>
      <c r="AB215" s="4">
        <v>0</v>
      </c>
      <c r="AC215" s="4">
        <v>0</v>
      </c>
      <c r="AD215" s="4">
        <v>0</v>
      </c>
      <c r="AE215" s="4">
        <v>0</v>
      </c>
      <c r="AF215" s="1">
        <v>155543</v>
      </c>
      <c r="AG215" s="1">
        <v>5</v>
      </c>
      <c r="AH215"/>
    </row>
    <row r="216" spans="1:34" x14ac:dyDescent="0.25">
      <c r="A216" t="s">
        <v>508</v>
      </c>
      <c r="B216" t="s">
        <v>198</v>
      </c>
      <c r="C216" t="s">
        <v>759</v>
      </c>
      <c r="D216" t="s">
        <v>624</v>
      </c>
      <c r="E216" s="4">
        <v>21.467391304347824</v>
      </c>
      <c r="F216" s="4">
        <f>Nurse[[#This Row],[Total Nurse Staff Hours]]/Nurse[[#This Row],[MDS Census]]</f>
        <v>3.2260860759493668</v>
      </c>
      <c r="G216" s="4">
        <f>Nurse[[#This Row],[Total Direct Care Staff Hours]]/Nurse[[#This Row],[MDS Census]]</f>
        <v>2.9804962025316457</v>
      </c>
      <c r="H216" s="4">
        <f>Nurse[[#This Row],[Total RN Hours (w/ Admin, DON)]]/Nurse[[#This Row],[MDS Census]]</f>
        <v>0.41993417721518994</v>
      </c>
      <c r="I216" s="4">
        <f>Nurse[[#This Row],[RN Hours (excl. Admin, DON)]]/Nurse[[#This Row],[MDS Census]]</f>
        <v>0.1743443037974684</v>
      </c>
      <c r="J216" s="4">
        <f>SUM(Nurse[[#This Row],[RN Hours (excl. Admin, DON)]],Nurse[[#This Row],[RN Admin Hours]],Nurse[[#This Row],[RN DON Hours]],Nurse[[#This Row],[LPN Hours (excl. Admin)]],Nurse[[#This Row],[LPN Admin Hours]],Nurse[[#This Row],[CNA Hours]],Nurse[[#This Row],[NA TR Hours]],Nurse[[#This Row],[Med Aide/Tech Hours]])</f>
        <v>69.255652173913035</v>
      </c>
      <c r="K216" s="4">
        <f>SUM(Nurse[[#This Row],[RN Hours (excl. Admin, DON)]],Nurse[[#This Row],[LPN Hours (excl. Admin)]],Nurse[[#This Row],[CNA Hours]],Nurse[[#This Row],[NA TR Hours]],Nurse[[#This Row],[Med Aide/Tech Hours]])</f>
        <v>63.98347826086956</v>
      </c>
      <c r="L216" s="4">
        <f>SUM(Nurse[[#This Row],[RN Hours (excl. Admin, DON)]],Nurse[[#This Row],[RN Admin Hours]],Nurse[[#This Row],[RN DON Hours]])</f>
        <v>9.0148913043478274</v>
      </c>
      <c r="M216" s="4">
        <v>3.7427173913043483</v>
      </c>
      <c r="N216" s="4">
        <v>0.48956521739130432</v>
      </c>
      <c r="O216" s="4">
        <v>4.7826086956521738</v>
      </c>
      <c r="P216" s="4">
        <f>SUM(Nurse[[#This Row],[LPN Hours (excl. Admin)]],Nurse[[#This Row],[LPN Admin Hours]])</f>
        <v>20.921304347826084</v>
      </c>
      <c r="Q216" s="4">
        <v>20.921304347826084</v>
      </c>
      <c r="R216" s="4">
        <v>0</v>
      </c>
      <c r="S216" s="4">
        <f>SUM(Nurse[[#This Row],[CNA Hours]],Nurse[[#This Row],[NA TR Hours]],Nurse[[#This Row],[Med Aide/Tech Hours]])</f>
        <v>39.319456521739127</v>
      </c>
      <c r="T216" s="4">
        <v>36.607282608695648</v>
      </c>
      <c r="U216" s="4">
        <v>0</v>
      </c>
      <c r="V216" s="4">
        <v>2.7121739130434781</v>
      </c>
      <c r="W2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7.9893478260869557</v>
      </c>
      <c r="X216" s="4">
        <v>1.517173913043478</v>
      </c>
      <c r="Y216" s="4">
        <v>0</v>
      </c>
      <c r="Z216" s="4">
        <v>0</v>
      </c>
      <c r="AA216" s="4">
        <v>4.5510869565217389</v>
      </c>
      <c r="AB216" s="4">
        <v>0</v>
      </c>
      <c r="AC216" s="4">
        <v>1.9210869565217392</v>
      </c>
      <c r="AD216" s="4">
        <v>0</v>
      </c>
      <c r="AE216" s="4">
        <v>0</v>
      </c>
      <c r="AF216" s="1">
        <v>155392</v>
      </c>
      <c r="AG216" s="1">
        <v>5</v>
      </c>
      <c r="AH216"/>
    </row>
    <row r="217" spans="1:34" x14ac:dyDescent="0.25">
      <c r="A217" t="s">
        <v>508</v>
      </c>
      <c r="B217" t="s">
        <v>211</v>
      </c>
      <c r="C217" t="s">
        <v>641</v>
      </c>
      <c r="D217" t="s">
        <v>546</v>
      </c>
      <c r="E217" s="4">
        <v>34.565217391304351</v>
      </c>
      <c r="F217" s="4">
        <f>Nurse[[#This Row],[Total Nurse Staff Hours]]/Nurse[[#This Row],[MDS Census]]</f>
        <v>2.573858490566038</v>
      </c>
      <c r="G217" s="4">
        <f>Nurse[[#This Row],[Total Direct Care Staff Hours]]/Nurse[[#This Row],[MDS Census]]</f>
        <v>2.4013113207547172</v>
      </c>
      <c r="H217" s="4">
        <f>Nurse[[#This Row],[Total RN Hours (w/ Admin, DON)]]/Nurse[[#This Row],[MDS Census]]</f>
        <v>0.47233962264150936</v>
      </c>
      <c r="I217" s="4">
        <f>Nurse[[#This Row],[RN Hours (excl. Admin, DON)]]/Nurse[[#This Row],[MDS Census]]</f>
        <v>0.29979245283018863</v>
      </c>
      <c r="J217" s="4">
        <f>SUM(Nurse[[#This Row],[RN Hours (excl. Admin, DON)]],Nurse[[#This Row],[RN Admin Hours]],Nurse[[#This Row],[RN DON Hours]],Nurse[[#This Row],[LPN Hours (excl. Admin)]],Nurse[[#This Row],[LPN Admin Hours]],Nurse[[#This Row],[CNA Hours]],Nurse[[#This Row],[NA TR Hours]],Nurse[[#This Row],[Med Aide/Tech Hours]])</f>
        <v>88.965978260869576</v>
      </c>
      <c r="K217" s="4">
        <f>SUM(Nurse[[#This Row],[RN Hours (excl. Admin, DON)]],Nurse[[#This Row],[LPN Hours (excl. Admin)]],Nurse[[#This Row],[CNA Hours]],Nurse[[#This Row],[NA TR Hours]],Nurse[[#This Row],[Med Aide/Tech Hours]])</f>
        <v>83.001847826086973</v>
      </c>
      <c r="L217" s="4">
        <f>SUM(Nurse[[#This Row],[RN Hours (excl. Admin, DON)]],Nurse[[#This Row],[RN Admin Hours]],Nurse[[#This Row],[RN DON Hours]])</f>
        <v>16.326521739130435</v>
      </c>
      <c r="M217" s="4">
        <v>10.362391304347826</v>
      </c>
      <c r="N217" s="4">
        <v>4.572826086956522</v>
      </c>
      <c r="O217" s="4">
        <v>1.3913043478260869</v>
      </c>
      <c r="P217" s="4">
        <f>SUM(Nurse[[#This Row],[LPN Hours (excl. Admin)]],Nurse[[#This Row],[LPN Admin Hours]])</f>
        <v>17.840978260869566</v>
      </c>
      <c r="Q217" s="4">
        <v>17.840978260869566</v>
      </c>
      <c r="R217" s="4">
        <v>0</v>
      </c>
      <c r="S217" s="4">
        <f>SUM(Nurse[[#This Row],[CNA Hours]],Nurse[[#This Row],[NA TR Hours]],Nurse[[#This Row],[Med Aide/Tech Hours]])</f>
        <v>54.798478260869565</v>
      </c>
      <c r="T217" s="4">
        <v>43.94163043478261</v>
      </c>
      <c r="U217" s="4">
        <v>1.5271739130434783</v>
      </c>
      <c r="V217" s="4">
        <v>9.3296739130434787</v>
      </c>
      <c r="W2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6.2189130434782616</v>
      </c>
      <c r="X217" s="4">
        <v>0.22554347826086957</v>
      </c>
      <c r="Y217" s="4">
        <v>0</v>
      </c>
      <c r="Z217" s="4">
        <v>0</v>
      </c>
      <c r="AA217" s="4">
        <v>0</v>
      </c>
      <c r="AB217" s="4">
        <v>0</v>
      </c>
      <c r="AC217" s="4">
        <v>5.9118478260869578</v>
      </c>
      <c r="AD217" s="4">
        <v>0</v>
      </c>
      <c r="AE217" s="4">
        <v>8.1521739130434784E-2</v>
      </c>
      <c r="AF217" s="1">
        <v>155427</v>
      </c>
      <c r="AG217" s="1">
        <v>5</v>
      </c>
      <c r="AH217"/>
    </row>
    <row r="218" spans="1:34" x14ac:dyDescent="0.25">
      <c r="A218" t="s">
        <v>508</v>
      </c>
      <c r="B218" t="s">
        <v>222</v>
      </c>
      <c r="C218" t="s">
        <v>669</v>
      </c>
      <c r="D218" t="s">
        <v>563</v>
      </c>
      <c r="E218" s="4">
        <v>33.608695652173914</v>
      </c>
      <c r="F218" s="4">
        <f>Nurse[[#This Row],[Total Nurse Staff Hours]]/Nurse[[#This Row],[MDS Census]]</f>
        <v>3.1357341526520055</v>
      </c>
      <c r="G218" s="4">
        <f>Nurse[[#This Row],[Total Direct Care Staff Hours]]/Nurse[[#This Row],[MDS Census]]</f>
        <v>2.6561481241914615</v>
      </c>
      <c r="H218" s="4">
        <f>Nurse[[#This Row],[Total RN Hours (w/ Admin, DON)]]/Nurse[[#This Row],[MDS Census]]</f>
        <v>0.83385187580853837</v>
      </c>
      <c r="I218" s="4">
        <f>Nurse[[#This Row],[RN Hours (excl. Admin, DON)]]/Nurse[[#This Row],[MDS Census]]</f>
        <v>0.35426584734799493</v>
      </c>
      <c r="J218" s="4">
        <f>SUM(Nurse[[#This Row],[RN Hours (excl. Admin, DON)]],Nurse[[#This Row],[RN Admin Hours]],Nurse[[#This Row],[RN DON Hours]],Nurse[[#This Row],[LPN Hours (excl. Admin)]],Nurse[[#This Row],[LPN Admin Hours]],Nurse[[#This Row],[CNA Hours]],Nurse[[#This Row],[NA TR Hours]],Nurse[[#This Row],[Med Aide/Tech Hours]])</f>
        <v>105.38793478260871</v>
      </c>
      <c r="K218" s="4">
        <f>SUM(Nurse[[#This Row],[RN Hours (excl. Admin, DON)]],Nurse[[#This Row],[LPN Hours (excl. Admin)]],Nurse[[#This Row],[CNA Hours]],Nurse[[#This Row],[NA TR Hours]],Nurse[[#This Row],[Med Aide/Tech Hours]])</f>
        <v>89.269673913043476</v>
      </c>
      <c r="L218" s="4">
        <f>SUM(Nurse[[#This Row],[RN Hours (excl. Admin, DON)]],Nurse[[#This Row],[RN Admin Hours]],Nurse[[#This Row],[RN DON Hours]])</f>
        <v>28.024673913043486</v>
      </c>
      <c r="M218" s="4">
        <v>11.906413043478265</v>
      </c>
      <c r="N218" s="4">
        <v>10.64</v>
      </c>
      <c r="O218" s="4">
        <v>5.4782608695652177</v>
      </c>
      <c r="P218" s="4">
        <f>SUM(Nurse[[#This Row],[LPN Hours (excl. Admin)]],Nurse[[#This Row],[LPN Admin Hours]])</f>
        <v>6.7909782608695641</v>
      </c>
      <c r="Q218" s="4">
        <v>6.7909782608695641</v>
      </c>
      <c r="R218" s="4">
        <v>0</v>
      </c>
      <c r="S218" s="4">
        <f>SUM(Nurse[[#This Row],[CNA Hours]],Nurse[[#This Row],[NA TR Hours]],Nurse[[#This Row],[Med Aide/Tech Hours]])</f>
        <v>70.572282608695645</v>
      </c>
      <c r="T218" s="4">
        <v>63.080760869565218</v>
      </c>
      <c r="U218" s="4">
        <v>0</v>
      </c>
      <c r="V218" s="4">
        <v>7.4915217391304312</v>
      </c>
      <c r="W2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18" s="4">
        <v>0</v>
      </c>
      <c r="Y218" s="4">
        <v>0</v>
      </c>
      <c r="Z218" s="4">
        <v>0</v>
      </c>
      <c r="AA218" s="4">
        <v>0</v>
      </c>
      <c r="AB218" s="4">
        <v>0</v>
      </c>
      <c r="AC218" s="4">
        <v>0</v>
      </c>
      <c r="AD218" s="4">
        <v>0</v>
      </c>
      <c r="AE218" s="4">
        <v>0</v>
      </c>
      <c r="AF218" s="1">
        <v>155459</v>
      </c>
      <c r="AG218" s="1">
        <v>5</v>
      </c>
      <c r="AH218"/>
    </row>
    <row r="219" spans="1:34" x14ac:dyDescent="0.25">
      <c r="A219" t="s">
        <v>508</v>
      </c>
      <c r="B219" t="s">
        <v>203</v>
      </c>
      <c r="C219" t="s">
        <v>687</v>
      </c>
      <c r="D219" t="s">
        <v>598</v>
      </c>
      <c r="E219" s="4">
        <v>31.554347826086957</v>
      </c>
      <c r="F219" s="4">
        <f>Nurse[[#This Row],[Total Nurse Staff Hours]]/Nurse[[#This Row],[MDS Census]]</f>
        <v>3.2921184981054079</v>
      </c>
      <c r="G219" s="4">
        <f>Nurse[[#This Row],[Total Direct Care Staff Hours]]/Nurse[[#This Row],[MDS Census]]</f>
        <v>2.9338408542886669</v>
      </c>
      <c r="H219" s="4">
        <f>Nurse[[#This Row],[Total RN Hours (w/ Admin, DON)]]/Nurse[[#This Row],[MDS Census]]</f>
        <v>0.59643127798828799</v>
      </c>
      <c r="I219" s="4">
        <f>Nurse[[#This Row],[RN Hours (excl. Admin, DON)]]/Nurse[[#This Row],[MDS Census]]</f>
        <v>0.2381536341715467</v>
      </c>
      <c r="J219" s="4">
        <f>SUM(Nurse[[#This Row],[RN Hours (excl. Admin, DON)]],Nurse[[#This Row],[RN Admin Hours]],Nurse[[#This Row],[RN DON Hours]],Nurse[[#This Row],[LPN Hours (excl. Admin)]],Nurse[[#This Row],[LPN Admin Hours]],Nurse[[#This Row],[CNA Hours]],Nurse[[#This Row],[NA TR Hours]],Nurse[[#This Row],[Med Aide/Tech Hours]])</f>
        <v>103.88065217391303</v>
      </c>
      <c r="K219" s="4">
        <f>SUM(Nurse[[#This Row],[RN Hours (excl. Admin, DON)]],Nurse[[#This Row],[LPN Hours (excl. Admin)]],Nurse[[#This Row],[CNA Hours]],Nurse[[#This Row],[NA TR Hours]],Nurse[[#This Row],[Med Aide/Tech Hours]])</f>
        <v>92.575434782608696</v>
      </c>
      <c r="L219" s="4">
        <f>SUM(Nurse[[#This Row],[RN Hours (excl. Admin, DON)]],Nurse[[#This Row],[RN Admin Hours]],Nurse[[#This Row],[RN DON Hours]])</f>
        <v>18.82</v>
      </c>
      <c r="M219" s="4">
        <v>7.5147826086956533</v>
      </c>
      <c r="N219" s="4">
        <v>6.0008695652173909</v>
      </c>
      <c r="O219" s="4">
        <v>5.3043478260869561</v>
      </c>
      <c r="P219" s="4">
        <f>SUM(Nurse[[#This Row],[LPN Hours (excl. Admin)]],Nurse[[#This Row],[LPN Admin Hours]])</f>
        <v>23.695652173913043</v>
      </c>
      <c r="Q219" s="4">
        <v>23.695652173913043</v>
      </c>
      <c r="R219" s="4">
        <v>0</v>
      </c>
      <c r="S219" s="4">
        <f>SUM(Nurse[[#This Row],[CNA Hours]],Nurse[[#This Row],[NA TR Hours]],Nurse[[#This Row],[Med Aide/Tech Hours]])</f>
        <v>61.364999999999995</v>
      </c>
      <c r="T219" s="4">
        <v>42.716304347826082</v>
      </c>
      <c r="U219" s="4">
        <v>0.32608695652173914</v>
      </c>
      <c r="V219" s="4">
        <v>18.322608695652175</v>
      </c>
      <c r="W2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13.034347826086957</v>
      </c>
      <c r="X219" s="4">
        <v>1.2445652173913044</v>
      </c>
      <c r="Y219" s="4">
        <v>0</v>
      </c>
      <c r="Z219" s="4">
        <v>0</v>
      </c>
      <c r="AA219" s="4">
        <v>2.1086956521739131</v>
      </c>
      <c r="AB219" s="4">
        <v>0</v>
      </c>
      <c r="AC219" s="4">
        <v>8.2925000000000004</v>
      </c>
      <c r="AD219" s="4">
        <v>0</v>
      </c>
      <c r="AE219" s="4">
        <v>1.388586956521739</v>
      </c>
      <c r="AF219" s="1">
        <v>155406</v>
      </c>
      <c r="AG219" s="1">
        <v>5</v>
      </c>
      <c r="AH219"/>
    </row>
    <row r="220" spans="1:34" x14ac:dyDescent="0.25">
      <c r="A220" t="s">
        <v>508</v>
      </c>
      <c r="B220" t="s">
        <v>212</v>
      </c>
      <c r="C220" t="s">
        <v>757</v>
      </c>
      <c r="D220" t="s">
        <v>575</v>
      </c>
      <c r="E220" s="4">
        <v>27.934782608695652</v>
      </c>
      <c r="F220" s="4">
        <f>Nurse[[#This Row],[Total Nurse Staff Hours]]/Nurse[[#This Row],[MDS Census]]</f>
        <v>3.0183540856031135</v>
      </c>
      <c r="G220" s="4">
        <f>Nurse[[#This Row],[Total Direct Care Staff Hours]]/Nurse[[#This Row],[MDS Census]]</f>
        <v>2.7360311284046692</v>
      </c>
      <c r="H220" s="4">
        <f>Nurse[[#This Row],[Total RN Hours (w/ Admin, DON)]]/Nurse[[#This Row],[MDS Census]]</f>
        <v>0.78273929961089483</v>
      </c>
      <c r="I220" s="4">
        <f>Nurse[[#This Row],[RN Hours (excl. Admin, DON)]]/Nurse[[#This Row],[MDS Census]]</f>
        <v>0.50041634241245125</v>
      </c>
      <c r="J220" s="4">
        <f>SUM(Nurse[[#This Row],[RN Hours (excl. Admin, DON)]],Nurse[[#This Row],[RN Admin Hours]],Nurse[[#This Row],[RN DON Hours]],Nurse[[#This Row],[LPN Hours (excl. Admin)]],Nurse[[#This Row],[LPN Admin Hours]],Nurse[[#This Row],[CNA Hours]],Nurse[[#This Row],[NA TR Hours]],Nurse[[#This Row],[Med Aide/Tech Hours]])</f>
        <v>84.317065217391317</v>
      </c>
      <c r="K220" s="4">
        <f>SUM(Nurse[[#This Row],[RN Hours (excl. Admin, DON)]],Nurse[[#This Row],[LPN Hours (excl. Admin)]],Nurse[[#This Row],[CNA Hours]],Nurse[[#This Row],[NA TR Hours]],Nurse[[#This Row],[Med Aide/Tech Hours]])</f>
        <v>76.4304347826087</v>
      </c>
      <c r="L220" s="4">
        <f>SUM(Nurse[[#This Row],[RN Hours (excl. Admin, DON)]],Nurse[[#This Row],[RN Admin Hours]],Nurse[[#This Row],[RN DON Hours]])</f>
        <v>21.865652173913041</v>
      </c>
      <c r="M220" s="4">
        <v>13.979021739130431</v>
      </c>
      <c r="N220" s="4">
        <v>2.6692391304347827</v>
      </c>
      <c r="O220" s="4">
        <v>5.2173913043478262</v>
      </c>
      <c r="P220" s="4">
        <f>SUM(Nurse[[#This Row],[LPN Hours (excl. Admin)]],Nurse[[#This Row],[LPN Admin Hours]])</f>
        <v>15.343478260869563</v>
      </c>
      <c r="Q220" s="4">
        <v>15.343478260869563</v>
      </c>
      <c r="R220" s="4">
        <v>0</v>
      </c>
      <c r="S220" s="4">
        <f>SUM(Nurse[[#This Row],[CNA Hours]],Nurse[[#This Row],[NA TR Hours]],Nurse[[#This Row],[Med Aide/Tech Hours]])</f>
        <v>47.107934782608709</v>
      </c>
      <c r="T220" s="4">
        <v>44.286739130434796</v>
      </c>
      <c r="U220" s="4">
        <v>2.821195652173913</v>
      </c>
      <c r="V220" s="4">
        <v>0</v>
      </c>
      <c r="W2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4.9226086956521735</v>
      </c>
      <c r="X220" s="4">
        <v>2.4705434782608693</v>
      </c>
      <c r="Y220" s="4">
        <v>0</v>
      </c>
      <c r="Z220" s="4">
        <v>0</v>
      </c>
      <c r="AA220" s="4">
        <v>2.0734782608695648</v>
      </c>
      <c r="AB220" s="4">
        <v>0</v>
      </c>
      <c r="AC220" s="4">
        <v>0.37858695652173913</v>
      </c>
      <c r="AD220" s="4">
        <v>0</v>
      </c>
      <c r="AE220" s="4">
        <v>0</v>
      </c>
      <c r="AF220" s="1">
        <v>155430</v>
      </c>
      <c r="AG220" s="1">
        <v>5</v>
      </c>
      <c r="AH220"/>
    </row>
    <row r="221" spans="1:34" x14ac:dyDescent="0.25">
      <c r="A221" t="s">
        <v>508</v>
      </c>
      <c r="B221" t="s">
        <v>206</v>
      </c>
      <c r="C221" t="s">
        <v>741</v>
      </c>
      <c r="D221" t="s">
        <v>595</v>
      </c>
      <c r="E221" s="4">
        <v>25.456521739130434</v>
      </c>
      <c r="F221" s="4">
        <f>Nurse[[#This Row],[Total Nurse Staff Hours]]/Nurse[[#This Row],[MDS Census]]</f>
        <v>3.3818317677198975</v>
      </c>
      <c r="G221" s="4">
        <f>Nurse[[#This Row],[Total Direct Care Staff Hours]]/Nurse[[#This Row],[MDS Census]]</f>
        <v>2.8599701110162252</v>
      </c>
      <c r="H221" s="4">
        <f>Nurse[[#This Row],[Total RN Hours (w/ Admin, DON)]]/Nurse[[#This Row],[MDS Census]]</f>
        <v>0.89310845431255337</v>
      </c>
      <c r="I221" s="4">
        <f>Nurse[[#This Row],[RN Hours (excl. Admin, DON)]]/Nurse[[#This Row],[MDS Census]]</f>
        <v>0.63225448334756618</v>
      </c>
      <c r="J221" s="4">
        <f>SUM(Nurse[[#This Row],[RN Hours (excl. Admin, DON)]],Nurse[[#This Row],[RN Admin Hours]],Nurse[[#This Row],[RN DON Hours]],Nurse[[#This Row],[LPN Hours (excl. Admin)]],Nurse[[#This Row],[LPN Admin Hours]],Nurse[[#This Row],[CNA Hours]],Nurse[[#This Row],[NA TR Hours]],Nurse[[#This Row],[Med Aide/Tech Hours]])</f>
        <v>86.08967391304347</v>
      </c>
      <c r="K221" s="4">
        <f>SUM(Nurse[[#This Row],[RN Hours (excl. Admin, DON)]],Nurse[[#This Row],[LPN Hours (excl. Admin)]],Nurse[[#This Row],[CNA Hours]],Nurse[[#This Row],[NA TR Hours]],Nurse[[#This Row],[Med Aide/Tech Hours]])</f>
        <v>72.804891304347819</v>
      </c>
      <c r="L221" s="4">
        <f>SUM(Nurse[[#This Row],[RN Hours (excl. Admin, DON)]],Nurse[[#This Row],[RN Admin Hours]],Nurse[[#This Row],[RN DON Hours]])</f>
        <v>22.735434782608696</v>
      </c>
      <c r="M221" s="4">
        <v>16.094999999999999</v>
      </c>
      <c r="N221" s="4">
        <v>5.336086956521739</v>
      </c>
      <c r="O221" s="4">
        <v>1.3043478260869565</v>
      </c>
      <c r="P221" s="4">
        <f>SUM(Nurse[[#This Row],[LPN Hours (excl. Admin)]],Nurse[[#This Row],[LPN Admin Hours]])</f>
        <v>18.348913043478259</v>
      </c>
      <c r="Q221" s="4">
        <v>11.704565217391304</v>
      </c>
      <c r="R221" s="4">
        <v>6.644347826086956</v>
      </c>
      <c r="S221" s="4">
        <f>SUM(Nurse[[#This Row],[CNA Hours]],Nurse[[#This Row],[NA TR Hours]],Nurse[[#This Row],[Med Aide/Tech Hours]])</f>
        <v>45.005326086956515</v>
      </c>
      <c r="T221" s="4">
        <v>44.301847826086949</v>
      </c>
      <c r="U221" s="4">
        <v>0.70347826086956522</v>
      </c>
      <c r="V221" s="4">
        <v>0</v>
      </c>
      <c r="W2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11.549347826086956</v>
      </c>
      <c r="X221" s="4">
        <v>5.1507608695652172</v>
      </c>
      <c r="Y221" s="4">
        <v>0</v>
      </c>
      <c r="Z221" s="4">
        <v>0.17391304347826086</v>
      </c>
      <c r="AA221" s="4">
        <v>2.0543478260869565</v>
      </c>
      <c r="AB221" s="4">
        <v>0</v>
      </c>
      <c r="AC221" s="4">
        <v>4.1703260869565213</v>
      </c>
      <c r="AD221" s="4">
        <v>0</v>
      </c>
      <c r="AE221" s="4">
        <v>0</v>
      </c>
      <c r="AF221" s="1">
        <v>155417</v>
      </c>
      <c r="AG221" s="1">
        <v>5</v>
      </c>
      <c r="AH221"/>
    </row>
    <row r="222" spans="1:34" x14ac:dyDescent="0.25">
      <c r="A222" t="s">
        <v>508</v>
      </c>
      <c r="B222" t="s">
        <v>276</v>
      </c>
      <c r="C222" t="s">
        <v>726</v>
      </c>
      <c r="D222" t="s">
        <v>581</v>
      </c>
      <c r="E222" s="4">
        <v>39.521739130434781</v>
      </c>
      <c r="F222" s="4">
        <f>Nurse[[#This Row],[Total Nurse Staff Hours]]/Nurse[[#This Row],[MDS Census]]</f>
        <v>3.1968234323432347</v>
      </c>
      <c r="G222" s="4">
        <f>Nurse[[#This Row],[Total Direct Care Staff Hours]]/Nurse[[#This Row],[MDS Census]]</f>
        <v>2.7803905390539057</v>
      </c>
      <c r="H222" s="4">
        <f>Nurse[[#This Row],[Total RN Hours (w/ Admin, DON)]]/Nurse[[#This Row],[MDS Census]]</f>
        <v>0.58366336633663363</v>
      </c>
      <c r="I222" s="4">
        <f>Nurse[[#This Row],[RN Hours (excl. Admin, DON)]]/Nurse[[#This Row],[MDS Census]]</f>
        <v>0.32885588558855877</v>
      </c>
      <c r="J222" s="4">
        <f>SUM(Nurse[[#This Row],[RN Hours (excl. Admin, DON)]],Nurse[[#This Row],[RN Admin Hours]],Nurse[[#This Row],[RN DON Hours]],Nurse[[#This Row],[LPN Hours (excl. Admin)]],Nurse[[#This Row],[LPN Admin Hours]],Nurse[[#This Row],[CNA Hours]],Nurse[[#This Row],[NA TR Hours]],Nurse[[#This Row],[Med Aide/Tech Hours]])</f>
        <v>126.34402173913044</v>
      </c>
      <c r="K222" s="4">
        <f>SUM(Nurse[[#This Row],[RN Hours (excl. Admin, DON)]],Nurse[[#This Row],[LPN Hours (excl. Admin)]],Nurse[[#This Row],[CNA Hours]],Nurse[[#This Row],[NA TR Hours]],Nurse[[#This Row],[Med Aide/Tech Hours]])</f>
        <v>109.88586956521739</v>
      </c>
      <c r="L222" s="4">
        <f>SUM(Nurse[[#This Row],[RN Hours (excl. Admin, DON)]],Nurse[[#This Row],[RN Admin Hours]],Nurse[[#This Row],[RN DON Hours]])</f>
        <v>23.067391304347822</v>
      </c>
      <c r="M222" s="4">
        <v>12.996956521739126</v>
      </c>
      <c r="N222" s="4">
        <v>4.592173913043478</v>
      </c>
      <c r="O222" s="4">
        <v>5.4782608695652177</v>
      </c>
      <c r="P222" s="4">
        <f>SUM(Nurse[[#This Row],[LPN Hours (excl. Admin)]],Nurse[[#This Row],[LPN Admin Hours]])</f>
        <v>31.255217391304349</v>
      </c>
      <c r="Q222" s="4">
        <v>24.867500000000003</v>
      </c>
      <c r="R222" s="4">
        <v>6.3877173913043475</v>
      </c>
      <c r="S222" s="4">
        <f>SUM(Nurse[[#This Row],[CNA Hours]],Nurse[[#This Row],[NA TR Hours]],Nurse[[#This Row],[Med Aide/Tech Hours]])</f>
        <v>72.021413043478262</v>
      </c>
      <c r="T222" s="4">
        <v>64.321739130434779</v>
      </c>
      <c r="U222" s="4">
        <v>0</v>
      </c>
      <c r="V222" s="4">
        <v>7.6996739130434797</v>
      </c>
      <c r="W2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0.83000000000000007</v>
      </c>
      <c r="X222" s="4">
        <v>0</v>
      </c>
      <c r="Y222" s="4">
        <v>0</v>
      </c>
      <c r="Z222" s="4">
        <v>0</v>
      </c>
      <c r="AA222" s="4">
        <v>0.25271739130434784</v>
      </c>
      <c r="AB222" s="4">
        <v>0</v>
      </c>
      <c r="AC222" s="4">
        <v>0.57728260869565218</v>
      </c>
      <c r="AD222" s="4">
        <v>0</v>
      </c>
      <c r="AE222" s="4">
        <v>0</v>
      </c>
      <c r="AF222" s="1">
        <v>155565</v>
      </c>
      <c r="AG222" s="1">
        <v>5</v>
      </c>
      <c r="AH222"/>
    </row>
    <row r="223" spans="1:34" x14ac:dyDescent="0.25">
      <c r="A223" t="s">
        <v>508</v>
      </c>
      <c r="B223" t="s">
        <v>215</v>
      </c>
      <c r="C223" t="s">
        <v>761</v>
      </c>
      <c r="D223" t="s">
        <v>572</v>
      </c>
      <c r="E223" s="4">
        <v>27.163043478260871</v>
      </c>
      <c r="F223" s="4">
        <f>Nurse[[#This Row],[Total Nurse Staff Hours]]/Nurse[[#This Row],[MDS Census]]</f>
        <v>2.5695678271308529</v>
      </c>
      <c r="G223" s="4">
        <f>Nurse[[#This Row],[Total Direct Care Staff Hours]]/Nurse[[#This Row],[MDS Census]]</f>
        <v>2.2473469387755101</v>
      </c>
      <c r="H223" s="4">
        <f>Nurse[[#This Row],[Total RN Hours (w/ Admin, DON)]]/Nurse[[#This Row],[MDS Census]]</f>
        <v>0.31554621848739495</v>
      </c>
      <c r="I223" s="4">
        <f>Nurse[[#This Row],[RN Hours (excl. Admin, DON)]]/Nurse[[#This Row],[MDS Census]]</f>
        <v>0.17519407763105241</v>
      </c>
      <c r="J223" s="4">
        <f>SUM(Nurse[[#This Row],[RN Hours (excl. Admin, DON)]],Nurse[[#This Row],[RN Admin Hours]],Nurse[[#This Row],[RN DON Hours]],Nurse[[#This Row],[LPN Hours (excl. Admin)]],Nurse[[#This Row],[LPN Admin Hours]],Nurse[[#This Row],[CNA Hours]],Nurse[[#This Row],[NA TR Hours]],Nurse[[#This Row],[Med Aide/Tech Hours]])</f>
        <v>69.797282608695667</v>
      </c>
      <c r="K223" s="4">
        <f>SUM(Nurse[[#This Row],[RN Hours (excl. Admin, DON)]],Nurse[[#This Row],[LPN Hours (excl. Admin)]],Nurse[[#This Row],[CNA Hours]],Nurse[[#This Row],[NA TR Hours]],Nurse[[#This Row],[Med Aide/Tech Hours]])</f>
        <v>61.044782608695655</v>
      </c>
      <c r="L223" s="4">
        <f>SUM(Nurse[[#This Row],[RN Hours (excl. Admin, DON)]],Nurse[[#This Row],[RN Admin Hours]],Nurse[[#This Row],[RN DON Hours]])</f>
        <v>8.5711956521739125</v>
      </c>
      <c r="M223" s="4">
        <v>4.7588043478260866</v>
      </c>
      <c r="N223" s="4">
        <v>0.85586956521739121</v>
      </c>
      <c r="O223" s="4">
        <v>2.9565217391304346</v>
      </c>
      <c r="P223" s="4">
        <f>SUM(Nurse[[#This Row],[LPN Hours (excl. Admin)]],Nurse[[#This Row],[LPN Admin Hours]])</f>
        <v>26.639673913043481</v>
      </c>
      <c r="Q223" s="4">
        <v>21.699565217391307</v>
      </c>
      <c r="R223" s="4">
        <v>4.9401086956521736</v>
      </c>
      <c r="S223" s="4">
        <f>SUM(Nurse[[#This Row],[CNA Hours]],Nurse[[#This Row],[NA TR Hours]],Nurse[[#This Row],[Med Aide/Tech Hours]])</f>
        <v>34.586413043478267</v>
      </c>
      <c r="T223" s="4">
        <v>34.586413043478267</v>
      </c>
      <c r="U223" s="4">
        <v>0</v>
      </c>
      <c r="V223" s="4">
        <v>0</v>
      </c>
      <c r="W2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14.966847826086955</v>
      </c>
      <c r="X223" s="4">
        <v>2.5677173913043476</v>
      </c>
      <c r="Y223" s="4">
        <v>0.85586956521739121</v>
      </c>
      <c r="Z223" s="4">
        <v>0.86956521739130432</v>
      </c>
      <c r="AA223" s="4">
        <v>10.673695652173912</v>
      </c>
      <c r="AB223" s="4">
        <v>0</v>
      </c>
      <c r="AC223" s="4">
        <v>0</v>
      </c>
      <c r="AD223" s="4">
        <v>0</v>
      </c>
      <c r="AE223" s="4">
        <v>0</v>
      </c>
      <c r="AF223" s="1">
        <v>155436</v>
      </c>
      <c r="AG223" s="1">
        <v>5</v>
      </c>
      <c r="AH223"/>
    </row>
    <row r="224" spans="1:34" x14ac:dyDescent="0.25">
      <c r="A224" t="s">
        <v>508</v>
      </c>
      <c r="B224" t="s">
        <v>491</v>
      </c>
      <c r="C224" t="s">
        <v>770</v>
      </c>
      <c r="D224" t="s">
        <v>616</v>
      </c>
      <c r="E224" s="4">
        <v>16.880434782608695</v>
      </c>
      <c r="F224" s="4">
        <f>Nurse[[#This Row],[Total Nurse Staff Hours]]/Nurse[[#This Row],[MDS Census]]</f>
        <v>4.132485511912428</v>
      </c>
      <c r="G224" s="4">
        <f>Nurse[[#This Row],[Total Direct Care Staff Hours]]/Nurse[[#This Row],[MDS Census]]</f>
        <v>3.6538956857694784</v>
      </c>
      <c r="H224" s="4">
        <f>Nurse[[#This Row],[Total RN Hours (w/ Admin, DON)]]/Nurse[[#This Row],[MDS Census]]</f>
        <v>1.1799742433998712</v>
      </c>
      <c r="I224" s="4">
        <f>Nurse[[#This Row],[RN Hours (excl. Admin, DON)]]/Nurse[[#This Row],[MDS Census]]</f>
        <v>0.70991629104958143</v>
      </c>
      <c r="J224" s="4">
        <f>SUM(Nurse[[#This Row],[RN Hours (excl. Admin, DON)]],Nurse[[#This Row],[RN Admin Hours]],Nurse[[#This Row],[RN DON Hours]],Nurse[[#This Row],[LPN Hours (excl. Admin)]],Nurse[[#This Row],[LPN Admin Hours]],Nurse[[#This Row],[CNA Hours]],Nurse[[#This Row],[NA TR Hours]],Nurse[[#This Row],[Med Aide/Tech Hours]])</f>
        <v>69.758152173913047</v>
      </c>
      <c r="K224" s="4">
        <f>SUM(Nurse[[#This Row],[RN Hours (excl. Admin, DON)]],Nurse[[#This Row],[LPN Hours (excl. Admin)]],Nurse[[#This Row],[CNA Hours]],Nurse[[#This Row],[NA TR Hours]],Nurse[[#This Row],[Med Aide/Tech Hours]])</f>
        <v>61.679347826086953</v>
      </c>
      <c r="L224" s="4">
        <f>SUM(Nurse[[#This Row],[RN Hours (excl. Admin, DON)]],Nurse[[#This Row],[RN Admin Hours]],Nurse[[#This Row],[RN DON Hours]])</f>
        <v>19.918478260869566</v>
      </c>
      <c r="M224" s="4">
        <v>11.983695652173912</v>
      </c>
      <c r="N224" s="4">
        <v>3.8260869565217392</v>
      </c>
      <c r="O224" s="4">
        <v>4.1086956521739131</v>
      </c>
      <c r="P224" s="4">
        <f>SUM(Nurse[[#This Row],[LPN Hours (excl. Admin)]],Nurse[[#This Row],[LPN Admin Hours]])</f>
        <v>18.067934782608695</v>
      </c>
      <c r="Q224" s="4">
        <v>17.923913043478262</v>
      </c>
      <c r="R224" s="4">
        <v>0.14402173913043478</v>
      </c>
      <c r="S224" s="4">
        <f>SUM(Nurse[[#This Row],[CNA Hours]],Nurse[[#This Row],[NA TR Hours]],Nurse[[#This Row],[Med Aide/Tech Hours]])</f>
        <v>31.771739130434781</v>
      </c>
      <c r="T224" s="4">
        <v>31.771739130434781</v>
      </c>
      <c r="U224" s="4">
        <v>0</v>
      </c>
      <c r="V224" s="4">
        <v>0</v>
      </c>
      <c r="W2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6.6358695652173907</v>
      </c>
      <c r="X224" s="4">
        <v>0.63043478260869568</v>
      </c>
      <c r="Y224" s="4">
        <v>8.6956521739130432E-2</v>
      </c>
      <c r="Z224" s="4">
        <v>0</v>
      </c>
      <c r="AA224" s="4">
        <v>2.9076086956521738</v>
      </c>
      <c r="AB224" s="4">
        <v>0.14402173913043478</v>
      </c>
      <c r="AC224" s="4">
        <v>2.8668478260869565</v>
      </c>
      <c r="AD224" s="4">
        <v>0</v>
      </c>
      <c r="AE224" s="4">
        <v>0</v>
      </c>
      <c r="AF224" t="s">
        <v>1</v>
      </c>
      <c r="AG224" s="1">
        <v>5</v>
      </c>
      <c r="AH224"/>
    </row>
    <row r="225" spans="1:34" x14ac:dyDescent="0.25">
      <c r="A225" t="s">
        <v>508</v>
      </c>
      <c r="B225" t="s">
        <v>83</v>
      </c>
      <c r="C225" t="s">
        <v>676</v>
      </c>
      <c r="D225" t="s">
        <v>573</v>
      </c>
      <c r="E225" s="4">
        <v>107.68478260869566</v>
      </c>
      <c r="F225" s="4">
        <f>Nurse[[#This Row],[Total Nurse Staff Hours]]/Nurse[[#This Row],[MDS Census]]</f>
        <v>3.3133562127788427</v>
      </c>
      <c r="G225" s="4">
        <f>Nurse[[#This Row],[Total Direct Care Staff Hours]]/Nurse[[#This Row],[MDS Census]]</f>
        <v>2.9069940446149185</v>
      </c>
      <c r="H225" s="4">
        <f>Nurse[[#This Row],[Total RN Hours (w/ Admin, DON)]]/Nurse[[#This Row],[MDS Census]]</f>
        <v>0.59896134046633698</v>
      </c>
      <c r="I225" s="4">
        <f>Nurse[[#This Row],[RN Hours (excl. Admin, DON)]]/Nurse[[#This Row],[MDS Census]]</f>
        <v>0.28449682042999902</v>
      </c>
      <c r="J225" s="4">
        <f>SUM(Nurse[[#This Row],[RN Hours (excl. Admin, DON)]],Nurse[[#This Row],[RN Admin Hours]],Nurse[[#This Row],[RN DON Hours]],Nurse[[#This Row],[LPN Hours (excl. Admin)]],Nurse[[#This Row],[LPN Admin Hours]],Nurse[[#This Row],[CNA Hours]],Nurse[[#This Row],[NA TR Hours]],Nurse[[#This Row],[Med Aide/Tech Hours]])</f>
        <v>356.79804347826081</v>
      </c>
      <c r="K225" s="4">
        <f>SUM(Nurse[[#This Row],[RN Hours (excl. Admin, DON)]],Nurse[[#This Row],[LPN Hours (excl. Admin)]],Nurse[[#This Row],[CNA Hours]],Nurse[[#This Row],[NA TR Hours]],Nurse[[#This Row],[Med Aide/Tech Hours]])</f>
        <v>313.03902173913042</v>
      </c>
      <c r="L225" s="4">
        <f>SUM(Nurse[[#This Row],[RN Hours (excl. Admin, DON)]],Nurse[[#This Row],[RN Admin Hours]],Nurse[[#This Row],[RN DON Hours]])</f>
        <v>64.499021739130441</v>
      </c>
      <c r="M225" s="4">
        <v>30.635978260869571</v>
      </c>
      <c r="N225" s="4">
        <v>29.341304347826082</v>
      </c>
      <c r="O225" s="4">
        <v>4.5217391304347823</v>
      </c>
      <c r="P225" s="4">
        <f>SUM(Nurse[[#This Row],[LPN Hours (excl. Admin)]],Nurse[[#This Row],[LPN Admin Hours]])</f>
        <v>94.041195652173926</v>
      </c>
      <c r="Q225" s="4">
        <v>84.145217391304357</v>
      </c>
      <c r="R225" s="4">
        <v>9.8959782608695654</v>
      </c>
      <c r="S225" s="4">
        <f>SUM(Nurse[[#This Row],[CNA Hours]],Nurse[[#This Row],[NA TR Hours]],Nurse[[#This Row],[Med Aide/Tech Hours]])</f>
        <v>198.25782608695653</v>
      </c>
      <c r="T225" s="4">
        <v>182.40489130434781</v>
      </c>
      <c r="U225" s="4">
        <v>1.5497826086956521</v>
      </c>
      <c r="V225" s="4">
        <v>14.303152173913046</v>
      </c>
      <c r="W2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0.26163043478260872</v>
      </c>
      <c r="X225" s="4">
        <v>0</v>
      </c>
      <c r="Y225" s="4">
        <v>0.26163043478260872</v>
      </c>
      <c r="Z225" s="4">
        <v>0</v>
      </c>
      <c r="AA225" s="4">
        <v>0</v>
      </c>
      <c r="AB225" s="4">
        <v>0</v>
      </c>
      <c r="AC225" s="4">
        <v>0</v>
      </c>
      <c r="AD225" s="4">
        <v>0</v>
      </c>
      <c r="AE225" s="4">
        <v>0</v>
      </c>
      <c r="AF225" s="1">
        <v>155203</v>
      </c>
      <c r="AG225" s="1">
        <v>5</v>
      </c>
      <c r="AH225"/>
    </row>
    <row r="226" spans="1:34" x14ac:dyDescent="0.25">
      <c r="A226" t="s">
        <v>508</v>
      </c>
      <c r="B226" t="s">
        <v>385</v>
      </c>
      <c r="C226" t="s">
        <v>816</v>
      </c>
      <c r="D226" t="s">
        <v>606</v>
      </c>
      <c r="E226" s="4">
        <v>46.217391304347828</v>
      </c>
      <c r="F226" s="4">
        <f>Nurse[[#This Row],[Total Nurse Staff Hours]]/Nurse[[#This Row],[MDS Census]]</f>
        <v>4.1285606773283154</v>
      </c>
      <c r="G226" s="4">
        <f>Nurse[[#This Row],[Total Direct Care Staff Hours]]/Nurse[[#This Row],[MDS Census]]</f>
        <v>3.6788381937911563</v>
      </c>
      <c r="H226" s="4">
        <f>Nurse[[#This Row],[Total RN Hours (w/ Admin, DON)]]/Nurse[[#This Row],[MDS Census]]</f>
        <v>1.1204656632173098</v>
      </c>
      <c r="I226" s="4">
        <f>Nurse[[#This Row],[RN Hours (excl. Admin, DON)]]/Nurse[[#This Row],[MDS Census]]</f>
        <v>0.67074317968015051</v>
      </c>
      <c r="J226" s="4">
        <f>SUM(Nurse[[#This Row],[RN Hours (excl. Admin, DON)]],Nurse[[#This Row],[RN Admin Hours]],Nurse[[#This Row],[RN DON Hours]],Nurse[[#This Row],[LPN Hours (excl. Admin)]],Nurse[[#This Row],[LPN Admin Hours]],Nurse[[#This Row],[CNA Hours]],Nurse[[#This Row],[NA TR Hours]],Nurse[[#This Row],[Med Aide/Tech Hours]])</f>
        <v>190.81130434782608</v>
      </c>
      <c r="K226" s="4">
        <f>SUM(Nurse[[#This Row],[RN Hours (excl. Admin, DON)]],Nurse[[#This Row],[LPN Hours (excl. Admin)]],Nurse[[#This Row],[CNA Hours]],Nurse[[#This Row],[NA TR Hours]],Nurse[[#This Row],[Med Aide/Tech Hours]])</f>
        <v>170.02630434782606</v>
      </c>
      <c r="L226" s="4">
        <f>SUM(Nurse[[#This Row],[RN Hours (excl. Admin, DON)]],Nurse[[#This Row],[RN Admin Hours]],Nurse[[#This Row],[RN DON Hours]])</f>
        <v>51.785000000000011</v>
      </c>
      <c r="M226" s="4">
        <v>31</v>
      </c>
      <c r="N226" s="4">
        <v>10.447173913043482</v>
      </c>
      <c r="O226" s="4">
        <v>10.337826086956522</v>
      </c>
      <c r="P226" s="4">
        <f>SUM(Nurse[[#This Row],[LPN Hours (excl. Admin)]],Nurse[[#This Row],[LPN Admin Hours]])</f>
        <v>17.635869565217394</v>
      </c>
      <c r="Q226" s="4">
        <v>17.635869565217394</v>
      </c>
      <c r="R226" s="4">
        <v>0</v>
      </c>
      <c r="S226" s="4">
        <f>SUM(Nurse[[#This Row],[CNA Hours]],Nurse[[#This Row],[NA TR Hours]],Nurse[[#This Row],[Med Aide/Tech Hours]])</f>
        <v>121.39043478260868</v>
      </c>
      <c r="T226" s="4">
        <v>108.45293478260868</v>
      </c>
      <c r="U226" s="4">
        <v>0</v>
      </c>
      <c r="V226" s="4">
        <v>12.9375</v>
      </c>
      <c r="W2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18.178478260869568</v>
      </c>
      <c r="X226" s="4">
        <v>0.85869565217391308</v>
      </c>
      <c r="Y226" s="4">
        <v>0</v>
      </c>
      <c r="Z226" s="4">
        <v>0</v>
      </c>
      <c r="AA226" s="4">
        <v>2.839673913043478</v>
      </c>
      <c r="AB226" s="4">
        <v>0</v>
      </c>
      <c r="AC226" s="4">
        <v>14.230108695652175</v>
      </c>
      <c r="AD226" s="4">
        <v>0</v>
      </c>
      <c r="AE226" s="4">
        <v>0.25</v>
      </c>
      <c r="AF226" s="1">
        <v>155745</v>
      </c>
      <c r="AG226" s="1">
        <v>5</v>
      </c>
      <c r="AH226"/>
    </row>
    <row r="227" spans="1:34" x14ac:dyDescent="0.25">
      <c r="A227" t="s">
        <v>508</v>
      </c>
      <c r="B227" t="s">
        <v>413</v>
      </c>
      <c r="C227" t="s">
        <v>696</v>
      </c>
      <c r="D227" t="s">
        <v>557</v>
      </c>
      <c r="E227" s="4">
        <v>88.423913043478265</v>
      </c>
      <c r="F227" s="4">
        <f>Nurse[[#This Row],[Total Nurse Staff Hours]]/Nurse[[#This Row],[MDS Census]]</f>
        <v>3.1716250768285179</v>
      </c>
      <c r="G227" s="4">
        <f>Nurse[[#This Row],[Total Direct Care Staff Hours]]/Nurse[[#This Row],[MDS Census]]</f>
        <v>2.9759520590043014</v>
      </c>
      <c r="H227" s="4">
        <f>Nurse[[#This Row],[Total RN Hours (w/ Admin, DON)]]/Nurse[[#This Row],[MDS Census]]</f>
        <v>0.24490350338045483</v>
      </c>
      <c r="I227" s="4">
        <f>Nurse[[#This Row],[RN Hours (excl. Admin, DON)]]/Nurse[[#This Row],[MDS Census]]</f>
        <v>0.18623110018438846</v>
      </c>
      <c r="J227" s="4">
        <f>SUM(Nurse[[#This Row],[RN Hours (excl. Admin, DON)]],Nurse[[#This Row],[RN Admin Hours]],Nurse[[#This Row],[RN DON Hours]],Nurse[[#This Row],[LPN Hours (excl. Admin)]],Nurse[[#This Row],[LPN Admin Hours]],Nurse[[#This Row],[CNA Hours]],Nurse[[#This Row],[NA TR Hours]],Nurse[[#This Row],[Med Aide/Tech Hours]])</f>
        <v>280.44749999999993</v>
      </c>
      <c r="K227" s="4">
        <f>SUM(Nurse[[#This Row],[RN Hours (excl. Admin, DON)]],Nurse[[#This Row],[LPN Hours (excl. Admin)]],Nurse[[#This Row],[CNA Hours]],Nurse[[#This Row],[NA TR Hours]],Nurse[[#This Row],[Med Aide/Tech Hours]])</f>
        <v>263.14532608695646</v>
      </c>
      <c r="L227" s="4">
        <f>SUM(Nurse[[#This Row],[RN Hours (excl. Admin, DON)]],Nurse[[#This Row],[RN Admin Hours]],Nurse[[#This Row],[RN DON Hours]])</f>
        <v>21.655326086956524</v>
      </c>
      <c r="M227" s="4">
        <v>16.467282608695655</v>
      </c>
      <c r="N227" s="4">
        <v>4.3478260869565216E-2</v>
      </c>
      <c r="O227" s="4">
        <v>5.1445652173913041</v>
      </c>
      <c r="P227" s="4">
        <f>SUM(Nurse[[#This Row],[LPN Hours (excl. Admin)]],Nurse[[#This Row],[LPN Admin Hours]])</f>
        <v>51.038804347826101</v>
      </c>
      <c r="Q227" s="4">
        <v>38.924673913043492</v>
      </c>
      <c r="R227" s="4">
        <v>12.114130434782609</v>
      </c>
      <c r="S227" s="4">
        <f>SUM(Nurse[[#This Row],[CNA Hours]],Nurse[[#This Row],[NA TR Hours]],Nurse[[#This Row],[Med Aide/Tech Hours]])</f>
        <v>207.75336956521733</v>
      </c>
      <c r="T227" s="4">
        <v>136.31315217391301</v>
      </c>
      <c r="U227" s="4">
        <v>2.3097826086956523</v>
      </c>
      <c r="V227" s="4">
        <v>69.13043478260866</v>
      </c>
      <c r="W2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47.81630434782609</v>
      </c>
      <c r="X227" s="4">
        <v>0.73956521739130421</v>
      </c>
      <c r="Y227" s="4">
        <v>0</v>
      </c>
      <c r="Z227" s="4">
        <v>0</v>
      </c>
      <c r="AA227" s="4">
        <v>15.112173913043479</v>
      </c>
      <c r="AB227" s="4">
        <v>0</v>
      </c>
      <c r="AC227" s="4">
        <v>13.956413043478264</v>
      </c>
      <c r="AD227" s="4">
        <v>0</v>
      </c>
      <c r="AE227" s="4">
        <v>18.008152173913047</v>
      </c>
      <c r="AF227" s="1">
        <v>155780</v>
      </c>
      <c r="AG227" s="1">
        <v>5</v>
      </c>
      <c r="AH227"/>
    </row>
    <row r="228" spans="1:34" x14ac:dyDescent="0.25">
      <c r="A228" t="s">
        <v>508</v>
      </c>
      <c r="B228" t="s">
        <v>307</v>
      </c>
      <c r="C228" t="s">
        <v>720</v>
      </c>
      <c r="D228" t="s">
        <v>567</v>
      </c>
      <c r="E228" s="4">
        <v>105.46739130434783</v>
      </c>
      <c r="F228" s="4">
        <f>Nurse[[#This Row],[Total Nurse Staff Hours]]/Nurse[[#This Row],[MDS Census]]</f>
        <v>3.5997784190456561</v>
      </c>
      <c r="G228" s="4">
        <f>Nurse[[#This Row],[Total Direct Care Staff Hours]]/Nurse[[#This Row],[MDS Census]]</f>
        <v>3.1129186849428008</v>
      </c>
      <c r="H228" s="4">
        <f>Nurse[[#This Row],[Total RN Hours (w/ Admin, DON)]]/Nurse[[#This Row],[MDS Census]]</f>
        <v>0.70898175821910747</v>
      </c>
      <c r="I228" s="4">
        <f>Nurse[[#This Row],[RN Hours (excl. Admin, DON)]]/Nurse[[#This Row],[MDS Census]]</f>
        <v>0.42924868597341026</v>
      </c>
      <c r="J228" s="4">
        <f>SUM(Nurse[[#This Row],[RN Hours (excl. Admin, DON)]],Nurse[[#This Row],[RN Admin Hours]],Nurse[[#This Row],[RN DON Hours]],Nurse[[#This Row],[LPN Hours (excl. Admin)]],Nurse[[#This Row],[LPN Admin Hours]],Nurse[[#This Row],[CNA Hours]],Nurse[[#This Row],[NA TR Hours]],Nurse[[#This Row],[Med Aide/Tech Hours]])</f>
        <v>379.6592391304348</v>
      </c>
      <c r="K228" s="4">
        <f>SUM(Nurse[[#This Row],[RN Hours (excl. Admin, DON)]],Nurse[[#This Row],[LPN Hours (excl. Admin)]],Nurse[[#This Row],[CNA Hours]],Nurse[[#This Row],[NA TR Hours]],Nurse[[#This Row],[Med Aide/Tech Hours]])</f>
        <v>328.31141304347824</v>
      </c>
      <c r="L228" s="4">
        <f>SUM(Nurse[[#This Row],[RN Hours (excl. Admin, DON)]],Nurse[[#This Row],[RN Admin Hours]],Nurse[[#This Row],[RN DON Hours]])</f>
        <v>74.774456521739125</v>
      </c>
      <c r="M228" s="4">
        <v>45.271739130434781</v>
      </c>
      <c r="N228" s="4">
        <v>24.633152173913043</v>
      </c>
      <c r="O228" s="4">
        <v>4.8695652173913047</v>
      </c>
      <c r="P228" s="4">
        <f>SUM(Nurse[[#This Row],[LPN Hours (excl. Admin)]],Nurse[[#This Row],[LPN Admin Hours]])</f>
        <v>68.208152173913035</v>
      </c>
      <c r="Q228" s="4">
        <v>46.363043478260863</v>
      </c>
      <c r="R228" s="4">
        <v>21.845108695652176</v>
      </c>
      <c r="S228" s="4">
        <f>SUM(Nurse[[#This Row],[CNA Hours]],Nurse[[#This Row],[NA TR Hours]],Nurse[[#This Row],[Med Aide/Tech Hours]])</f>
        <v>236.67663043478262</v>
      </c>
      <c r="T228" s="4">
        <v>164.75271739130434</v>
      </c>
      <c r="U228" s="4">
        <v>17.850543478260871</v>
      </c>
      <c r="V228" s="4">
        <v>54.073369565217391</v>
      </c>
      <c r="W2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47.384782608695637</v>
      </c>
      <c r="X228" s="4">
        <v>0.14402173913043478</v>
      </c>
      <c r="Y228" s="4">
        <v>0</v>
      </c>
      <c r="Z228" s="4">
        <v>0</v>
      </c>
      <c r="AA228" s="4">
        <v>0.53152173913043477</v>
      </c>
      <c r="AB228" s="4">
        <v>0</v>
      </c>
      <c r="AC228" s="4">
        <v>45.649456521739118</v>
      </c>
      <c r="AD228" s="4">
        <v>0</v>
      </c>
      <c r="AE228" s="4">
        <v>1.0597826086956521</v>
      </c>
      <c r="AF228" s="1">
        <v>155651</v>
      </c>
      <c r="AG228" s="1">
        <v>5</v>
      </c>
      <c r="AH228"/>
    </row>
    <row r="229" spans="1:34" x14ac:dyDescent="0.25">
      <c r="A229" t="s">
        <v>508</v>
      </c>
      <c r="B229" t="s">
        <v>332</v>
      </c>
      <c r="C229" t="s">
        <v>692</v>
      </c>
      <c r="D229" t="s">
        <v>571</v>
      </c>
      <c r="E229" s="4">
        <v>46.510869565217391</v>
      </c>
      <c r="F229" s="4">
        <f>Nurse[[#This Row],[Total Nurse Staff Hours]]/Nurse[[#This Row],[MDS Census]]</f>
        <v>2.7347744800186957</v>
      </c>
      <c r="G229" s="4">
        <f>Nurse[[#This Row],[Total Direct Care Staff Hours]]/Nurse[[#This Row],[MDS Census]]</f>
        <v>2.3113905118018225</v>
      </c>
      <c r="H229" s="4">
        <f>Nurse[[#This Row],[Total RN Hours (w/ Admin, DON)]]/Nurse[[#This Row],[MDS Census]]</f>
        <v>0.86303575601776095</v>
      </c>
      <c r="I229" s="4">
        <f>Nurse[[#This Row],[RN Hours (excl. Admin, DON)]]/Nurse[[#This Row],[MDS Census]]</f>
        <v>0.47927085767702715</v>
      </c>
      <c r="J229" s="4">
        <f>SUM(Nurse[[#This Row],[RN Hours (excl. Admin, DON)]],Nurse[[#This Row],[RN Admin Hours]],Nurse[[#This Row],[RN DON Hours]],Nurse[[#This Row],[LPN Hours (excl. Admin)]],Nurse[[#This Row],[LPN Admin Hours]],Nurse[[#This Row],[CNA Hours]],Nurse[[#This Row],[NA TR Hours]],Nurse[[#This Row],[Med Aide/Tech Hours]])</f>
        <v>127.19673913043478</v>
      </c>
      <c r="K229" s="4">
        <f>SUM(Nurse[[#This Row],[RN Hours (excl. Admin, DON)]],Nurse[[#This Row],[LPN Hours (excl. Admin)]],Nurse[[#This Row],[CNA Hours]],Nurse[[#This Row],[NA TR Hours]],Nurse[[#This Row],[Med Aide/Tech Hours]])</f>
        <v>107.50478260869563</v>
      </c>
      <c r="L229" s="4">
        <f>SUM(Nurse[[#This Row],[RN Hours (excl. Admin, DON)]],Nurse[[#This Row],[RN Admin Hours]],Nurse[[#This Row],[RN DON Hours]])</f>
        <v>40.140543478260859</v>
      </c>
      <c r="M229" s="4">
        <v>22.291304347826078</v>
      </c>
      <c r="N229" s="4">
        <v>14.442934782608695</v>
      </c>
      <c r="O229" s="4">
        <v>3.4063043478260862</v>
      </c>
      <c r="P229" s="4">
        <f>SUM(Nurse[[#This Row],[LPN Hours (excl. Admin)]],Nurse[[#This Row],[LPN Admin Hours]])</f>
        <v>28.444999999999993</v>
      </c>
      <c r="Q229" s="4">
        <v>26.602282608695646</v>
      </c>
      <c r="R229" s="4">
        <v>1.8427173913043473</v>
      </c>
      <c r="S229" s="4">
        <f>SUM(Nurse[[#This Row],[CNA Hours]],Nurse[[#This Row],[NA TR Hours]],Nurse[[#This Row],[Med Aide/Tech Hours]])</f>
        <v>58.611195652173919</v>
      </c>
      <c r="T229" s="4">
        <v>21.572282608695645</v>
      </c>
      <c r="U229" s="4">
        <v>18.535326086956527</v>
      </c>
      <c r="V229" s="4">
        <v>18.503586956521747</v>
      </c>
      <c r="W2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9" s="4">
        <v>0</v>
      </c>
      <c r="Y229" s="4">
        <v>0</v>
      </c>
      <c r="Z229" s="4">
        <v>0</v>
      </c>
      <c r="AA229" s="4">
        <v>0</v>
      </c>
      <c r="AB229" s="4">
        <v>0</v>
      </c>
      <c r="AC229" s="4">
        <v>0</v>
      </c>
      <c r="AD229" s="4">
        <v>0</v>
      </c>
      <c r="AE229" s="4">
        <v>0</v>
      </c>
      <c r="AF229" s="1">
        <v>155680</v>
      </c>
      <c r="AG229" s="1">
        <v>5</v>
      </c>
      <c r="AH229"/>
    </row>
    <row r="230" spans="1:34" x14ac:dyDescent="0.25">
      <c r="A230" t="s">
        <v>508</v>
      </c>
      <c r="B230" t="s">
        <v>292</v>
      </c>
      <c r="C230" t="s">
        <v>798</v>
      </c>
      <c r="D230" t="s">
        <v>560</v>
      </c>
      <c r="E230" s="4">
        <v>81.887323943661968</v>
      </c>
      <c r="F230" s="4">
        <f>Nurse[[#This Row],[Total Nurse Staff Hours]]/Nurse[[#This Row],[MDS Census]]</f>
        <v>3.6397918816649466</v>
      </c>
      <c r="G230" s="4">
        <f>Nurse[[#This Row],[Total Direct Care Staff Hours]]/Nurse[[#This Row],[MDS Census]]</f>
        <v>3.230908152734778</v>
      </c>
      <c r="H230" s="4">
        <f>Nurse[[#This Row],[Total RN Hours (w/ Admin, DON)]]/Nurse[[#This Row],[MDS Census]]</f>
        <v>0.47321121431028551</v>
      </c>
      <c r="I230" s="4">
        <f>Nurse[[#This Row],[RN Hours (excl. Admin, DON)]]/Nurse[[#This Row],[MDS Census]]</f>
        <v>0.25705194358445133</v>
      </c>
      <c r="J230" s="4">
        <f>SUM(Nurse[[#This Row],[RN Hours (excl. Admin, DON)]],Nurse[[#This Row],[RN Admin Hours]],Nurse[[#This Row],[RN DON Hours]],Nurse[[#This Row],[LPN Hours (excl. Admin)]],Nurse[[#This Row],[LPN Admin Hours]],Nurse[[#This Row],[CNA Hours]],Nurse[[#This Row],[NA TR Hours]],Nurse[[#This Row],[Med Aide/Tech Hours]])</f>
        <v>298.05281690140845</v>
      </c>
      <c r="K230" s="4">
        <f>SUM(Nurse[[#This Row],[RN Hours (excl. Admin, DON)]],Nurse[[#This Row],[LPN Hours (excl. Admin)]],Nurse[[#This Row],[CNA Hours]],Nurse[[#This Row],[NA TR Hours]],Nurse[[#This Row],[Med Aide/Tech Hours]])</f>
        <v>264.57042253521126</v>
      </c>
      <c r="L230" s="4">
        <f>SUM(Nurse[[#This Row],[RN Hours (excl. Admin, DON)]],Nurse[[#This Row],[RN Admin Hours]],Nurse[[#This Row],[RN DON Hours]])</f>
        <v>38.75</v>
      </c>
      <c r="M230" s="4">
        <v>21.049295774647888</v>
      </c>
      <c r="N230" s="4">
        <v>11.996478873239436</v>
      </c>
      <c r="O230" s="4">
        <v>5.704225352112676</v>
      </c>
      <c r="P230" s="4">
        <f>SUM(Nurse[[#This Row],[LPN Hours (excl. Admin)]],Nurse[[#This Row],[LPN Admin Hours]])</f>
        <v>58.316901408450704</v>
      </c>
      <c r="Q230" s="4">
        <v>42.535211267605632</v>
      </c>
      <c r="R230" s="4">
        <v>15.78169014084507</v>
      </c>
      <c r="S230" s="4">
        <f>SUM(Nurse[[#This Row],[CNA Hours]],Nurse[[#This Row],[NA TR Hours]],Nurse[[#This Row],[Med Aide/Tech Hours]])</f>
        <v>200.98591549295776</v>
      </c>
      <c r="T230" s="4">
        <v>164.9894366197183</v>
      </c>
      <c r="U230" s="4">
        <v>0</v>
      </c>
      <c r="V230" s="4">
        <v>35.99647887323944</v>
      </c>
      <c r="W2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0" s="4">
        <v>0</v>
      </c>
      <c r="Y230" s="4">
        <v>0</v>
      </c>
      <c r="Z230" s="4">
        <v>0</v>
      </c>
      <c r="AA230" s="4">
        <v>0</v>
      </c>
      <c r="AB230" s="4">
        <v>0</v>
      </c>
      <c r="AC230" s="4">
        <v>0</v>
      </c>
      <c r="AD230" s="4">
        <v>0</v>
      </c>
      <c r="AE230" s="4">
        <v>0</v>
      </c>
      <c r="AF230" s="1">
        <v>155611</v>
      </c>
      <c r="AG230" s="1">
        <v>5</v>
      </c>
      <c r="AH230"/>
    </row>
    <row r="231" spans="1:34" x14ac:dyDescent="0.25">
      <c r="A231" t="s">
        <v>508</v>
      </c>
      <c r="B231" t="s">
        <v>228</v>
      </c>
      <c r="C231" t="s">
        <v>696</v>
      </c>
      <c r="D231" t="s">
        <v>557</v>
      </c>
      <c r="E231" s="4">
        <v>32.902173913043477</v>
      </c>
      <c r="F231" s="4">
        <f>Nurse[[#This Row],[Total Nurse Staff Hours]]/Nurse[[#This Row],[MDS Census]]</f>
        <v>1.7755203171456888</v>
      </c>
      <c r="G231" s="4">
        <f>Nurse[[#This Row],[Total Direct Care Staff Hours]]/Nurse[[#This Row],[MDS Census]]</f>
        <v>1.6295011562603239</v>
      </c>
      <c r="H231" s="4">
        <f>Nurse[[#This Row],[Total RN Hours (w/ Admin, DON)]]/Nurse[[#This Row],[MDS Census]]</f>
        <v>0.29426825239511067</v>
      </c>
      <c r="I231" s="4">
        <f>Nurse[[#This Row],[RN Hours (excl. Admin, DON)]]/Nurse[[#This Row],[MDS Census]]</f>
        <v>0.14824909150974563</v>
      </c>
      <c r="J231" s="4">
        <f>SUM(Nurse[[#This Row],[RN Hours (excl. Admin, DON)]],Nurse[[#This Row],[RN Admin Hours]],Nurse[[#This Row],[RN DON Hours]],Nurse[[#This Row],[LPN Hours (excl. Admin)]],Nurse[[#This Row],[LPN Admin Hours]],Nurse[[#This Row],[CNA Hours]],Nurse[[#This Row],[NA TR Hours]],Nurse[[#This Row],[Med Aide/Tech Hours]])</f>
        <v>58.418478260869563</v>
      </c>
      <c r="K231" s="4">
        <f>SUM(Nurse[[#This Row],[RN Hours (excl. Admin, DON)]],Nurse[[#This Row],[LPN Hours (excl. Admin)]],Nurse[[#This Row],[CNA Hours]],Nurse[[#This Row],[NA TR Hours]],Nurse[[#This Row],[Med Aide/Tech Hours]])</f>
        <v>53.614130434782609</v>
      </c>
      <c r="L231" s="4">
        <f>SUM(Nurse[[#This Row],[RN Hours (excl. Admin, DON)]],Nurse[[#This Row],[RN Admin Hours]],Nurse[[#This Row],[RN DON Hours]])</f>
        <v>9.6820652173913047</v>
      </c>
      <c r="M231" s="4">
        <v>4.8777173913043477</v>
      </c>
      <c r="N231" s="4">
        <v>3.5652173913043477</v>
      </c>
      <c r="O231" s="4">
        <v>1.2391304347826086</v>
      </c>
      <c r="P231" s="4">
        <f>SUM(Nurse[[#This Row],[LPN Hours (excl. Admin)]],Nurse[[#This Row],[LPN Admin Hours]])</f>
        <v>18.521739130434781</v>
      </c>
      <c r="Q231" s="4">
        <v>18.521739130434781</v>
      </c>
      <c r="R231" s="4">
        <v>0</v>
      </c>
      <c r="S231" s="4">
        <f>SUM(Nurse[[#This Row],[CNA Hours]],Nurse[[#This Row],[NA TR Hours]],Nurse[[#This Row],[Med Aide/Tech Hours]])</f>
        <v>30.214673913043477</v>
      </c>
      <c r="T231" s="4">
        <v>26.519021739130434</v>
      </c>
      <c r="U231" s="4">
        <v>0</v>
      </c>
      <c r="V231" s="4">
        <v>3.6956521739130435</v>
      </c>
      <c r="W2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1" s="4">
        <v>0</v>
      </c>
      <c r="Y231" s="4">
        <v>0</v>
      </c>
      <c r="Z231" s="4">
        <v>0</v>
      </c>
      <c r="AA231" s="4">
        <v>0</v>
      </c>
      <c r="AB231" s="4">
        <v>0</v>
      </c>
      <c r="AC231" s="4">
        <v>0</v>
      </c>
      <c r="AD231" s="4">
        <v>0</v>
      </c>
      <c r="AE231" s="4">
        <v>0</v>
      </c>
      <c r="AF231" s="1">
        <v>155472</v>
      </c>
      <c r="AG231" s="1">
        <v>5</v>
      </c>
      <c r="AH231"/>
    </row>
    <row r="232" spans="1:34" x14ac:dyDescent="0.25">
      <c r="A232" t="s">
        <v>508</v>
      </c>
      <c r="B232" t="s">
        <v>9</v>
      </c>
      <c r="C232" t="s">
        <v>696</v>
      </c>
      <c r="D232" t="s">
        <v>557</v>
      </c>
      <c r="E232" s="4">
        <v>141.06521739130434</v>
      </c>
      <c r="F232" s="4">
        <f>Nurse[[#This Row],[Total Nurse Staff Hours]]/Nurse[[#This Row],[MDS Census]]</f>
        <v>4.6840784404376636</v>
      </c>
      <c r="G232" s="4">
        <f>Nurse[[#This Row],[Total Direct Care Staff Hours]]/Nurse[[#This Row],[MDS Census]]</f>
        <v>4.3786192017259973</v>
      </c>
      <c r="H232" s="4">
        <f>Nurse[[#This Row],[Total RN Hours (w/ Admin, DON)]]/Nurse[[#This Row],[MDS Census]]</f>
        <v>0.90449144706426265</v>
      </c>
      <c r="I232" s="4">
        <f>Nurse[[#This Row],[RN Hours (excl. Admin, DON)]]/Nurse[[#This Row],[MDS Census]]</f>
        <v>0.63971644321158883</v>
      </c>
      <c r="J232" s="4">
        <f>SUM(Nurse[[#This Row],[RN Hours (excl. Admin, DON)]],Nurse[[#This Row],[RN Admin Hours]],Nurse[[#This Row],[RN DON Hours]],Nurse[[#This Row],[LPN Hours (excl. Admin)]],Nurse[[#This Row],[LPN Admin Hours]],Nurse[[#This Row],[CNA Hours]],Nurse[[#This Row],[NA TR Hours]],Nurse[[#This Row],[Med Aide/Tech Hours]])</f>
        <v>660.76054347826084</v>
      </c>
      <c r="K232" s="4">
        <f>SUM(Nurse[[#This Row],[RN Hours (excl. Admin, DON)]],Nurse[[#This Row],[LPN Hours (excl. Admin)]],Nurse[[#This Row],[CNA Hours]],Nurse[[#This Row],[NA TR Hours]],Nurse[[#This Row],[Med Aide/Tech Hours]])</f>
        <v>617.67086956521734</v>
      </c>
      <c r="L232" s="4">
        <f>SUM(Nurse[[#This Row],[RN Hours (excl. Admin, DON)]],Nurse[[#This Row],[RN Admin Hours]],Nurse[[#This Row],[RN DON Hours]])</f>
        <v>127.59228260869565</v>
      </c>
      <c r="M232" s="4">
        <v>90.24173913043478</v>
      </c>
      <c r="N232" s="4">
        <v>31.611413043478262</v>
      </c>
      <c r="O232" s="4">
        <v>5.7391304347826084</v>
      </c>
      <c r="P232" s="4">
        <f>SUM(Nurse[[#This Row],[LPN Hours (excl. Admin)]],Nurse[[#This Row],[LPN Admin Hours]])</f>
        <v>112.66293478260869</v>
      </c>
      <c r="Q232" s="4">
        <v>106.92380434782608</v>
      </c>
      <c r="R232" s="4">
        <v>5.7391304347826084</v>
      </c>
      <c r="S232" s="4">
        <f>SUM(Nurse[[#This Row],[CNA Hours]],Nurse[[#This Row],[NA TR Hours]],Nurse[[#This Row],[Med Aide/Tech Hours]])</f>
        <v>420.50532608695653</v>
      </c>
      <c r="T232" s="4">
        <v>326.36130434782609</v>
      </c>
      <c r="U232" s="4">
        <v>0</v>
      </c>
      <c r="V232" s="4">
        <v>94.144021739130437</v>
      </c>
      <c r="W2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4.1875</v>
      </c>
      <c r="X232" s="4">
        <v>1.1929347826086956</v>
      </c>
      <c r="Y232" s="4">
        <v>0</v>
      </c>
      <c r="Z232" s="4">
        <v>0</v>
      </c>
      <c r="AA232" s="4">
        <v>0</v>
      </c>
      <c r="AB232" s="4">
        <v>0</v>
      </c>
      <c r="AC232" s="4">
        <v>2.9945652173913042</v>
      </c>
      <c r="AD232" s="4">
        <v>0</v>
      </c>
      <c r="AE232" s="4">
        <v>0</v>
      </c>
      <c r="AF232" s="1">
        <v>155001</v>
      </c>
      <c r="AG232" s="1">
        <v>5</v>
      </c>
      <c r="AH232"/>
    </row>
    <row r="233" spans="1:34" x14ac:dyDescent="0.25">
      <c r="A233" t="s">
        <v>508</v>
      </c>
      <c r="B233" t="s">
        <v>390</v>
      </c>
      <c r="C233" t="s">
        <v>707</v>
      </c>
      <c r="D233" t="s">
        <v>603</v>
      </c>
      <c r="E233" s="4">
        <v>56.706521739130437</v>
      </c>
      <c r="F233" s="4">
        <f>Nurse[[#This Row],[Total Nurse Staff Hours]]/Nurse[[#This Row],[MDS Census]]</f>
        <v>4.6796492236917757</v>
      </c>
      <c r="G233" s="4">
        <f>Nurse[[#This Row],[Total Direct Care Staff Hours]]/Nurse[[#This Row],[MDS Census]]</f>
        <v>4.2888115775349807</v>
      </c>
      <c r="H233" s="4">
        <f>Nurse[[#This Row],[Total RN Hours (w/ Admin, DON)]]/Nurse[[#This Row],[MDS Census]]</f>
        <v>0.9740866398313206</v>
      </c>
      <c r="I233" s="4">
        <f>Nurse[[#This Row],[RN Hours (excl. Admin, DON)]]/Nurse[[#This Row],[MDS Census]]</f>
        <v>0.74234425915276969</v>
      </c>
      <c r="J233" s="4">
        <f>SUM(Nurse[[#This Row],[RN Hours (excl. Admin, DON)]],Nurse[[#This Row],[RN Admin Hours]],Nurse[[#This Row],[RN DON Hours]],Nurse[[#This Row],[LPN Hours (excl. Admin)]],Nurse[[#This Row],[LPN Admin Hours]],Nurse[[#This Row],[CNA Hours]],Nurse[[#This Row],[NA TR Hours]],Nurse[[#This Row],[Med Aide/Tech Hours]])</f>
        <v>265.36663043478256</v>
      </c>
      <c r="K233" s="4">
        <f>SUM(Nurse[[#This Row],[RN Hours (excl. Admin, DON)]],Nurse[[#This Row],[LPN Hours (excl. Admin)]],Nurse[[#This Row],[CNA Hours]],Nurse[[#This Row],[NA TR Hours]],Nurse[[#This Row],[Med Aide/Tech Hours]])</f>
        <v>243.20358695652169</v>
      </c>
      <c r="L233" s="4">
        <f>SUM(Nurse[[#This Row],[RN Hours (excl. Admin, DON)]],Nurse[[#This Row],[RN Admin Hours]],Nurse[[#This Row],[RN DON Hours]])</f>
        <v>55.237065217391304</v>
      </c>
      <c r="M233" s="4">
        <v>42.095760869565211</v>
      </c>
      <c r="N233" s="4">
        <v>8.1847826086956523</v>
      </c>
      <c r="O233" s="4">
        <v>4.9565217391304346</v>
      </c>
      <c r="P233" s="4">
        <f>SUM(Nurse[[#This Row],[LPN Hours (excl. Admin)]],Nurse[[#This Row],[LPN Admin Hours]])</f>
        <v>73.304347826086953</v>
      </c>
      <c r="Q233" s="4">
        <v>64.282608695652172</v>
      </c>
      <c r="R233" s="4">
        <v>9.0217391304347831</v>
      </c>
      <c r="S233" s="4">
        <f>SUM(Nurse[[#This Row],[CNA Hours]],Nurse[[#This Row],[NA TR Hours]],Nurse[[#This Row],[Med Aide/Tech Hours]])</f>
        <v>136.82521739130434</v>
      </c>
      <c r="T233" s="4">
        <v>112.12684782608694</v>
      </c>
      <c r="U233" s="4">
        <v>20.529891304347824</v>
      </c>
      <c r="V233" s="4">
        <v>4.1684782608695654</v>
      </c>
      <c r="W2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72.490000000000009</v>
      </c>
      <c r="X233" s="4">
        <v>13.590326086956521</v>
      </c>
      <c r="Y233" s="4">
        <v>1.0869565217391304E-2</v>
      </c>
      <c r="Z233" s="4">
        <v>0</v>
      </c>
      <c r="AA233" s="4">
        <v>6.1195652173913047</v>
      </c>
      <c r="AB233" s="4">
        <v>0</v>
      </c>
      <c r="AC233" s="4">
        <v>51.367065217391307</v>
      </c>
      <c r="AD233" s="4">
        <v>0</v>
      </c>
      <c r="AE233" s="4">
        <v>1.4021739130434783</v>
      </c>
      <c r="AF233" s="1">
        <v>155754</v>
      </c>
      <c r="AG233" s="1">
        <v>5</v>
      </c>
      <c r="AH233"/>
    </row>
    <row r="234" spans="1:34" x14ac:dyDescent="0.25">
      <c r="A234" t="s">
        <v>508</v>
      </c>
      <c r="B234" t="s">
        <v>250</v>
      </c>
      <c r="C234" t="s">
        <v>771</v>
      </c>
      <c r="D234" t="s">
        <v>553</v>
      </c>
      <c r="E234" s="4">
        <v>59.75</v>
      </c>
      <c r="F234" s="4">
        <f>Nurse[[#This Row],[Total Nurse Staff Hours]]/Nurse[[#This Row],[MDS Census]]</f>
        <v>2.7446789157722393</v>
      </c>
      <c r="G234" s="4">
        <f>Nurse[[#This Row],[Total Direct Care Staff Hours]]/Nurse[[#This Row],[MDS Census]]</f>
        <v>2.5673094415135531</v>
      </c>
      <c r="H234" s="4">
        <f>Nurse[[#This Row],[Total RN Hours (w/ Admin, DON)]]/Nurse[[#This Row],[MDS Census]]</f>
        <v>0.47189376023285434</v>
      </c>
      <c r="I234" s="4">
        <f>Nurse[[#This Row],[RN Hours (excl. Admin, DON)]]/Nurse[[#This Row],[MDS Census]]</f>
        <v>0.29452428597416774</v>
      </c>
      <c r="J234" s="4">
        <f>SUM(Nurse[[#This Row],[RN Hours (excl. Admin, DON)]],Nurse[[#This Row],[RN Admin Hours]],Nurse[[#This Row],[RN DON Hours]],Nurse[[#This Row],[LPN Hours (excl. Admin)]],Nurse[[#This Row],[LPN Admin Hours]],Nurse[[#This Row],[CNA Hours]],Nurse[[#This Row],[NA TR Hours]],Nurse[[#This Row],[Med Aide/Tech Hours]])</f>
        <v>163.99456521739131</v>
      </c>
      <c r="K234" s="4">
        <f>SUM(Nurse[[#This Row],[RN Hours (excl. Admin, DON)]],Nurse[[#This Row],[LPN Hours (excl. Admin)]],Nurse[[#This Row],[CNA Hours]],Nurse[[#This Row],[NA TR Hours]],Nurse[[#This Row],[Med Aide/Tech Hours]])</f>
        <v>153.39673913043481</v>
      </c>
      <c r="L234" s="4">
        <f>SUM(Nurse[[#This Row],[RN Hours (excl. Admin, DON)]],Nurse[[#This Row],[RN Admin Hours]],Nurse[[#This Row],[RN DON Hours]])</f>
        <v>28.195652173913047</v>
      </c>
      <c r="M234" s="4">
        <v>17.597826086956523</v>
      </c>
      <c r="N234" s="4">
        <v>5.2934782608695654</v>
      </c>
      <c r="O234" s="4">
        <v>5.3043478260869561</v>
      </c>
      <c r="P234" s="4">
        <f>SUM(Nurse[[#This Row],[LPN Hours (excl. Admin)]],Nurse[[#This Row],[LPN Admin Hours]])</f>
        <v>40.573369565217391</v>
      </c>
      <c r="Q234" s="4">
        <v>40.573369565217391</v>
      </c>
      <c r="R234" s="4">
        <v>0</v>
      </c>
      <c r="S234" s="4">
        <f>SUM(Nurse[[#This Row],[CNA Hours]],Nurse[[#This Row],[NA TR Hours]],Nurse[[#This Row],[Med Aide/Tech Hours]])</f>
        <v>95.225543478260875</v>
      </c>
      <c r="T234" s="4">
        <v>86.402173913043484</v>
      </c>
      <c r="U234" s="4">
        <v>0</v>
      </c>
      <c r="V234" s="4">
        <v>8.8233695652173907</v>
      </c>
      <c r="W2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4" s="4">
        <v>0</v>
      </c>
      <c r="Y234" s="4">
        <v>0</v>
      </c>
      <c r="Z234" s="4">
        <v>0</v>
      </c>
      <c r="AA234" s="4">
        <v>0</v>
      </c>
      <c r="AB234" s="4">
        <v>0</v>
      </c>
      <c r="AC234" s="4">
        <v>0</v>
      </c>
      <c r="AD234" s="4">
        <v>0</v>
      </c>
      <c r="AE234" s="4">
        <v>0</v>
      </c>
      <c r="AF234" s="1">
        <v>155503</v>
      </c>
      <c r="AG234" s="1">
        <v>5</v>
      </c>
      <c r="AH234"/>
    </row>
    <row r="235" spans="1:34" x14ac:dyDescent="0.25">
      <c r="A235" t="s">
        <v>508</v>
      </c>
      <c r="B235" t="s">
        <v>148</v>
      </c>
      <c r="C235" t="s">
        <v>678</v>
      </c>
      <c r="D235" t="s">
        <v>625</v>
      </c>
      <c r="E235" s="4">
        <v>128.64130434782609</v>
      </c>
      <c r="F235" s="4">
        <f>Nurse[[#This Row],[Total Nurse Staff Hours]]/Nurse[[#This Row],[MDS Census]]</f>
        <v>2.7772099704267004</v>
      </c>
      <c r="G235" s="4">
        <f>Nurse[[#This Row],[Total Direct Care Staff Hours]]/Nurse[[#This Row],[MDS Census]]</f>
        <v>2.6639019856358259</v>
      </c>
      <c r="H235" s="4">
        <f>Nurse[[#This Row],[Total RN Hours (w/ Admin, DON)]]/Nurse[[#This Row],[MDS Census]]</f>
        <v>0.28041825095057032</v>
      </c>
      <c r="I235" s="4">
        <f>Nurse[[#This Row],[RN Hours (excl. Admin, DON)]]/Nurse[[#This Row],[MDS Census]]</f>
        <v>0.23893113645965355</v>
      </c>
      <c r="J235" s="4">
        <f>SUM(Nurse[[#This Row],[RN Hours (excl. Admin, DON)]],Nurse[[#This Row],[RN Admin Hours]],Nurse[[#This Row],[RN DON Hours]],Nurse[[#This Row],[LPN Hours (excl. Admin)]],Nurse[[#This Row],[LPN Admin Hours]],Nurse[[#This Row],[CNA Hours]],Nurse[[#This Row],[NA TR Hours]],Nurse[[#This Row],[Med Aide/Tech Hours]])</f>
        <v>357.26391304347828</v>
      </c>
      <c r="K235" s="4">
        <f>SUM(Nurse[[#This Row],[RN Hours (excl. Admin, DON)]],Nurse[[#This Row],[LPN Hours (excl. Admin)]],Nurse[[#This Row],[CNA Hours]],Nurse[[#This Row],[NA TR Hours]],Nurse[[#This Row],[Med Aide/Tech Hours]])</f>
        <v>342.68782608695653</v>
      </c>
      <c r="L235" s="4">
        <f>SUM(Nurse[[#This Row],[RN Hours (excl. Admin, DON)]],Nurse[[#This Row],[RN Admin Hours]],Nurse[[#This Row],[RN DON Hours]])</f>
        <v>36.073369565217391</v>
      </c>
      <c r="M235" s="4">
        <v>30.736413043478262</v>
      </c>
      <c r="N235" s="4">
        <v>3.2608695652173912E-2</v>
      </c>
      <c r="O235" s="4">
        <v>5.3043478260869561</v>
      </c>
      <c r="P235" s="4">
        <f>SUM(Nurse[[#This Row],[LPN Hours (excl. Admin)]],Nurse[[#This Row],[LPN Admin Hours]])</f>
        <v>121.71195652173913</v>
      </c>
      <c r="Q235" s="4">
        <v>112.47282608695652</v>
      </c>
      <c r="R235" s="4">
        <v>9.2391304347826093</v>
      </c>
      <c r="S235" s="4">
        <f>SUM(Nurse[[#This Row],[CNA Hours]],Nurse[[#This Row],[NA TR Hours]],Nurse[[#This Row],[Med Aide/Tech Hours]])</f>
        <v>199.47858695652172</v>
      </c>
      <c r="T235" s="4">
        <v>158.48641304347825</v>
      </c>
      <c r="U235" s="4">
        <v>21.676956521739129</v>
      </c>
      <c r="V235" s="4">
        <v>19.315217391304348</v>
      </c>
      <c r="W2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35" s="4">
        <v>0</v>
      </c>
      <c r="Y235" s="4">
        <v>0</v>
      </c>
      <c r="Z235" s="4">
        <v>0</v>
      </c>
      <c r="AA235" s="4">
        <v>0</v>
      </c>
      <c r="AB235" s="4">
        <v>0</v>
      </c>
      <c r="AC235" s="4">
        <v>0</v>
      </c>
      <c r="AD235" s="4">
        <v>0</v>
      </c>
      <c r="AE235" s="4">
        <v>0</v>
      </c>
      <c r="AF235" s="1">
        <v>155312</v>
      </c>
      <c r="AG235" s="1">
        <v>5</v>
      </c>
      <c r="AH235"/>
    </row>
    <row r="236" spans="1:34" x14ac:dyDescent="0.25">
      <c r="A236" t="s">
        <v>508</v>
      </c>
      <c r="B236" t="s">
        <v>284</v>
      </c>
      <c r="C236" t="s">
        <v>720</v>
      </c>
      <c r="D236" t="s">
        <v>567</v>
      </c>
      <c r="E236" s="4">
        <v>133.02173913043478</v>
      </c>
      <c r="F236" s="4">
        <f>Nurse[[#This Row],[Total Nurse Staff Hours]]/Nurse[[#This Row],[MDS Census]]</f>
        <v>3.5616015688838036</v>
      </c>
      <c r="G236" s="4">
        <f>Nurse[[#This Row],[Total Direct Care Staff Hours]]/Nurse[[#This Row],[MDS Census]]</f>
        <v>3.3960312142506934</v>
      </c>
      <c r="H236" s="4">
        <f>Nurse[[#This Row],[Total RN Hours (w/ Admin, DON)]]/Nurse[[#This Row],[MDS Census]]</f>
        <v>0.4316971727406439</v>
      </c>
      <c r="I236" s="4">
        <f>Nurse[[#This Row],[RN Hours (excl. Admin, DON)]]/Nurse[[#This Row],[MDS Census]]</f>
        <v>0.38706161137440753</v>
      </c>
      <c r="J236" s="4">
        <f>SUM(Nurse[[#This Row],[RN Hours (excl. Admin, DON)]],Nurse[[#This Row],[RN Admin Hours]],Nurse[[#This Row],[RN DON Hours]],Nurse[[#This Row],[LPN Hours (excl. Admin)]],Nurse[[#This Row],[LPN Admin Hours]],Nurse[[#This Row],[CNA Hours]],Nurse[[#This Row],[NA TR Hours]],Nurse[[#This Row],[Med Aide/Tech Hours]])</f>
        <v>473.77043478260856</v>
      </c>
      <c r="K236" s="4">
        <f>SUM(Nurse[[#This Row],[RN Hours (excl. Admin, DON)]],Nurse[[#This Row],[LPN Hours (excl. Admin)]],Nurse[[#This Row],[CNA Hours]],Nurse[[#This Row],[NA TR Hours]],Nurse[[#This Row],[Med Aide/Tech Hours]])</f>
        <v>451.74597826086944</v>
      </c>
      <c r="L236" s="4">
        <f>SUM(Nurse[[#This Row],[RN Hours (excl. Admin, DON)]],Nurse[[#This Row],[RN Admin Hours]],Nurse[[#This Row],[RN DON Hours]])</f>
        <v>57.42510869565217</v>
      </c>
      <c r="M236" s="4">
        <v>51.48760869565217</v>
      </c>
      <c r="N236" s="4">
        <v>0</v>
      </c>
      <c r="O236" s="4">
        <v>5.9375</v>
      </c>
      <c r="P236" s="4">
        <f>SUM(Nurse[[#This Row],[LPN Hours (excl. Admin)]],Nurse[[#This Row],[LPN Admin Hours]])</f>
        <v>122.18999999999997</v>
      </c>
      <c r="Q236" s="4">
        <v>106.10304347826084</v>
      </c>
      <c r="R236" s="4">
        <v>16.086956521739129</v>
      </c>
      <c r="S236" s="4">
        <f>SUM(Nurse[[#This Row],[CNA Hours]],Nurse[[#This Row],[NA TR Hours]],Nurse[[#This Row],[Med Aide/Tech Hours]])</f>
        <v>294.15532608695639</v>
      </c>
      <c r="T236" s="4">
        <v>238.62260869565208</v>
      </c>
      <c r="U236" s="4">
        <v>8.0381521739130424</v>
      </c>
      <c r="V236" s="4">
        <v>47.494565217391312</v>
      </c>
      <c r="W2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222.22836956521741</v>
      </c>
      <c r="X236" s="4">
        <v>14.720108695652174</v>
      </c>
      <c r="Y236" s="4">
        <v>0</v>
      </c>
      <c r="Z236" s="4">
        <v>1.5815217391304348</v>
      </c>
      <c r="AA236" s="4">
        <v>65.119565217391298</v>
      </c>
      <c r="AB236" s="4">
        <v>0</v>
      </c>
      <c r="AC236" s="4">
        <v>129.10608695652175</v>
      </c>
      <c r="AD236" s="4">
        <v>0</v>
      </c>
      <c r="AE236" s="4">
        <v>11.701086956521738</v>
      </c>
      <c r="AF236" s="1">
        <v>155593</v>
      </c>
      <c r="AG236" s="1">
        <v>5</v>
      </c>
      <c r="AH236"/>
    </row>
    <row r="237" spans="1:34" x14ac:dyDescent="0.25">
      <c r="A237" t="s">
        <v>508</v>
      </c>
      <c r="B237" t="s">
        <v>419</v>
      </c>
      <c r="C237" t="s">
        <v>721</v>
      </c>
      <c r="D237" t="s">
        <v>604</v>
      </c>
      <c r="E237" s="4">
        <v>113.94565217391305</v>
      </c>
      <c r="F237" s="4">
        <f>Nurse[[#This Row],[Total Nurse Staff Hours]]/Nurse[[#This Row],[MDS Census]]</f>
        <v>5.7593179433368302</v>
      </c>
      <c r="G237" s="4">
        <f>Nurse[[#This Row],[Total Direct Care Staff Hours]]/Nurse[[#This Row],[MDS Census]]</f>
        <v>5.2810464561671271</v>
      </c>
      <c r="H237" s="4">
        <f>Nurse[[#This Row],[Total RN Hours (w/ Admin, DON)]]/Nurse[[#This Row],[MDS Census]]</f>
        <v>0.68072116760469326</v>
      </c>
      <c r="I237" s="4">
        <f>Nurse[[#This Row],[RN Hours (excl. Admin, DON)]]/Nurse[[#This Row],[MDS Census]]</f>
        <v>0.32972431555852333</v>
      </c>
      <c r="J237" s="4">
        <f>SUM(Nurse[[#This Row],[RN Hours (excl. Admin, DON)]],Nurse[[#This Row],[RN Admin Hours]],Nurse[[#This Row],[RN DON Hours]],Nurse[[#This Row],[LPN Hours (excl. Admin)]],Nurse[[#This Row],[LPN Admin Hours]],Nurse[[#This Row],[CNA Hours]],Nurse[[#This Row],[NA TR Hours]],Nurse[[#This Row],[Med Aide/Tech Hours]])</f>
        <v>656.24923913043472</v>
      </c>
      <c r="K237" s="4">
        <f>SUM(Nurse[[#This Row],[RN Hours (excl. Admin, DON)]],Nurse[[#This Row],[LPN Hours (excl. Admin)]],Nurse[[#This Row],[CNA Hours]],Nurse[[#This Row],[NA TR Hours]],Nurse[[#This Row],[Med Aide/Tech Hours]])</f>
        <v>601.75228260869562</v>
      </c>
      <c r="L237" s="4">
        <f>SUM(Nurse[[#This Row],[RN Hours (excl. Admin, DON)]],Nurse[[#This Row],[RN Admin Hours]],Nurse[[#This Row],[RN DON Hours]])</f>
        <v>77.565217391304344</v>
      </c>
      <c r="M237" s="4">
        <v>37.570652173913047</v>
      </c>
      <c r="N237" s="4">
        <v>35.616847826086953</v>
      </c>
      <c r="O237" s="4">
        <v>4.3777173913043477</v>
      </c>
      <c r="P237" s="4">
        <f>SUM(Nurse[[#This Row],[LPN Hours (excl. Admin)]],Nurse[[#This Row],[LPN Admin Hours]])</f>
        <v>111.08478260869565</v>
      </c>
      <c r="Q237" s="4">
        <v>96.582391304347823</v>
      </c>
      <c r="R237" s="4">
        <v>14.502391304347826</v>
      </c>
      <c r="S237" s="4">
        <f>SUM(Nurse[[#This Row],[CNA Hours]],Nurse[[#This Row],[NA TR Hours]],Nurse[[#This Row],[Med Aide/Tech Hours]])</f>
        <v>467.5992391304348</v>
      </c>
      <c r="T237" s="4">
        <v>373.36913043478262</v>
      </c>
      <c r="U237" s="4">
        <v>0</v>
      </c>
      <c r="V237" s="4">
        <v>94.230108695652177</v>
      </c>
      <c r="W2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349.61021739130433</v>
      </c>
      <c r="X237" s="4">
        <v>17.652173913043477</v>
      </c>
      <c r="Y237" s="4">
        <v>0</v>
      </c>
      <c r="Z237" s="4">
        <v>0</v>
      </c>
      <c r="AA237" s="4">
        <v>71.935652173913041</v>
      </c>
      <c r="AB237" s="4">
        <v>0</v>
      </c>
      <c r="AC237" s="4">
        <v>237.88467391304343</v>
      </c>
      <c r="AD237" s="4">
        <v>0</v>
      </c>
      <c r="AE237" s="4">
        <v>22.137717391304349</v>
      </c>
      <c r="AF237" s="1">
        <v>155787</v>
      </c>
      <c r="AG237" s="1">
        <v>5</v>
      </c>
      <c r="AH237"/>
    </row>
    <row r="238" spans="1:34" x14ac:dyDescent="0.25">
      <c r="A238" t="s">
        <v>508</v>
      </c>
      <c r="B238" t="s">
        <v>237</v>
      </c>
      <c r="C238" t="s">
        <v>767</v>
      </c>
      <c r="D238" t="s">
        <v>624</v>
      </c>
      <c r="E238" s="4">
        <v>28.630434782608695</v>
      </c>
      <c r="F238" s="4">
        <f>Nurse[[#This Row],[Total Nurse Staff Hours]]/Nurse[[#This Row],[MDS Census]]</f>
        <v>3.2250379650721337</v>
      </c>
      <c r="G238" s="4">
        <f>Nurse[[#This Row],[Total Direct Care Staff Hours]]/Nurse[[#This Row],[MDS Census]]</f>
        <v>3.0551442672741076</v>
      </c>
      <c r="H238" s="4">
        <f>Nurse[[#This Row],[Total RN Hours (w/ Admin, DON)]]/Nurse[[#This Row],[MDS Census]]</f>
        <v>0.44162870159453305</v>
      </c>
      <c r="I238" s="4">
        <f>Nurse[[#This Row],[RN Hours (excl. Admin, DON)]]/Nurse[[#This Row],[MDS Census]]</f>
        <v>0.27173500379650722</v>
      </c>
      <c r="J238" s="4">
        <f>SUM(Nurse[[#This Row],[RN Hours (excl. Admin, DON)]],Nurse[[#This Row],[RN Admin Hours]],Nurse[[#This Row],[RN DON Hours]],Nurse[[#This Row],[LPN Hours (excl. Admin)]],Nurse[[#This Row],[LPN Admin Hours]],Nurse[[#This Row],[CNA Hours]],Nurse[[#This Row],[NA TR Hours]],Nurse[[#This Row],[Med Aide/Tech Hours]])</f>
        <v>92.334239130434781</v>
      </c>
      <c r="K238" s="4">
        <f>SUM(Nurse[[#This Row],[RN Hours (excl. Admin, DON)]],Nurse[[#This Row],[LPN Hours (excl. Admin)]],Nurse[[#This Row],[CNA Hours]],Nurse[[#This Row],[NA TR Hours]],Nurse[[#This Row],[Med Aide/Tech Hours]])</f>
        <v>87.470108695652172</v>
      </c>
      <c r="L238" s="4">
        <f>SUM(Nurse[[#This Row],[RN Hours (excl. Admin, DON)]],Nurse[[#This Row],[RN Admin Hours]],Nurse[[#This Row],[RN DON Hours]])</f>
        <v>12.644021739130435</v>
      </c>
      <c r="M238" s="4">
        <v>7.7798913043478262</v>
      </c>
      <c r="N238" s="4">
        <v>1.7038043478260869</v>
      </c>
      <c r="O238" s="4">
        <v>3.160326086956522</v>
      </c>
      <c r="P238" s="4">
        <f>SUM(Nurse[[#This Row],[LPN Hours (excl. Admin)]],Nurse[[#This Row],[LPN Admin Hours]])</f>
        <v>28.711956521739129</v>
      </c>
      <c r="Q238" s="4">
        <v>28.711956521739129</v>
      </c>
      <c r="R238" s="4">
        <v>0</v>
      </c>
      <c r="S238" s="4">
        <f>SUM(Nurse[[#This Row],[CNA Hours]],Nurse[[#This Row],[NA TR Hours]],Nurse[[#This Row],[Med Aide/Tech Hours]])</f>
        <v>50.978260869565219</v>
      </c>
      <c r="T238" s="4">
        <v>46.728260869565219</v>
      </c>
      <c r="U238" s="4">
        <v>3.3940217391304346</v>
      </c>
      <c r="V238" s="4">
        <v>0.85597826086956519</v>
      </c>
      <c r="W2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3.1711956521739131</v>
      </c>
      <c r="X238" s="4">
        <v>8.6956521739130432E-2</v>
      </c>
      <c r="Y238" s="4">
        <v>0</v>
      </c>
      <c r="Z238" s="4">
        <v>0</v>
      </c>
      <c r="AA238" s="4">
        <v>1.1630434782608696</v>
      </c>
      <c r="AB238" s="4">
        <v>0</v>
      </c>
      <c r="AC238" s="4">
        <v>1.0652173913043479</v>
      </c>
      <c r="AD238" s="4">
        <v>0</v>
      </c>
      <c r="AE238" s="4">
        <v>0.85597826086956519</v>
      </c>
      <c r="AF238" s="1">
        <v>155482</v>
      </c>
      <c r="AG238" s="1">
        <v>5</v>
      </c>
      <c r="AH238"/>
    </row>
    <row r="239" spans="1:34" x14ac:dyDescent="0.25">
      <c r="A239" t="s">
        <v>508</v>
      </c>
      <c r="B239" t="s">
        <v>234</v>
      </c>
      <c r="C239" t="s">
        <v>708</v>
      </c>
      <c r="D239" t="s">
        <v>605</v>
      </c>
      <c r="E239" s="4">
        <v>106.85869565217391</v>
      </c>
      <c r="F239" s="4">
        <f>Nurse[[#This Row],[Total Nurse Staff Hours]]/Nurse[[#This Row],[MDS Census]]</f>
        <v>4.4688739700945987</v>
      </c>
      <c r="G239" s="4">
        <f>Nurse[[#This Row],[Total Direct Care Staff Hours]]/Nurse[[#This Row],[MDS Census]]</f>
        <v>4.0566829417149837</v>
      </c>
      <c r="H239" s="4">
        <f>Nurse[[#This Row],[Total RN Hours (w/ Admin, DON)]]/Nurse[[#This Row],[MDS Census]]</f>
        <v>0.85011697690977528</v>
      </c>
      <c r="I239" s="4">
        <f>Nurse[[#This Row],[RN Hours (excl. Admin, DON)]]/Nurse[[#This Row],[MDS Census]]</f>
        <v>0.51680907333943649</v>
      </c>
      <c r="J239" s="4">
        <f>SUM(Nurse[[#This Row],[RN Hours (excl. Admin, DON)]],Nurse[[#This Row],[RN Admin Hours]],Nurse[[#This Row],[RN DON Hours]],Nurse[[#This Row],[LPN Hours (excl. Admin)]],Nurse[[#This Row],[LPN Admin Hours]],Nurse[[#This Row],[CNA Hours]],Nurse[[#This Row],[NA TR Hours]],Nurse[[#This Row],[Med Aide/Tech Hours]])</f>
        <v>477.53804347826087</v>
      </c>
      <c r="K239" s="4">
        <f>SUM(Nurse[[#This Row],[RN Hours (excl. Admin, DON)]],Nurse[[#This Row],[LPN Hours (excl. Admin)]],Nurse[[#This Row],[CNA Hours]],Nurse[[#This Row],[NA TR Hours]],Nurse[[#This Row],[Med Aide/Tech Hours]])</f>
        <v>433.49184782608694</v>
      </c>
      <c r="L239" s="4">
        <f>SUM(Nurse[[#This Row],[RN Hours (excl. Admin, DON)]],Nurse[[#This Row],[RN Admin Hours]],Nurse[[#This Row],[RN DON Hours]])</f>
        <v>90.842391304347828</v>
      </c>
      <c r="M239" s="4">
        <v>55.225543478260867</v>
      </c>
      <c r="N239" s="4">
        <v>30.225543478260871</v>
      </c>
      <c r="O239" s="4">
        <v>5.3913043478260869</v>
      </c>
      <c r="P239" s="4">
        <f>SUM(Nurse[[#This Row],[LPN Hours (excl. Admin)]],Nurse[[#This Row],[LPN Admin Hours]])</f>
        <v>94.28804347826086</v>
      </c>
      <c r="Q239" s="4">
        <v>85.858695652173907</v>
      </c>
      <c r="R239" s="4">
        <v>8.429347826086957</v>
      </c>
      <c r="S239" s="4">
        <f>SUM(Nurse[[#This Row],[CNA Hours]],Nurse[[#This Row],[NA TR Hours]],Nurse[[#This Row],[Med Aide/Tech Hours]])</f>
        <v>292.40760869565219</v>
      </c>
      <c r="T239" s="4">
        <v>252.3858695652174</v>
      </c>
      <c r="U239" s="4">
        <v>8.6847826086956523</v>
      </c>
      <c r="V239" s="4">
        <v>31.336956521739129</v>
      </c>
      <c r="W2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57.644021739130437</v>
      </c>
      <c r="X239" s="4">
        <v>7.1222826086956523</v>
      </c>
      <c r="Y239" s="4">
        <v>0</v>
      </c>
      <c r="Z239" s="4">
        <v>0</v>
      </c>
      <c r="AA239" s="4">
        <v>13.119565217391305</v>
      </c>
      <c r="AB239" s="4">
        <v>0</v>
      </c>
      <c r="AC239" s="4">
        <v>37.269021739130437</v>
      </c>
      <c r="AD239" s="4">
        <v>0</v>
      </c>
      <c r="AE239" s="4">
        <v>0.13315217391304349</v>
      </c>
      <c r="AF239" s="1">
        <v>155479</v>
      </c>
      <c r="AG239" s="1">
        <v>5</v>
      </c>
      <c r="AH239"/>
    </row>
    <row r="240" spans="1:34" x14ac:dyDescent="0.25">
      <c r="A240" t="s">
        <v>508</v>
      </c>
      <c r="B240" t="s">
        <v>98</v>
      </c>
      <c r="C240" t="s">
        <v>704</v>
      </c>
      <c r="D240" t="s">
        <v>569</v>
      </c>
      <c r="E240" s="4">
        <v>72.945652173913047</v>
      </c>
      <c r="F240" s="4">
        <f>Nurse[[#This Row],[Total Nurse Staff Hours]]/Nurse[[#This Row],[MDS Census]]</f>
        <v>2.5584398748323651</v>
      </c>
      <c r="G240" s="4">
        <f>Nurse[[#This Row],[Total Direct Care Staff Hours]]/Nurse[[#This Row],[MDS Census]]</f>
        <v>2.3773938310236926</v>
      </c>
      <c r="H240" s="4">
        <f>Nurse[[#This Row],[Total RN Hours (w/ Admin, DON)]]/Nurse[[#This Row],[MDS Census]]</f>
        <v>0.35497690359111905</v>
      </c>
      <c r="I240" s="4">
        <f>Nurse[[#This Row],[RN Hours (excl. Admin, DON)]]/Nurse[[#This Row],[MDS Census]]</f>
        <v>0.25543883176873788</v>
      </c>
      <c r="J240" s="4">
        <f>SUM(Nurse[[#This Row],[RN Hours (excl. Admin, DON)]],Nurse[[#This Row],[RN Admin Hours]],Nurse[[#This Row],[RN DON Hours]],Nurse[[#This Row],[LPN Hours (excl. Admin)]],Nurse[[#This Row],[LPN Admin Hours]],Nurse[[#This Row],[CNA Hours]],Nurse[[#This Row],[NA TR Hours]],Nurse[[#This Row],[Med Aide/Tech Hours]])</f>
        <v>186.62706521739133</v>
      </c>
      <c r="K240" s="4">
        <f>SUM(Nurse[[#This Row],[RN Hours (excl. Admin, DON)]],Nurse[[#This Row],[LPN Hours (excl. Admin)]],Nurse[[#This Row],[CNA Hours]],Nurse[[#This Row],[NA TR Hours]],Nurse[[#This Row],[Med Aide/Tech Hours]])</f>
        <v>173.4205434782609</v>
      </c>
      <c r="L240" s="4">
        <f>SUM(Nurse[[#This Row],[RN Hours (excl. Admin, DON)]],Nurse[[#This Row],[RN Admin Hours]],Nurse[[#This Row],[RN DON Hours]])</f>
        <v>25.894021739130434</v>
      </c>
      <c r="M240" s="4">
        <v>18.633152173913043</v>
      </c>
      <c r="N240" s="4">
        <v>0.52173913043478259</v>
      </c>
      <c r="O240" s="4">
        <v>6.7391304347826084</v>
      </c>
      <c r="P240" s="4">
        <f>SUM(Nurse[[#This Row],[LPN Hours (excl. Admin)]],Nurse[[#This Row],[LPN Admin Hours]])</f>
        <v>30.230108695652181</v>
      </c>
      <c r="Q240" s="4">
        <v>24.284456521739138</v>
      </c>
      <c r="R240" s="4">
        <v>5.9456521739130439</v>
      </c>
      <c r="S240" s="4">
        <f>SUM(Nurse[[#This Row],[CNA Hours]],Nurse[[#This Row],[NA TR Hours]],Nurse[[#This Row],[Med Aide/Tech Hours]])</f>
        <v>130.50293478260869</v>
      </c>
      <c r="T240" s="4">
        <v>96.820652173913047</v>
      </c>
      <c r="U240" s="4">
        <v>0</v>
      </c>
      <c r="V240" s="4">
        <v>33.682282608695651</v>
      </c>
      <c r="W2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2.8659782608695643</v>
      </c>
      <c r="X240" s="4">
        <v>0</v>
      </c>
      <c r="Y240" s="4">
        <v>0</v>
      </c>
      <c r="Z240" s="4">
        <v>0</v>
      </c>
      <c r="AA240" s="4">
        <v>2.8659782608695643</v>
      </c>
      <c r="AB240" s="4">
        <v>0</v>
      </c>
      <c r="AC240" s="4">
        <v>0</v>
      </c>
      <c r="AD240" s="4">
        <v>0</v>
      </c>
      <c r="AE240" s="4">
        <v>0</v>
      </c>
      <c r="AF240" s="1">
        <v>155222</v>
      </c>
      <c r="AG240" s="1">
        <v>5</v>
      </c>
      <c r="AH240"/>
    </row>
    <row r="241" spans="1:34" x14ac:dyDescent="0.25">
      <c r="A241" t="s">
        <v>508</v>
      </c>
      <c r="B241" t="s">
        <v>127</v>
      </c>
      <c r="C241" t="s">
        <v>741</v>
      </c>
      <c r="D241" t="s">
        <v>595</v>
      </c>
      <c r="E241" s="4">
        <v>56.902173913043477</v>
      </c>
      <c r="F241" s="4">
        <f>Nurse[[#This Row],[Total Nurse Staff Hours]]/Nurse[[#This Row],[MDS Census]]</f>
        <v>3.5605959885386822</v>
      </c>
      <c r="G241" s="4">
        <f>Nurse[[#This Row],[Total Direct Care Staff Hours]]/Nurse[[#This Row],[MDS Census]]</f>
        <v>3.1793065902578799</v>
      </c>
      <c r="H241" s="4">
        <f>Nurse[[#This Row],[Total RN Hours (w/ Admin, DON)]]/Nurse[[#This Row],[MDS Census]]</f>
        <v>0.64674116523400194</v>
      </c>
      <c r="I241" s="4">
        <f>Nurse[[#This Row],[RN Hours (excl. Admin, DON)]]/Nurse[[#This Row],[MDS Census]]</f>
        <v>0.34312320916905442</v>
      </c>
      <c r="J241" s="4">
        <f>SUM(Nurse[[#This Row],[RN Hours (excl. Admin, DON)]],Nurse[[#This Row],[RN Admin Hours]],Nurse[[#This Row],[RN DON Hours]],Nurse[[#This Row],[LPN Hours (excl. Admin)]],Nurse[[#This Row],[LPN Admin Hours]],Nurse[[#This Row],[CNA Hours]],Nurse[[#This Row],[NA TR Hours]],Nurse[[#This Row],[Med Aide/Tech Hours]])</f>
        <v>202.60565217391306</v>
      </c>
      <c r="K241" s="4">
        <f>SUM(Nurse[[#This Row],[RN Hours (excl. Admin, DON)]],Nurse[[#This Row],[LPN Hours (excl. Admin)]],Nurse[[#This Row],[CNA Hours]],Nurse[[#This Row],[NA TR Hours]],Nurse[[#This Row],[Med Aide/Tech Hours]])</f>
        <v>180.90945652173914</v>
      </c>
      <c r="L241" s="4">
        <f>SUM(Nurse[[#This Row],[RN Hours (excl. Admin, DON)]],Nurse[[#This Row],[RN Admin Hours]],Nurse[[#This Row],[RN DON Hours]])</f>
        <v>36.800978260869563</v>
      </c>
      <c r="M241" s="4">
        <v>19.524456521739129</v>
      </c>
      <c r="N241" s="4">
        <v>11.972173913043479</v>
      </c>
      <c r="O241" s="4">
        <v>5.3043478260869561</v>
      </c>
      <c r="P241" s="4">
        <f>SUM(Nurse[[#This Row],[LPN Hours (excl. Admin)]],Nurse[[#This Row],[LPN Admin Hours]])</f>
        <v>51.026304347826077</v>
      </c>
      <c r="Q241" s="4">
        <v>46.606630434782595</v>
      </c>
      <c r="R241" s="4">
        <v>4.4196739130434795</v>
      </c>
      <c r="S241" s="4">
        <f>SUM(Nurse[[#This Row],[CNA Hours]],Nurse[[#This Row],[NA TR Hours]],Nurse[[#This Row],[Med Aide/Tech Hours]])</f>
        <v>114.7783695652174</v>
      </c>
      <c r="T241" s="4">
        <v>98.42597826086957</v>
      </c>
      <c r="U241" s="4">
        <v>1.1847826086956521</v>
      </c>
      <c r="V241" s="4">
        <v>15.167608695652172</v>
      </c>
      <c r="W2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0.34347826086956518</v>
      </c>
      <c r="X241" s="4">
        <v>0</v>
      </c>
      <c r="Y241" s="4">
        <v>0.34347826086956518</v>
      </c>
      <c r="Z241" s="4">
        <v>0</v>
      </c>
      <c r="AA241" s="4">
        <v>0</v>
      </c>
      <c r="AB241" s="4">
        <v>0</v>
      </c>
      <c r="AC241" s="4">
        <v>0</v>
      </c>
      <c r="AD241" s="4">
        <v>0</v>
      </c>
      <c r="AE241" s="4">
        <v>0</v>
      </c>
      <c r="AF241" s="1">
        <v>155267</v>
      </c>
      <c r="AG241" s="1">
        <v>5</v>
      </c>
      <c r="AH241"/>
    </row>
    <row r="242" spans="1:34" x14ac:dyDescent="0.25">
      <c r="A242" t="s">
        <v>508</v>
      </c>
      <c r="B242" t="s">
        <v>285</v>
      </c>
      <c r="C242" t="s">
        <v>763</v>
      </c>
      <c r="D242" t="s">
        <v>628</v>
      </c>
      <c r="E242" s="4">
        <v>62.195652173913047</v>
      </c>
      <c r="F242" s="4">
        <f>Nurse[[#This Row],[Total Nurse Staff Hours]]/Nurse[[#This Row],[MDS Census]]</f>
        <v>3.6755976931142955</v>
      </c>
      <c r="G242" s="4">
        <f>Nurse[[#This Row],[Total Direct Care Staff Hours]]/Nurse[[#This Row],[MDS Census]]</f>
        <v>3.4980129325410689</v>
      </c>
      <c r="H242" s="4">
        <f>Nurse[[#This Row],[Total RN Hours (w/ Admin, DON)]]/Nurse[[#This Row],[MDS Census]]</f>
        <v>0.77044040545263892</v>
      </c>
      <c r="I242" s="4">
        <f>Nurse[[#This Row],[RN Hours (excl. Admin, DON)]]/Nurse[[#This Row],[MDS Census]]</f>
        <v>0.59285564487941278</v>
      </c>
      <c r="J242" s="4">
        <f>SUM(Nurse[[#This Row],[RN Hours (excl. Admin, DON)]],Nurse[[#This Row],[RN Admin Hours]],Nurse[[#This Row],[RN DON Hours]],Nurse[[#This Row],[LPN Hours (excl. Admin)]],Nurse[[#This Row],[LPN Admin Hours]],Nurse[[#This Row],[CNA Hours]],Nurse[[#This Row],[NA TR Hours]],Nurse[[#This Row],[Med Aide/Tech Hours]])</f>
        <v>228.60619565217391</v>
      </c>
      <c r="K242" s="4">
        <f>SUM(Nurse[[#This Row],[RN Hours (excl. Admin, DON)]],Nurse[[#This Row],[LPN Hours (excl. Admin)]],Nurse[[#This Row],[CNA Hours]],Nurse[[#This Row],[NA TR Hours]],Nurse[[#This Row],[Med Aide/Tech Hours]])</f>
        <v>217.56119565217389</v>
      </c>
      <c r="L242" s="4">
        <f>SUM(Nurse[[#This Row],[RN Hours (excl. Admin, DON)]],Nurse[[#This Row],[RN Admin Hours]],Nurse[[#This Row],[RN DON Hours]])</f>
        <v>47.91804347826087</v>
      </c>
      <c r="M242" s="4">
        <v>36.873043478260868</v>
      </c>
      <c r="N242" s="4">
        <v>0</v>
      </c>
      <c r="O242" s="4">
        <v>11.045</v>
      </c>
      <c r="P242" s="4">
        <f>SUM(Nurse[[#This Row],[LPN Hours (excl. Admin)]],Nurse[[#This Row],[LPN Admin Hours]])</f>
        <v>50.053152173913048</v>
      </c>
      <c r="Q242" s="4">
        <v>50.053152173913048</v>
      </c>
      <c r="R242" s="4">
        <v>0</v>
      </c>
      <c r="S242" s="4">
        <f>SUM(Nurse[[#This Row],[CNA Hours]],Nurse[[#This Row],[NA TR Hours]],Nurse[[#This Row],[Med Aide/Tech Hours]])</f>
        <v>130.63499999999999</v>
      </c>
      <c r="T242" s="4">
        <v>123.06315217391304</v>
      </c>
      <c r="U242" s="4">
        <v>3.3052173913043483</v>
      </c>
      <c r="V242" s="4">
        <v>4.2666304347826083</v>
      </c>
      <c r="W2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23.394021739130434</v>
      </c>
      <c r="X242" s="4">
        <v>4.1467391304347823</v>
      </c>
      <c r="Y242" s="4">
        <v>0</v>
      </c>
      <c r="Z242" s="4">
        <v>0</v>
      </c>
      <c r="AA242" s="4">
        <v>6.7709782608695663</v>
      </c>
      <c r="AB242" s="4">
        <v>0</v>
      </c>
      <c r="AC242" s="4">
        <v>8.2096739130434777</v>
      </c>
      <c r="AD242" s="4">
        <v>0</v>
      </c>
      <c r="AE242" s="4">
        <v>4.2666304347826083</v>
      </c>
      <c r="AF242" s="1">
        <v>155596</v>
      </c>
      <c r="AG242" s="1">
        <v>5</v>
      </c>
      <c r="AH242"/>
    </row>
    <row r="243" spans="1:34" x14ac:dyDescent="0.25">
      <c r="A243" t="s">
        <v>508</v>
      </c>
      <c r="B243" t="s">
        <v>232</v>
      </c>
      <c r="C243" t="s">
        <v>760</v>
      </c>
      <c r="D243" t="s">
        <v>547</v>
      </c>
      <c r="E243" s="4">
        <v>42.967391304347828</v>
      </c>
      <c r="F243" s="4">
        <f>Nurse[[#This Row],[Total Nurse Staff Hours]]/Nurse[[#This Row],[MDS Census]]</f>
        <v>3.4844396660763963</v>
      </c>
      <c r="G243" s="4">
        <f>Nurse[[#This Row],[Total Direct Care Staff Hours]]/Nurse[[#This Row],[MDS Census]]</f>
        <v>3.0871692385529967</v>
      </c>
      <c r="H243" s="4">
        <f>Nurse[[#This Row],[Total RN Hours (w/ Admin, DON)]]/Nurse[[#This Row],[MDS Census]]</f>
        <v>0.58151783455603334</v>
      </c>
      <c r="I243" s="4">
        <f>Nurse[[#This Row],[RN Hours (excl. Admin, DON)]]/Nurse[[#This Row],[MDS Census]]</f>
        <v>0.28993422716923845</v>
      </c>
      <c r="J243" s="4">
        <f>SUM(Nurse[[#This Row],[RN Hours (excl. Admin, DON)]],Nurse[[#This Row],[RN Admin Hours]],Nurse[[#This Row],[RN DON Hours]],Nurse[[#This Row],[LPN Hours (excl. Admin)]],Nurse[[#This Row],[LPN Admin Hours]],Nurse[[#This Row],[CNA Hours]],Nurse[[#This Row],[NA TR Hours]],Nurse[[#This Row],[Med Aide/Tech Hours]])</f>
        <v>149.7172826086956</v>
      </c>
      <c r="K243" s="4">
        <f>SUM(Nurse[[#This Row],[RN Hours (excl. Admin, DON)]],Nurse[[#This Row],[LPN Hours (excl. Admin)]],Nurse[[#This Row],[CNA Hours]],Nurse[[#This Row],[NA TR Hours]],Nurse[[#This Row],[Med Aide/Tech Hours]])</f>
        <v>132.64760869565214</v>
      </c>
      <c r="L243" s="4">
        <f>SUM(Nurse[[#This Row],[RN Hours (excl. Admin, DON)]],Nurse[[#This Row],[RN Admin Hours]],Nurse[[#This Row],[RN DON Hours]])</f>
        <v>24.986304347826085</v>
      </c>
      <c r="M243" s="4">
        <v>12.457717391304344</v>
      </c>
      <c r="N243" s="4">
        <v>7.120978260869566</v>
      </c>
      <c r="O243" s="4">
        <v>5.4076086956521738</v>
      </c>
      <c r="P243" s="4">
        <f>SUM(Nurse[[#This Row],[LPN Hours (excl. Admin)]],Nurse[[#This Row],[LPN Admin Hours]])</f>
        <v>29.977282608695642</v>
      </c>
      <c r="Q243" s="4">
        <v>25.4361956521739</v>
      </c>
      <c r="R243" s="4">
        <v>4.5410869565217409</v>
      </c>
      <c r="S243" s="4">
        <f>SUM(Nurse[[#This Row],[CNA Hours]],Nurse[[#This Row],[NA TR Hours]],Nurse[[#This Row],[Med Aide/Tech Hours]])</f>
        <v>94.753695652173903</v>
      </c>
      <c r="T243" s="4">
        <v>82.552391304347822</v>
      </c>
      <c r="U243" s="4">
        <v>1.5374999999999999</v>
      </c>
      <c r="V243" s="4">
        <v>10.663804347826087</v>
      </c>
      <c r="W2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31.844565217391306</v>
      </c>
      <c r="X243" s="4">
        <v>5.2131521739130431</v>
      </c>
      <c r="Y243" s="4">
        <v>0</v>
      </c>
      <c r="Z243" s="4">
        <v>0</v>
      </c>
      <c r="AA243" s="4">
        <v>7.2220652173913047</v>
      </c>
      <c r="AB243" s="4">
        <v>0</v>
      </c>
      <c r="AC243" s="4">
        <v>18.190217391304348</v>
      </c>
      <c r="AD243" s="4">
        <v>0</v>
      </c>
      <c r="AE243" s="4">
        <v>1.2191304347826086</v>
      </c>
      <c r="AF243" s="1">
        <v>155477</v>
      </c>
      <c r="AG243" s="1">
        <v>5</v>
      </c>
      <c r="AH243"/>
    </row>
    <row r="244" spans="1:34" x14ac:dyDescent="0.25">
      <c r="A244" t="s">
        <v>508</v>
      </c>
      <c r="B244" t="s">
        <v>193</v>
      </c>
      <c r="C244" t="s">
        <v>639</v>
      </c>
      <c r="D244" t="s">
        <v>559</v>
      </c>
      <c r="E244" s="4">
        <v>89.510869565217391</v>
      </c>
      <c r="F244" s="4">
        <f>Nurse[[#This Row],[Total Nurse Staff Hours]]/Nurse[[#This Row],[MDS Census]]</f>
        <v>2.8720813600485728</v>
      </c>
      <c r="G244" s="4">
        <f>Nurse[[#This Row],[Total Direct Care Staff Hours]]/Nurse[[#This Row],[MDS Census]]</f>
        <v>2.706582877959927</v>
      </c>
      <c r="H244" s="4">
        <f>Nurse[[#This Row],[Total RN Hours (w/ Admin, DON)]]/Nurse[[#This Row],[MDS Census]]</f>
        <v>0.53794778384942299</v>
      </c>
      <c r="I244" s="4">
        <f>Nurse[[#This Row],[RN Hours (excl. Admin, DON)]]/Nurse[[#This Row],[MDS Census]]</f>
        <v>0.37244930176077695</v>
      </c>
      <c r="J244" s="4">
        <f>SUM(Nurse[[#This Row],[RN Hours (excl. Admin, DON)]],Nurse[[#This Row],[RN Admin Hours]],Nurse[[#This Row],[RN DON Hours]],Nurse[[#This Row],[LPN Hours (excl. Admin)]],Nurse[[#This Row],[LPN Admin Hours]],Nurse[[#This Row],[CNA Hours]],Nurse[[#This Row],[NA TR Hours]],Nurse[[#This Row],[Med Aide/Tech Hours]])</f>
        <v>257.08249999999998</v>
      </c>
      <c r="K244" s="4">
        <f>SUM(Nurse[[#This Row],[RN Hours (excl. Admin, DON)]],Nurse[[#This Row],[LPN Hours (excl. Admin)]],Nurse[[#This Row],[CNA Hours]],Nurse[[#This Row],[NA TR Hours]],Nurse[[#This Row],[Med Aide/Tech Hours]])</f>
        <v>242.26858695652174</v>
      </c>
      <c r="L244" s="4">
        <f>SUM(Nurse[[#This Row],[RN Hours (excl. Admin, DON)]],Nurse[[#This Row],[RN Admin Hours]],Nurse[[#This Row],[RN DON Hours]])</f>
        <v>48.152173913043463</v>
      </c>
      <c r="M244" s="4">
        <v>33.338260869565197</v>
      </c>
      <c r="N244" s="4">
        <v>10.205217391304348</v>
      </c>
      <c r="O244" s="4">
        <v>4.6086956521739131</v>
      </c>
      <c r="P244" s="4">
        <f>SUM(Nurse[[#This Row],[LPN Hours (excl. Admin)]],Nurse[[#This Row],[LPN Admin Hours]])</f>
        <v>66.186739130434788</v>
      </c>
      <c r="Q244" s="4">
        <v>66.186739130434788</v>
      </c>
      <c r="R244" s="4">
        <v>0</v>
      </c>
      <c r="S244" s="4">
        <f>SUM(Nurse[[#This Row],[CNA Hours]],Nurse[[#This Row],[NA TR Hours]],Nurse[[#This Row],[Med Aide/Tech Hours]])</f>
        <v>142.74358695652177</v>
      </c>
      <c r="T244" s="4">
        <v>142.74358695652177</v>
      </c>
      <c r="U244" s="4">
        <v>0</v>
      </c>
      <c r="V244" s="4">
        <v>0</v>
      </c>
      <c r="W2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4" s="4">
        <v>0</v>
      </c>
      <c r="Y244" s="4">
        <v>0</v>
      </c>
      <c r="Z244" s="4">
        <v>0</v>
      </c>
      <c r="AA244" s="4">
        <v>0</v>
      </c>
      <c r="AB244" s="4">
        <v>0</v>
      </c>
      <c r="AC244" s="4">
        <v>0</v>
      </c>
      <c r="AD244" s="4">
        <v>0</v>
      </c>
      <c r="AE244" s="4">
        <v>0</v>
      </c>
      <c r="AF244" s="1">
        <v>155386</v>
      </c>
      <c r="AG244" s="1">
        <v>5</v>
      </c>
      <c r="AH244"/>
    </row>
    <row r="245" spans="1:34" x14ac:dyDescent="0.25">
      <c r="A245" t="s">
        <v>508</v>
      </c>
      <c r="B245" t="s">
        <v>485</v>
      </c>
      <c r="C245" t="s">
        <v>727</v>
      </c>
      <c r="D245" t="s">
        <v>603</v>
      </c>
      <c r="E245" s="4">
        <v>44.228260869565219</v>
      </c>
      <c r="F245" s="4">
        <f>Nurse[[#This Row],[Total Nurse Staff Hours]]/Nurse[[#This Row],[MDS Census]]</f>
        <v>5.031280412877857</v>
      </c>
      <c r="G245" s="4">
        <f>Nurse[[#This Row],[Total Direct Care Staff Hours]]/Nurse[[#This Row],[MDS Census]]</f>
        <v>4.7760555419021875</v>
      </c>
      <c r="H245" s="4">
        <f>Nurse[[#This Row],[Total RN Hours (w/ Admin, DON)]]/Nurse[[#This Row],[MDS Census]]</f>
        <v>1.223219464241829</v>
      </c>
      <c r="I245" s="4">
        <f>Nurse[[#This Row],[RN Hours (excl. Admin, DON)]]/Nurse[[#This Row],[MDS Census]]</f>
        <v>0.96799459326615933</v>
      </c>
      <c r="J245" s="4">
        <f>SUM(Nurse[[#This Row],[RN Hours (excl. Admin, DON)]],Nurse[[#This Row],[RN Admin Hours]],Nurse[[#This Row],[RN DON Hours]],Nurse[[#This Row],[LPN Hours (excl. Admin)]],Nurse[[#This Row],[LPN Admin Hours]],Nurse[[#This Row],[CNA Hours]],Nurse[[#This Row],[NA TR Hours]],Nurse[[#This Row],[Med Aide/Tech Hours]])</f>
        <v>222.52478260869566</v>
      </c>
      <c r="K245" s="4">
        <f>SUM(Nurse[[#This Row],[RN Hours (excl. Admin, DON)]],Nurse[[#This Row],[LPN Hours (excl. Admin)]],Nurse[[#This Row],[CNA Hours]],Nurse[[#This Row],[NA TR Hours]],Nurse[[#This Row],[Med Aide/Tech Hours]])</f>
        <v>211.23663043478263</v>
      </c>
      <c r="L245" s="4">
        <f>SUM(Nurse[[#This Row],[RN Hours (excl. Admin, DON)]],Nurse[[#This Row],[RN Admin Hours]],Nurse[[#This Row],[RN DON Hours]])</f>
        <v>54.100869565217423</v>
      </c>
      <c r="M245" s="4">
        <v>42.812717391304375</v>
      </c>
      <c r="N245" s="4">
        <v>5.8098913043478273</v>
      </c>
      <c r="O245" s="4">
        <v>5.4782608695652177</v>
      </c>
      <c r="P245" s="4">
        <f>SUM(Nurse[[#This Row],[LPN Hours (excl. Admin)]],Nurse[[#This Row],[LPN Admin Hours]])</f>
        <v>33.904239130434782</v>
      </c>
      <c r="Q245" s="4">
        <v>33.904239130434782</v>
      </c>
      <c r="R245" s="4">
        <v>0</v>
      </c>
      <c r="S245" s="4">
        <f>SUM(Nurse[[#This Row],[CNA Hours]],Nurse[[#This Row],[NA TR Hours]],Nurse[[#This Row],[Med Aide/Tech Hours]])</f>
        <v>134.51967391304345</v>
      </c>
      <c r="T245" s="4">
        <v>92.367065217391286</v>
      </c>
      <c r="U245" s="4">
        <v>0.32923913043478259</v>
      </c>
      <c r="V245" s="4">
        <v>41.823369565217391</v>
      </c>
      <c r="W2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95.820652173913047</v>
      </c>
      <c r="X245" s="4">
        <v>18.059782608695652</v>
      </c>
      <c r="Y245" s="4">
        <v>0</v>
      </c>
      <c r="Z245" s="4">
        <v>0</v>
      </c>
      <c r="AA245" s="4">
        <v>17.304347826086957</v>
      </c>
      <c r="AB245" s="4">
        <v>0</v>
      </c>
      <c r="AC245" s="4">
        <v>18.633152173913043</v>
      </c>
      <c r="AD245" s="4">
        <v>0</v>
      </c>
      <c r="AE245" s="4">
        <v>41.823369565217391</v>
      </c>
      <c r="AF245" s="1">
        <v>155856</v>
      </c>
      <c r="AG245" s="1">
        <v>5</v>
      </c>
      <c r="AH245"/>
    </row>
    <row r="246" spans="1:34" x14ac:dyDescent="0.25">
      <c r="A246" t="s">
        <v>508</v>
      </c>
      <c r="B246" t="s">
        <v>126</v>
      </c>
      <c r="C246" t="s">
        <v>708</v>
      </c>
      <c r="D246" t="s">
        <v>605</v>
      </c>
      <c r="E246" s="4">
        <v>69.880434782608702</v>
      </c>
      <c r="F246" s="4">
        <f>Nurse[[#This Row],[Total Nurse Staff Hours]]/Nurse[[#This Row],[MDS Census]]</f>
        <v>3.3464317934359915</v>
      </c>
      <c r="G246" s="4">
        <f>Nurse[[#This Row],[Total Direct Care Staff Hours]]/Nurse[[#This Row],[MDS Census]]</f>
        <v>3.0320765282314501</v>
      </c>
      <c r="H246" s="4">
        <f>Nurse[[#This Row],[Total RN Hours (w/ Admin, DON)]]/Nurse[[#This Row],[MDS Census]]</f>
        <v>0.43467102193187124</v>
      </c>
      <c r="I246" s="4">
        <f>Nurse[[#This Row],[RN Hours (excl. Admin, DON)]]/Nurse[[#This Row],[MDS Census]]</f>
        <v>0.28037019754238607</v>
      </c>
      <c r="J246" s="4">
        <f>SUM(Nurse[[#This Row],[RN Hours (excl. Admin, DON)]],Nurse[[#This Row],[RN Admin Hours]],Nurse[[#This Row],[RN DON Hours]],Nurse[[#This Row],[LPN Hours (excl. Admin)]],Nurse[[#This Row],[LPN Admin Hours]],Nurse[[#This Row],[CNA Hours]],Nurse[[#This Row],[NA TR Hours]],Nurse[[#This Row],[Med Aide/Tech Hours]])</f>
        <v>233.8501086956521</v>
      </c>
      <c r="K246" s="4">
        <f>SUM(Nurse[[#This Row],[RN Hours (excl. Admin, DON)]],Nurse[[#This Row],[LPN Hours (excl. Admin)]],Nurse[[#This Row],[CNA Hours]],Nurse[[#This Row],[NA TR Hours]],Nurse[[#This Row],[Med Aide/Tech Hours]])</f>
        <v>211.88282608695647</v>
      </c>
      <c r="L246" s="4">
        <f>SUM(Nurse[[#This Row],[RN Hours (excl. Admin, DON)]],Nurse[[#This Row],[RN Admin Hours]],Nurse[[#This Row],[RN DON Hours]])</f>
        <v>30.375000000000004</v>
      </c>
      <c r="M246" s="4">
        <v>19.592391304347828</v>
      </c>
      <c r="N246" s="4">
        <v>5.3043478260869561</v>
      </c>
      <c r="O246" s="4">
        <v>5.4782608695652177</v>
      </c>
      <c r="P246" s="4">
        <f>SUM(Nurse[[#This Row],[LPN Hours (excl. Admin)]],Nurse[[#This Row],[LPN Admin Hours]])</f>
        <v>45.432391304347824</v>
      </c>
      <c r="Q246" s="4">
        <v>34.247717391304349</v>
      </c>
      <c r="R246" s="4">
        <v>11.184673913043476</v>
      </c>
      <c r="S246" s="4">
        <f>SUM(Nurse[[#This Row],[CNA Hours]],Nurse[[#This Row],[NA TR Hours]],Nurse[[#This Row],[Med Aide/Tech Hours]])</f>
        <v>158.04271739130431</v>
      </c>
      <c r="T246" s="4">
        <v>103.17097826086955</v>
      </c>
      <c r="U246" s="4">
        <v>6.3440217391304357</v>
      </c>
      <c r="V246" s="4">
        <v>48.527717391304321</v>
      </c>
      <c r="W2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2.1631521739130433</v>
      </c>
      <c r="X246" s="4">
        <v>0</v>
      </c>
      <c r="Y246" s="4">
        <v>0</v>
      </c>
      <c r="Z246" s="4">
        <v>0</v>
      </c>
      <c r="AA246" s="4">
        <v>0</v>
      </c>
      <c r="AB246" s="4">
        <v>0</v>
      </c>
      <c r="AC246" s="4">
        <v>2.1631521739130433</v>
      </c>
      <c r="AD246" s="4">
        <v>0</v>
      </c>
      <c r="AE246" s="4">
        <v>0</v>
      </c>
      <c r="AF246" s="1">
        <v>155266</v>
      </c>
      <c r="AG246" s="1">
        <v>5</v>
      </c>
      <c r="AH246"/>
    </row>
    <row r="247" spans="1:34" x14ac:dyDescent="0.25">
      <c r="A247" t="s">
        <v>508</v>
      </c>
      <c r="B247" t="s">
        <v>166</v>
      </c>
      <c r="C247" t="s">
        <v>672</v>
      </c>
      <c r="D247" t="s">
        <v>608</v>
      </c>
      <c r="E247" s="4">
        <v>53.195652173913047</v>
      </c>
      <c r="F247" s="4">
        <f>Nurse[[#This Row],[Total Nurse Staff Hours]]/Nurse[[#This Row],[MDS Census]]</f>
        <v>2.57569472823866</v>
      </c>
      <c r="G247" s="4">
        <f>Nurse[[#This Row],[Total Direct Care Staff Hours]]/Nurse[[#This Row],[MDS Census]]</f>
        <v>2.3345831630568048</v>
      </c>
      <c r="H247" s="4">
        <f>Nurse[[#This Row],[Total RN Hours (w/ Admin, DON)]]/Nurse[[#This Row],[MDS Census]]</f>
        <v>0.44186350633428689</v>
      </c>
      <c r="I247" s="4">
        <f>Nurse[[#This Row],[RN Hours (excl. Admin, DON)]]/Nurse[[#This Row],[MDS Census]]</f>
        <v>0.2007519411524315</v>
      </c>
      <c r="J247" s="4">
        <f>SUM(Nurse[[#This Row],[RN Hours (excl. Admin, DON)]],Nurse[[#This Row],[RN Admin Hours]],Nurse[[#This Row],[RN DON Hours]],Nurse[[#This Row],[LPN Hours (excl. Admin)]],Nurse[[#This Row],[LPN Admin Hours]],Nurse[[#This Row],[CNA Hours]],Nurse[[#This Row],[NA TR Hours]],Nurse[[#This Row],[Med Aide/Tech Hours]])</f>
        <v>137.01576086956524</v>
      </c>
      <c r="K247" s="4">
        <f>SUM(Nurse[[#This Row],[RN Hours (excl. Admin, DON)]],Nurse[[#This Row],[LPN Hours (excl. Admin)]],Nurse[[#This Row],[CNA Hours]],Nurse[[#This Row],[NA TR Hours]],Nurse[[#This Row],[Med Aide/Tech Hours]])</f>
        <v>124.18967391304351</v>
      </c>
      <c r="L247" s="4">
        <f>SUM(Nurse[[#This Row],[RN Hours (excl. Admin, DON)]],Nurse[[#This Row],[RN Admin Hours]],Nurse[[#This Row],[RN DON Hours]])</f>
        <v>23.505217391304349</v>
      </c>
      <c r="M247" s="4">
        <v>10.679130434782607</v>
      </c>
      <c r="N247" s="4">
        <v>7.6086956521739131</v>
      </c>
      <c r="O247" s="4">
        <v>5.2173913043478262</v>
      </c>
      <c r="P247" s="4">
        <f>SUM(Nurse[[#This Row],[LPN Hours (excl. Admin)]],Nurse[[#This Row],[LPN Admin Hours]])</f>
        <v>36.608586956521741</v>
      </c>
      <c r="Q247" s="4">
        <v>36.608586956521741</v>
      </c>
      <c r="R247" s="4">
        <v>0</v>
      </c>
      <c r="S247" s="4">
        <f>SUM(Nurse[[#This Row],[CNA Hours]],Nurse[[#This Row],[NA TR Hours]],Nurse[[#This Row],[Med Aide/Tech Hours]])</f>
        <v>76.901956521739166</v>
      </c>
      <c r="T247" s="4">
        <v>66.366304347826116</v>
      </c>
      <c r="U247" s="4">
        <v>2.04</v>
      </c>
      <c r="V247" s="4">
        <v>8.4956521739130491</v>
      </c>
      <c r="W2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0.21760869565217389</v>
      </c>
      <c r="X247" s="4">
        <v>0</v>
      </c>
      <c r="Y247" s="4">
        <v>0</v>
      </c>
      <c r="Z247" s="4">
        <v>0</v>
      </c>
      <c r="AA247" s="4">
        <v>0.1358695652173913</v>
      </c>
      <c r="AB247" s="4">
        <v>0</v>
      </c>
      <c r="AC247" s="4">
        <v>8.1739130434782606E-2</v>
      </c>
      <c r="AD247" s="4">
        <v>0</v>
      </c>
      <c r="AE247" s="4">
        <v>0</v>
      </c>
      <c r="AF247" s="1">
        <v>155343</v>
      </c>
      <c r="AG247" s="1">
        <v>5</v>
      </c>
      <c r="AH247"/>
    </row>
    <row r="248" spans="1:34" x14ac:dyDescent="0.25">
      <c r="A248" t="s">
        <v>508</v>
      </c>
      <c r="B248" t="s">
        <v>167</v>
      </c>
      <c r="C248" t="s">
        <v>719</v>
      </c>
      <c r="D248" t="s">
        <v>602</v>
      </c>
      <c r="E248" s="4">
        <v>83.869565217391298</v>
      </c>
      <c r="F248" s="4">
        <f>Nurse[[#This Row],[Total Nurse Staff Hours]]/Nurse[[#This Row],[MDS Census]]</f>
        <v>2.8546863659927415</v>
      </c>
      <c r="G248" s="4">
        <f>Nurse[[#This Row],[Total Direct Care Staff Hours]]/Nurse[[#This Row],[MDS Census]]</f>
        <v>2.5877099533437002</v>
      </c>
      <c r="H248" s="4">
        <f>Nurse[[#This Row],[Total RN Hours (w/ Admin, DON)]]/Nurse[[#This Row],[MDS Census]]</f>
        <v>0.41815189217210985</v>
      </c>
      <c r="I248" s="4">
        <f>Nurse[[#This Row],[RN Hours (excl. Admin, DON)]]/Nurse[[#This Row],[MDS Census]]</f>
        <v>0.26841498185588381</v>
      </c>
      <c r="J248" s="4">
        <f>SUM(Nurse[[#This Row],[RN Hours (excl. Admin, DON)]],Nurse[[#This Row],[RN Admin Hours]],Nurse[[#This Row],[RN DON Hours]],Nurse[[#This Row],[LPN Hours (excl. Admin)]],Nurse[[#This Row],[LPN Admin Hours]],Nurse[[#This Row],[CNA Hours]],Nurse[[#This Row],[NA TR Hours]],Nurse[[#This Row],[Med Aide/Tech Hours]])</f>
        <v>239.42130434782598</v>
      </c>
      <c r="K248" s="4">
        <f>SUM(Nurse[[#This Row],[RN Hours (excl. Admin, DON)]],Nurse[[#This Row],[LPN Hours (excl. Admin)]],Nurse[[#This Row],[CNA Hours]],Nurse[[#This Row],[NA TR Hours]],Nurse[[#This Row],[Med Aide/Tech Hours]])</f>
        <v>217.03010869565207</v>
      </c>
      <c r="L248" s="4">
        <f>SUM(Nurse[[#This Row],[RN Hours (excl. Admin, DON)]],Nurse[[#This Row],[RN Admin Hours]],Nurse[[#This Row],[RN DON Hours]])</f>
        <v>35.07021739130434</v>
      </c>
      <c r="M248" s="4">
        <v>22.511847826086949</v>
      </c>
      <c r="N248" s="4">
        <v>7.0801086956521724</v>
      </c>
      <c r="O248" s="4">
        <v>5.4782608695652177</v>
      </c>
      <c r="P248" s="4">
        <f>SUM(Nurse[[#This Row],[LPN Hours (excl. Admin)]],Nurse[[#This Row],[LPN Admin Hours]])</f>
        <v>58.824130434782596</v>
      </c>
      <c r="Q248" s="4">
        <v>48.991304347826073</v>
      </c>
      <c r="R248" s="4">
        <v>9.8328260869565245</v>
      </c>
      <c r="S248" s="4">
        <f>SUM(Nurse[[#This Row],[CNA Hours]],Nurse[[#This Row],[NA TR Hours]],Nurse[[#This Row],[Med Aide/Tech Hours]])</f>
        <v>145.52695652173904</v>
      </c>
      <c r="T248" s="4">
        <v>99.815869565217312</v>
      </c>
      <c r="U248" s="4">
        <v>20.905217391304344</v>
      </c>
      <c r="V248" s="4">
        <v>24.805869565217385</v>
      </c>
      <c r="W2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8" s="4">
        <v>0</v>
      </c>
      <c r="Y248" s="4">
        <v>0</v>
      </c>
      <c r="Z248" s="4">
        <v>0</v>
      </c>
      <c r="AA248" s="4">
        <v>0</v>
      </c>
      <c r="AB248" s="4">
        <v>0</v>
      </c>
      <c r="AC248" s="4">
        <v>0</v>
      </c>
      <c r="AD248" s="4">
        <v>0</v>
      </c>
      <c r="AE248" s="4">
        <v>0</v>
      </c>
      <c r="AF248" s="1">
        <v>155344</v>
      </c>
      <c r="AG248" s="1">
        <v>5</v>
      </c>
      <c r="AH248"/>
    </row>
    <row r="249" spans="1:34" x14ac:dyDescent="0.25">
      <c r="A249" t="s">
        <v>508</v>
      </c>
      <c r="B249" t="s">
        <v>188</v>
      </c>
      <c r="C249" t="s">
        <v>757</v>
      </c>
      <c r="D249" t="s">
        <v>575</v>
      </c>
      <c r="E249" s="4">
        <v>64.010869565217391</v>
      </c>
      <c r="F249" s="4">
        <f>Nurse[[#This Row],[Total Nurse Staff Hours]]/Nurse[[#This Row],[MDS Census]]</f>
        <v>3.1455136695534045</v>
      </c>
      <c r="G249" s="4">
        <f>Nurse[[#This Row],[Total Direct Care Staff Hours]]/Nurse[[#This Row],[MDS Census]]</f>
        <v>2.7903582951265071</v>
      </c>
      <c r="H249" s="4">
        <f>Nurse[[#This Row],[Total RN Hours (w/ Admin, DON)]]/Nurse[[#This Row],[MDS Census]]</f>
        <v>0.40087790796400063</v>
      </c>
      <c r="I249" s="4">
        <f>Nurse[[#This Row],[RN Hours (excl. Admin, DON)]]/Nurse[[#This Row],[MDS Census]]</f>
        <v>0.2288622856172525</v>
      </c>
      <c r="J249" s="4">
        <f>SUM(Nurse[[#This Row],[RN Hours (excl. Admin, DON)]],Nurse[[#This Row],[RN Admin Hours]],Nurse[[#This Row],[RN DON Hours]],Nurse[[#This Row],[LPN Hours (excl. Admin)]],Nurse[[#This Row],[LPN Admin Hours]],Nurse[[#This Row],[CNA Hours]],Nurse[[#This Row],[NA TR Hours]],Nurse[[#This Row],[Med Aide/Tech Hours]])</f>
        <v>201.3470652173913</v>
      </c>
      <c r="K249" s="4">
        <f>SUM(Nurse[[#This Row],[RN Hours (excl. Admin, DON)]],Nurse[[#This Row],[LPN Hours (excl. Admin)]],Nurse[[#This Row],[CNA Hours]],Nurse[[#This Row],[NA TR Hours]],Nurse[[#This Row],[Med Aide/Tech Hours]])</f>
        <v>178.61326086956521</v>
      </c>
      <c r="L249" s="4">
        <f>SUM(Nurse[[#This Row],[RN Hours (excl. Admin, DON)]],Nurse[[#This Row],[RN Admin Hours]],Nurse[[#This Row],[RN DON Hours]])</f>
        <v>25.660543478260866</v>
      </c>
      <c r="M249" s="4">
        <v>14.649673913043477</v>
      </c>
      <c r="N249" s="4">
        <v>7.3586956521739131</v>
      </c>
      <c r="O249" s="4">
        <v>3.652173913043478</v>
      </c>
      <c r="P249" s="4">
        <f>SUM(Nurse[[#This Row],[LPN Hours (excl. Admin)]],Nurse[[#This Row],[LPN Admin Hours]])</f>
        <v>49.432934782608704</v>
      </c>
      <c r="Q249" s="4">
        <v>37.710000000000008</v>
      </c>
      <c r="R249" s="4">
        <v>11.722934782608698</v>
      </c>
      <c r="S249" s="4">
        <f>SUM(Nurse[[#This Row],[CNA Hours]],Nurse[[#This Row],[NA TR Hours]],Nurse[[#This Row],[Med Aide/Tech Hours]])</f>
        <v>126.2535869565217</v>
      </c>
      <c r="T249" s="4">
        <v>87.73565217391301</v>
      </c>
      <c r="U249" s="4">
        <v>3.5108695652173914E-2</v>
      </c>
      <c r="V249" s="4">
        <v>38.482826086956514</v>
      </c>
      <c r="W2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38.196847826086959</v>
      </c>
      <c r="X249" s="4">
        <v>0.54434782608695653</v>
      </c>
      <c r="Y249" s="4">
        <v>1.7934782608695652</v>
      </c>
      <c r="Z249" s="4">
        <v>0</v>
      </c>
      <c r="AA249" s="4">
        <v>14.641413043478261</v>
      </c>
      <c r="AB249" s="4">
        <v>0</v>
      </c>
      <c r="AC249" s="4">
        <v>15.850543478260869</v>
      </c>
      <c r="AD249" s="4">
        <v>0</v>
      </c>
      <c r="AE249" s="4">
        <v>5.3670652173913043</v>
      </c>
      <c r="AF249" s="1">
        <v>155379</v>
      </c>
      <c r="AG249" s="1">
        <v>5</v>
      </c>
      <c r="AH249"/>
    </row>
    <row r="250" spans="1:34" x14ac:dyDescent="0.25">
      <c r="A250" t="s">
        <v>508</v>
      </c>
      <c r="B250" t="s">
        <v>60</v>
      </c>
      <c r="C250" t="s">
        <v>717</v>
      </c>
      <c r="D250" t="s">
        <v>613</v>
      </c>
      <c r="E250" s="4">
        <v>61.445652173913047</v>
      </c>
      <c r="F250" s="4">
        <f>Nurse[[#This Row],[Total Nurse Staff Hours]]/Nurse[[#This Row],[MDS Census]]</f>
        <v>3.1993596320537772</v>
      </c>
      <c r="G250" s="4">
        <f>Nurse[[#This Row],[Total Direct Care Staff Hours]]/Nurse[[#This Row],[MDS Census]]</f>
        <v>2.8663099239341947</v>
      </c>
      <c r="H250" s="4">
        <f>Nurse[[#This Row],[Total RN Hours (w/ Admin, DON)]]/Nurse[[#This Row],[MDS Census]]</f>
        <v>0.62664425968512294</v>
      </c>
      <c r="I250" s="4">
        <f>Nurse[[#This Row],[RN Hours (excl. Admin, DON)]]/Nurse[[#This Row],[MDS Census]]</f>
        <v>0.35927295241464702</v>
      </c>
      <c r="J250" s="4">
        <f>SUM(Nurse[[#This Row],[RN Hours (excl. Admin, DON)]],Nurse[[#This Row],[RN Admin Hours]],Nurse[[#This Row],[RN DON Hours]],Nurse[[#This Row],[LPN Hours (excl. Admin)]],Nurse[[#This Row],[LPN Admin Hours]],Nurse[[#This Row],[CNA Hours]],Nurse[[#This Row],[NA TR Hours]],Nurse[[#This Row],[Med Aide/Tech Hours]])</f>
        <v>196.58673913043481</v>
      </c>
      <c r="K250" s="4">
        <f>SUM(Nurse[[#This Row],[RN Hours (excl. Admin, DON)]],Nurse[[#This Row],[LPN Hours (excl. Admin)]],Nurse[[#This Row],[CNA Hours]],Nurse[[#This Row],[NA TR Hours]],Nurse[[#This Row],[Med Aide/Tech Hours]])</f>
        <v>176.12228260869568</v>
      </c>
      <c r="L250" s="4">
        <f>SUM(Nurse[[#This Row],[RN Hours (excl. Admin, DON)]],Nurse[[#This Row],[RN Admin Hours]],Nurse[[#This Row],[RN DON Hours]])</f>
        <v>38.504565217391303</v>
      </c>
      <c r="M250" s="4">
        <v>22.075760869565215</v>
      </c>
      <c r="N250" s="4">
        <v>10.863586956521742</v>
      </c>
      <c r="O250" s="4">
        <v>5.5652173913043477</v>
      </c>
      <c r="P250" s="4">
        <f>SUM(Nurse[[#This Row],[LPN Hours (excl. Admin)]],Nurse[[#This Row],[LPN Admin Hours]])</f>
        <v>44.17630434782609</v>
      </c>
      <c r="Q250" s="4">
        <v>40.140652173913047</v>
      </c>
      <c r="R250" s="4">
        <v>4.0356521739130429</v>
      </c>
      <c r="S250" s="4">
        <f>SUM(Nurse[[#This Row],[CNA Hours]],Nurse[[#This Row],[NA TR Hours]],Nurse[[#This Row],[Med Aide/Tech Hours]])</f>
        <v>113.90586956521742</v>
      </c>
      <c r="T250" s="4">
        <v>97.942500000000024</v>
      </c>
      <c r="U250" s="4">
        <v>1.8542391304347821</v>
      </c>
      <c r="V250" s="4">
        <v>14.10913043478261</v>
      </c>
      <c r="W2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30.737173913043481</v>
      </c>
      <c r="X250" s="4">
        <v>5.2808695652173894</v>
      </c>
      <c r="Y250" s="4">
        <v>0</v>
      </c>
      <c r="Z250" s="4">
        <v>0</v>
      </c>
      <c r="AA250" s="4">
        <v>21.533478260869568</v>
      </c>
      <c r="AB250" s="4">
        <v>0</v>
      </c>
      <c r="AC250" s="4">
        <v>3.9228260869565221</v>
      </c>
      <c r="AD250" s="4">
        <v>0</v>
      </c>
      <c r="AE250" s="4">
        <v>0</v>
      </c>
      <c r="AF250" s="1">
        <v>155158</v>
      </c>
      <c r="AG250" s="1">
        <v>5</v>
      </c>
      <c r="AH250"/>
    </row>
    <row r="251" spans="1:34" x14ac:dyDescent="0.25">
      <c r="A251" t="s">
        <v>508</v>
      </c>
      <c r="B251" t="s">
        <v>157</v>
      </c>
      <c r="C251" t="s">
        <v>717</v>
      </c>
      <c r="D251" t="s">
        <v>613</v>
      </c>
      <c r="E251" s="4">
        <v>85.282608695652172</v>
      </c>
      <c r="F251" s="4">
        <f>Nurse[[#This Row],[Total Nurse Staff Hours]]/Nurse[[#This Row],[MDS Census]]</f>
        <v>3.5295590109609991</v>
      </c>
      <c r="G251" s="4">
        <f>Nurse[[#This Row],[Total Direct Care Staff Hours]]/Nurse[[#This Row],[MDS Census]]</f>
        <v>3.2649566658169769</v>
      </c>
      <c r="H251" s="4">
        <f>Nurse[[#This Row],[Total RN Hours (w/ Admin, DON)]]/Nurse[[#This Row],[MDS Census]]</f>
        <v>0.35189268417027775</v>
      </c>
      <c r="I251" s="4">
        <f>Nurse[[#This Row],[RN Hours (excl. Admin, DON)]]/Nurse[[#This Row],[MDS Census]]</f>
        <v>0.18865536579148606</v>
      </c>
      <c r="J251" s="4">
        <f>SUM(Nurse[[#This Row],[RN Hours (excl. Admin, DON)]],Nurse[[#This Row],[RN Admin Hours]],Nurse[[#This Row],[RN DON Hours]],Nurse[[#This Row],[LPN Hours (excl. Admin)]],Nurse[[#This Row],[LPN Admin Hours]],Nurse[[#This Row],[CNA Hours]],Nurse[[#This Row],[NA TR Hours]],Nurse[[#This Row],[Med Aide/Tech Hours]])</f>
        <v>301.01</v>
      </c>
      <c r="K251" s="4">
        <f>SUM(Nurse[[#This Row],[RN Hours (excl. Admin, DON)]],Nurse[[#This Row],[LPN Hours (excl. Admin)]],Nurse[[#This Row],[CNA Hours]],Nurse[[#This Row],[NA TR Hours]],Nurse[[#This Row],[Med Aide/Tech Hours]])</f>
        <v>278.44402173913045</v>
      </c>
      <c r="L251" s="4">
        <f>SUM(Nurse[[#This Row],[RN Hours (excl. Admin, DON)]],Nurse[[#This Row],[RN Admin Hours]],Nurse[[#This Row],[RN DON Hours]])</f>
        <v>30.010326086956514</v>
      </c>
      <c r="M251" s="4">
        <v>16.08902173913043</v>
      </c>
      <c r="N251" s="4">
        <v>8.9647826086956517</v>
      </c>
      <c r="O251" s="4">
        <v>4.9565217391304346</v>
      </c>
      <c r="P251" s="4">
        <f>SUM(Nurse[[#This Row],[LPN Hours (excl. Admin)]],Nurse[[#This Row],[LPN Admin Hours]])</f>
        <v>103.89978260869565</v>
      </c>
      <c r="Q251" s="4">
        <v>95.255108695652169</v>
      </c>
      <c r="R251" s="4">
        <v>8.64467391304348</v>
      </c>
      <c r="S251" s="4">
        <f>SUM(Nurse[[#This Row],[CNA Hours]],Nurse[[#This Row],[NA TR Hours]],Nurse[[#This Row],[Med Aide/Tech Hours]])</f>
        <v>167.09989130434784</v>
      </c>
      <c r="T251" s="4">
        <v>141.5271739130435</v>
      </c>
      <c r="U251" s="4">
        <v>0</v>
      </c>
      <c r="V251" s="4">
        <v>25.572717391304337</v>
      </c>
      <c r="W2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1" s="4">
        <v>0</v>
      </c>
      <c r="Y251" s="4">
        <v>0</v>
      </c>
      <c r="Z251" s="4">
        <v>0</v>
      </c>
      <c r="AA251" s="4">
        <v>0</v>
      </c>
      <c r="AB251" s="4">
        <v>0</v>
      </c>
      <c r="AC251" s="4">
        <v>0</v>
      </c>
      <c r="AD251" s="4">
        <v>0</v>
      </c>
      <c r="AE251" s="4">
        <v>0</v>
      </c>
      <c r="AF251" s="1">
        <v>155331</v>
      </c>
      <c r="AG251" s="1">
        <v>5</v>
      </c>
      <c r="AH251"/>
    </row>
    <row r="252" spans="1:34" x14ac:dyDescent="0.25">
      <c r="A252" t="s">
        <v>508</v>
      </c>
      <c r="B252" t="s">
        <v>293</v>
      </c>
      <c r="C252" t="s">
        <v>705</v>
      </c>
      <c r="D252" t="s">
        <v>583</v>
      </c>
      <c r="E252" s="4">
        <v>124.77173913043478</v>
      </c>
      <c r="F252" s="4">
        <f>Nurse[[#This Row],[Total Nurse Staff Hours]]/Nurse[[#This Row],[MDS Census]]</f>
        <v>3.6106063245927351</v>
      </c>
      <c r="G252" s="4">
        <f>Nurse[[#This Row],[Total Direct Care Staff Hours]]/Nurse[[#This Row],[MDS Census]]</f>
        <v>3.4330141998431918</v>
      </c>
      <c r="H252" s="4">
        <f>Nurse[[#This Row],[Total RN Hours (w/ Admin, DON)]]/Nurse[[#This Row],[MDS Census]]</f>
        <v>0.47050875511804169</v>
      </c>
      <c r="I252" s="4">
        <f>Nurse[[#This Row],[RN Hours (excl. Admin, DON)]]/Nurse[[#This Row],[MDS Census]]</f>
        <v>0.29291663036849896</v>
      </c>
      <c r="J252" s="4">
        <f>SUM(Nurse[[#This Row],[RN Hours (excl. Admin, DON)]],Nurse[[#This Row],[RN Admin Hours]],Nurse[[#This Row],[RN DON Hours]],Nurse[[#This Row],[LPN Hours (excl. Admin)]],Nurse[[#This Row],[LPN Admin Hours]],Nurse[[#This Row],[CNA Hours]],Nurse[[#This Row],[NA TR Hours]],Nurse[[#This Row],[Med Aide/Tech Hours]])</f>
        <v>450.50163043478267</v>
      </c>
      <c r="K252" s="4">
        <f>SUM(Nurse[[#This Row],[RN Hours (excl. Admin, DON)]],Nurse[[#This Row],[LPN Hours (excl. Admin)]],Nurse[[#This Row],[CNA Hours]],Nurse[[#This Row],[NA TR Hours]],Nurse[[#This Row],[Med Aide/Tech Hours]])</f>
        <v>428.34315217391304</v>
      </c>
      <c r="L252" s="4">
        <f>SUM(Nurse[[#This Row],[RN Hours (excl. Admin, DON)]],Nurse[[#This Row],[RN Admin Hours]],Nurse[[#This Row],[RN DON Hours]])</f>
        <v>58.706195652173918</v>
      </c>
      <c r="M252" s="4">
        <v>36.547717391304346</v>
      </c>
      <c r="N252" s="4">
        <v>17.201956521739131</v>
      </c>
      <c r="O252" s="4">
        <v>4.9565217391304346</v>
      </c>
      <c r="P252" s="4">
        <f>SUM(Nurse[[#This Row],[LPN Hours (excl. Admin)]],Nurse[[#This Row],[LPN Admin Hours]])</f>
        <v>160.90260869565219</v>
      </c>
      <c r="Q252" s="4">
        <v>160.90260869565219</v>
      </c>
      <c r="R252" s="4">
        <v>0</v>
      </c>
      <c r="S252" s="4">
        <f>SUM(Nurse[[#This Row],[CNA Hours]],Nurse[[#This Row],[NA TR Hours]],Nurse[[#This Row],[Med Aide/Tech Hours]])</f>
        <v>230.89282608695657</v>
      </c>
      <c r="T252" s="4">
        <v>205.16413043478266</v>
      </c>
      <c r="U252" s="4">
        <v>0</v>
      </c>
      <c r="V252" s="4">
        <v>25.728695652173904</v>
      </c>
      <c r="W2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2" s="4">
        <v>0</v>
      </c>
      <c r="Y252" s="4">
        <v>0</v>
      </c>
      <c r="Z252" s="4">
        <v>0</v>
      </c>
      <c r="AA252" s="4">
        <v>0</v>
      </c>
      <c r="AB252" s="4">
        <v>0</v>
      </c>
      <c r="AC252" s="4">
        <v>0</v>
      </c>
      <c r="AD252" s="4">
        <v>0</v>
      </c>
      <c r="AE252" s="4">
        <v>0</v>
      </c>
      <c r="AF252" s="1">
        <v>155614</v>
      </c>
      <c r="AG252" s="1">
        <v>5</v>
      </c>
      <c r="AH252"/>
    </row>
    <row r="253" spans="1:34" x14ac:dyDescent="0.25">
      <c r="A253" t="s">
        <v>508</v>
      </c>
      <c r="B253" t="s">
        <v>306</v>
      </c>
      <c r="C253" t="s">
        <v>754</v>
      </c>
      <c r="D253" t="s">
        <v>578</v>
      </c>
      <c r="E253" s="4">
        <v>76.760869565217391</v>
      </c>
      <c r="F253" s="4">
        <f>Nurse[[#This Row],[Total Nurse Staff Hours]]/Nurse[[#This Row],[MDS Census]]</f>
        <v>2.783566978193146</v>
      </c>
      <c r="G253" s="4">
        <f>Nurse[[#This Row],[Total Direct Care Staff Hours]]/Nurse[[#This Row],[MDS Census]]</f>
        <v>2.3628079864061169</v>
      </c>
      <c r="H253" s="4">
        <f>Nurse[[#This Row],[Total RN Hours (w/ Admin, DON)]]/Nurse[[#This Row],[MDS Census]]</f>
        <v>0.40855989804587939</v>
      </c>
      <c r="I253" s="4">
        <f>Nurse[[#This Row],[RN Hours (excl. Admin, DON)]]/Nurse[[#This Row],[MDS Census]]</f>
        <v>0.25283205890682531</v>
      </c>
      <c r="J253" s="4">
        <f>SUM(Nurse[[#This Row],[RN Hours (excl. Admin, DON)]],Nurse[[#This Row],[RN Admin Hours]],Nurse[[#This Row],[RN DON Hours]],Nurse[[#This Row],[LPN Hours (excl. Admin)]],Nurse[[#This Row],[LPN Admin Hours]],Nurse[[#This Row],[CNA Hours]],Nurse[[#This Row],[NA TR Hours]],Nurse[[#This Row],[Med Aide/Tech Hours]])</f>
        <v>213.66902173913041</v>
      </c>
      <c r="K253" s="4">
        <f>SUM(Nurse[[#This Row],[RN Hours (excl. Admin, DON)]],Nurse[[#This Row],[LPN Hours (excl. Admin)]],Nurse[[#This Row],[CNA Hours]],Nurse[[#This Row],[NA TR Hours]],Nurse[[#This Row],[Med Aide/Tech Hours]])</f>
        <v>181.37119565217387</v>
      </c>
      <c r="L253" s="4">
        <f>SUM(Nurse[[#This Row],[RN Hours (excl. Admin, DON)]],Nurse[[#This Row],[RN Admin Hours]],Nurse[[#This Row],[RN DON Hours]])</f>
        <v>31.361413043478265</v>
      </c>
      <c r="M253" s="4">
        <v>19.407608695652179</v>
      </c>
      <c r="N253" s="4">
        <v>6.4755434782608683</v>
      </c>
      <c r="O253" s="4">
        <v>5.4782608695652177</v>
      </c>
      <c r="P253" s="4">
        <f>SUM(Nurse[[#This Row],[LPN Hours (excl. Admin)]],Nurse[[#This Row],[LPN Admin Hours]])</f>
        <v>82.114673913043461</v>
      </c>
      <c r="Q253" s="4">
        <v>61.770652173913028</v>
      </c>
      <c r="R253" s="4">
        <v>20.344021739130433</v>
      </c>
      <c r="S253" s="4">
        <f>SUM(Nurse[[#This Row],[CNA Hours]],Nurse[[#This Row],[NA TR Hours]],Nurse[[#This Row],[Med Aide/Tech Hours]])</f>
        <v>100.19293478260867</v>
      </c>
      <c r="T253" s="4">
        <v>99.173913043478237</v>
      </c>
      <c r="U253" s="4">
        <v>1.0190217391304348</v>
      </c>
      <c r="V253" s="4">
        <v>0</v>
      </c>
      <c r="W2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15.038043478260869</v>
      </c>
      <c r="X253" s="4">
        <v>0</v>
      </c>
      <c r="Y253" s="4">
        <v>1.2201086956521738</v>
      </c>
      <c r="Z253" s="4">
        <v>0</v>
      </c>
      <c r="AA253" s="4">
        <v>1.5244565217391304</v>
      </c>
      <c r="AB253" s="4">
        <v>0</v>
      </c>
      <c r="AC253" s="4">
        <v>12.293478260869565</v>
      </c>
      <c r="AD253" s="4">
        <v>0</v>
      </c>
      <c r="AE253" s="4">
        <v>0</v>
      </c>
      <c r="AF253" s="1">
        <v>155650</v>
      </c>
      <c r="AG253" s="1">
        <v>5</v>
      </c>
      <c r="AH253"/>
    </row>
    <row r="254" spans="1:34" x14ac:dyDescent="0.25">
      <c r="A254" t="s">
        <v>508</v>
      </c>
      <c r="B254" t="s">
        <v>301</v>
      </c>
      <c r="C254" t="s">
        <v>700</v>
      </c>
      <c r="D254" t="s">
        <v>590</v>
      </c>
      <c r="E254" s="4">
        <v>50.565217391304351</v>
      </c>
      <c r="F254" s="4">
        <f>Nurse[[#This Row],[Total Nurse Staff Hours]]/Nurse[[#This Row],[MDS Census]]</f>
        <v>3.1142519346517621</v>
      </c>
      <c r="G254" s="4">
        <f>Nurse[[#This Row],[Total Direct Care Staff Hours]]/Nurse[[#This Row],[MDS Census]]</f>
        <v>2.9140154772141007</v>
      </c>
      <c r="H254" s="4">
        <f>Nurse[[#This Row],[Total RN Hours (w/ Admin, DON)]]/Nurse[[#This Row],[MDS Census]]</f>
        <v>0.6665412725709372</v>
      </c>
      <c r="I254" s="4">
        <f>Nurse[[#This Row],[RN Hours (excl. Admin, DON)]]/Nurse[[#This Row],[MDS Census]]</f>
        <v>0.55830825451418742</v>
      </c>
      <c r="J254" s="4">
        <f>SUM(Nurse[[#This Row],[RN Hours (excl. Admin, DON)]],Nurse[[#This Row],[RN Admin Hours]],Nurse[[#This Row],[RN DON Hours]],Nurse[[#This Row],[LPN Hours (excl. Admin)]],Nurse[[#This Row],[LPN Admin Hours]],Nurse[[#This Row],[CNA Hours]],Nurse[[#This Row],[NA TR Hours]],Nurse[[#This Row],[Med Aide/Tech Hours]])</f>
        <v>157.4728260869565</v>
      </c>
      <c r="K254" s="4">
        <f>SUM(Nurse[[#This Row],[RN Hours (excl. Admin, DON)]],Nurse[[#This Row],[LPN Hours (excl. Admin)]],Nurse[[#This Row],[CNA Hours]],Nurse[[#This Row],[NA TR Hours]],Nurse[[#This Row],[Med Aide/Tech Hours]])</f>
        <v>147.3478260869565</v>
      </c>
      <c r="L254" s="4">
        <f>SUM(Nurse[[#This Row],[RN Hours (excl. Admin, DON)]],Nurse[[#This Row],[RN Admin Hours]],Nurse[[#This Row],[RN DON Hours]])</f>
        <v>33.703804347826086</v>
      </c>
      <c r="M254" s="4">
        <v>28.230978260869566</v>
      </c>
      <c r="N254" s="4">
        <v>0</v>
      </c>
      <c r="O254" s="4">
        <v>5.4728260869565215</v>
      </c>
      <c r="P254" s="4">
        <f>SUM(Nurse[[#This Row],[LPN Hours (excl. Admin)]],Nurse[[#This Row],[LPN Admin Hours]])</f>
        <v>30.817934782608695</v>
      </c>
      <c r="Q254" s="4">
        <v>26.165760869565219</v>
      </c>
      <c r="R254" s="4">
        <v>4.6521739130434785</v>
      </c>
      <c r="S254" s="4">
        <f>SUM(Nurse[[#This Row],[CNA Hours]],Nurse[[#This Row],[NA TR Hours]],Nurse[[#This Row],[Med Aide/Tech Hours]])</f>
        <v>92.951086956521735</v>
      </c>
      <c r="T254" s="4">
        <v>92.951086956521735</v>
      </c>
      <c r="U254" s="4">
        <v>0</v>
      </c>
      <c r="V254" s="4">
        <v>0</v>
      </c>
      <c r="W2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0.43478260869565216</v>
      </c>
      <c r="X254" s="4">
        <v>0</v>
      </c>
      <c r="Y254" s="4">
        <v>0</v>
      </c>
      <c r="Z254" s="4">
        <v>0</v>
      </c>
      <c r="AA254" s="4">
        <v>0.43478260869565216</v>
      </c>
      <c r="AB254" s="4">
        <v>0</v>
      </c>
      <c r="AC254" s="4">
        <v>0</v>
      </c>
      <c r="AD254" s="4">
        <v>0</v>
      </c>
      <c r="AE254" s="4">
        <v>0</v>
      </c>
      <c r="AF254" s="1">
        <v>155632</v>
      </c>
      <c r="AG254" s="1">
        <v>5</v>
      </c>
      <c r="AH254"/>
    </row>
    <row r="255" spans="1:34" x14ac:dyDescent="0.25">
      <c r="A255" t="s">
        <v>508</v>
      </c>
      <c r="B255" t="s">
        <v>219</v>
      </c>
      <c r="C255" t="s">
        <v>762</v>
      </c>
      <c r="D255" t="s">
        <v>578</v>
      </c>
      <c r="E255" s="4">
        <v>76.010869565217391</v>
      </c>
      <c r="F255" s="4">
        <f>Nurse[[#This Row],[Total Nurse Staff Hours]]/Nurse[[#This Row],[MDS Census]]</f>
        <v>3.3557843557843547</v>
      </c>
      <c r="G255" s="4">
        <f>Nurse[[#This Row],[Total Direct Care Staff Hours]]/Nurse[[#This Row],[MDS Census]]</f>
        <v>2.9144787644787638</v>
      </c>
      <c r="H255" s="4">
        <f>Nurse[[#This Row],[Total RN Hours (w/ Admin, DON)]]/Nurse[[#This Row],[MDS Census]]</f>
        <v>0.51723008723008723</v>
      </c>
      <c r="I255" s="4">
        <f>Nurse[[#This Row],[RN Hours (excl. Admin, DON)]]/Nurse[[#This Row],[MDS Census]]</f>
        <v>0.21940654940654947</v>
      </c>
      <c r="J255" s="4">
        <f>SUM(Nurse[[#This Row],[RN Hours (excl. Admin, DON)]],Nurse[[#This Row],[RN Admin Hours]],Nurse[[#This Row],[RN DON Hours]],Nurse[[#This Row],[LPN Hours (excl. Admin)]],Nurse[[#This Row],[LPN Admin Hours]],Nurse[[#This Row],[CNA Hours]],Nurse[[#This Row],[NA TR Hours]],Nurse[[#This Row],[Med Aide/Tech Hours]])</f>
        <v>255.07608695652166</v>
      </c>
      <c r="K255" s="4">
        <f>SUM(Nurse[[#This Row],[RN Hours (excl. Admin, DON)]],Nurse[[#This Row],[LPN Hours (excl. Admin)]],Nurse[[#This Row],[CNA Hours]],Nurse[[#This Row],[NA TR Hours]],Nurse[[#This Row],[Med Aide/Tech Hours]])</f>
        <v>221.53206521739125</v>
      </c>
      <c r="L255" s="4">
        <f>SUM(Nurse[[#This Row],[RN Hours (excl. Admin, DON)]],Nurse[[#This Row],[RN Admin Hours]],Nurse[[#This Row],[RN DON Hours]])</f>
        <v>39.315108695652171</v>
      </c>
      <c r="M255" s="4">
        <v>16.677282608695656</v>
      </c>
      <c r="N255" s="4">
        <v>17.417717391304347</v>
      </c>
      <c r="O255" s="4">
        <v>5.2201086956521738</v>
      </c>
      <c r="P255" s="4">
        <f>SUM(Nurse[[#This Row],[LPN Hours (excl. Admin)]],Nurse[[#This Row],[LPN Admin Hours]])</f>
        <v>76.770217391304328</v>
      </c>
      <c r="Q255" s="4">
        <v>65.864021739130422</v>
      </c>
      <c r="R255" s="4">
        <v>10.906195652173912</v>
      </c>
      <c r="S255" s="4">
        <f>SUM(Nurse[[#This Row],[CNA Hours]],Nurse[[#This Row],[NA TR Hours]],Nurse[[#This Row],[Med Aide/Tech Hours]])</f>
        <v>138.99076086956518</v>
      </c>
      <c r="T255" s="4">
        <v>134.4615217391304</v>
      </c>
      <c r="U255" s="4">
        <v>0.81869565217391316</v>
      </c>
      <c r="V255" s="4">
        <v>3.7105434782608691</v>
      </c>
      <c r="W2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5" s="4">
        <v>0</v>
      </c>
      <c r="Y255" s="4">
        <v>0</v>
      </c>
      <c r="Z255" s="4">
        <v>0</v>
      </c>
      <c r="AA255" s="4">
        <v>0</v>
      </c>
      <c r="AB255" s="4">
        <v>0</v>
      </c>
      <c r="AC255" s="4">
        <v>0</v>
      </c>
      <c r="AD255" s="4">
        <v>0</v>
      </c>
      <c r="AE255" s="4">
        <v>0</v>
      </c>
      <c r="AF255" s="1">
        <v>155448</v>
      </c>
      <c r="AG255" s="1">
        <v>5</v>
      </c>
      <c r="AH255"/>
    </row>
    <row r="256" spans="1:34" x14ac:dyDescent="0.25">
      <c r="A256" t="s">
        <v>508</v>
      </c>
      <c r="B256" t="s">
        <v>361</v>
      </c>
      <c r="C256" t="s">
        <v>666</v>
      </c>
      <c r="D256" t="s">
        <v>560</v>
      </c>
      <c r="E256" s="4">
        <v>94.206521739130437</v>
      </c>
      <c r="F256" s="4">
        <f>Nurse[[#This Row],[Total Nurse Staff Hours]]/Nurse[[#This Row],[MDS Census]]</f>
        <v>3.7587112034152534</v>
      </c>
      <c r="G256" s="4">
        <f>Nurse[[#This Row],[Total Direct Care Staff Hours]]/Nurse[[#This Row],[MDS Census]]</f>
        <v>3.4616072458751583</v>
      </c>
      <c r="H256" s="4">
        <f>Nurse[[#This Row],[Total RN Hours (w/ Admin, DON)]]/Nurse[[#This Row],[MDS Census]]</f>
        <v>0.79116187838929286</v>
      </c>
      <c r="I256" s="4">
        <f>Nurse[[#This Row],[RN Hours (excl. Admin, DON)]]/Nurse[[#This Row],[MDS Census]]</f>
        <v>0.57684319833852549</v>
      </c>
      <c r="J256" s="4">
        <f>SUM(Nurse[[#This Row],[RN Hours (excl. Admin, DON)]],Nurse[[#This Row],[RN Admin Hours]],Nurse[[#This Row],[RN DON Hours]],Nurse[[#This Row],[LPN Hours (excl. Admin)]],Nurse[[#This Row],[LPN Admin Hours]],Nurse[[#This Row],[CNA Hours]],Nurse[[#This Row],[NA TR Hours]],Nurse[[#This Row],[Med Aide/Tech Hours]])</f>
        <v>354.09510869565219</v>
      </c>
      <c r="K256" s="4">
        <f>SUM(Nurse[[#This Row],[RN Hours (excl. Admin, DON)]],Nurse[[#This Row],[LPN Hours (excl. Admin)]],Nurse[[#This Row],[CNA Hours]],Nurse[[#This Row],[NA TR Hours]],Nurse[[#This Row],[Med Aide/Tech Hours]])</f>
        <v>326.10597826086956</v>
      </c>
      <c r="L256" s="4">
        <f>SUM(Nurse[[#This Row],[RN Hours (excl. Admin, DON)]],Nurse[[#This Row],[RN Admin Hours]],Nurse[[#This Row],[RN DON Hours]])</f>
        <v>74.532608695652186</v>
      </c>
      <c r="M256" s="4">
        <v>54.342391304347828</v>
      </c>
      <c r="N256" s="4">
        <v>15.277173913043478</v>
      </c>
      <c r="O256" s="4">
        <v>4.9130434782608692</v>
      </c>
      <c r="P256" s="4">
        <f>SUM(Nurse[[#This Row],[LPN Hours (excl. Admin)]],Nurse[[#This Row],[LPN Admin Hours]])</f>
        <v>79.888586956521749</v>
      </c>
      <c r="Q256" s="4">
        <v>72.089673913043484</v>
      </c>
      <c r="R256" s="4">
        <v>7.7989130434782608</v>
      </c>
      <c r="S256" s="4">
        <f>SUM(Nurse[[#This Row],[CNA Hours]],Nurse[[#This Row],[NA TR Hours]],Nurse[[#This Row],[Med Aide/Tech Hours]])</f>
        <v>199.67391304347828</v>
      </c>
      <c r="T256" s="4">
        <v>190.45380434782609</v>
      </c>
      <c r="U256" s="4">
        <v>9.2201086956521738</v>
      </c>
      <c r="V256" s="4">
        <v>0</v>
      </c>
      <c r="W2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6" s="4">
        <v>0</v>
      </c>
      <c r="Y256" s="4">
        <v>0</v>
      </c>
      <c r="Z256" s="4">
        <v>0</v>
      </c>
      <c r="AA256" s="4">
        <v>0</v>
      </c>
      <c r="AB256" s="4">
        <v>0</v>
      </c>
      <c r="AC256" s="4">
        <v>0</v>
      </c>
      <c r="AD256" s="4">
        <v>0</v>
      </c>
      <c r="AE256" s="4">
        <v>0</v>
      </c>
      <c r="AF256" s="1">
        <v>155715</v>
      </c>
      <c r="AG256" s="1">
        <v>5</v>
      </c>
      <c r="AH256"/>
    </row>
    <row r="257" spans="1:34" x14ac:dyDescent="0.25">
      <c r="A257" t="s">
        <v>508</v>
      </c>
      <c r="B257" t="s">
        <v>283</v>
      </c>
      <c r="C257" t="s">
        <v>708</v>
      </c>
      <c r="D257" t="s">
        <v>605</v>
      </c>
      <c r="E257" s="4">
        <v>106.22826086956522</v>
      </c>
      <c r="F257" s="4">
        <f>Nurse[[#This Row],[Total Nurse Staff Hours]]/Nurse[[#This Row],[MDS Census]]</f>
        <v>3.5730614959582523</v>
      </c>
      <c r="G257" s="4">
        <f>Nurse[[#This Row],[Total Direct Care Staff Hours]]/Nurse[[#This Row],[MDS Census]]</f>
        <v>3.1786329683822774</v>
      </c>
      <c r="H257" s="4">
        <f>Nurse[[#This Row],[Total RN Hours (w/ Admin, DON)]]/Nurse[[#This Row],[MDS Census]]</f>
        <v>0.25647191241174666</v>
      </c>
      <c r="I257" s="4">
        <f>Nurse[[#This Row],[RN Hours (excl. Admin, DON)]]/Nurse[[#This Row],[MDS Census]]</f>
        <v>0.11071318939936559</v>
      </c>
      <c r="J257" s="4">
        <f>SUM(Nurse[[#This Row],[RN Hours (excl. Admin, DON)]],Nurse[[#This Row],[RN Admin Hours]],Nurse[[#This Row],[RN DON Hours]],Nurse[[#This Row],[LPN Hours (excl. Admin)]],Nurse[[#This Row],[LPN Admin Hours]],Nurse[[#This Row],[CNA Hours]],Nurse[[#This Row],[NA TR Hours]],Nurse[[#This Row],[Med Aide/Tech Hours]])</f>
        <v>379.56010869565216</v>
      </c>
      <c r="K257" s="4">
        <f>SUM(Nurse[[#This Row],[RN Hours (excl. Admin, DON)]],Nurse[[#This Row],[LPN Hours (excl. Admin)]],Nurse[[#This Row],[CNA Hours]],Nurse[[#This Row],[NA TR Hours]],Nurse[[#This Row],[Med Aide/Tech Hours]])</f>
        <v>337.66065217391304</v>
      </c>
      <c r="L257" s="4">
        <f>SUM(Nurse[[#This Row],[RN Hours (excl. Admin, DON)]],Nurse[[#This Row],[RN Admin Hours]],Nurse[[#This Row],[RN DON Hours]])</f>
        <v>27.244565217391305</v>
      </c>
      <c r="M257" s="4">
        <v>11.760869565217391</v>
      </c>
      <c r="N257" s="4">
        <v>10.266304347826088</v>
      </c>
      <c r="O257" s="4">
        <v>5.2173913043478262</v>
      </c>
      <c r="P257" s="4">
        <f>SUM(Nurse[[#This Row],[LPN Hours (excl. Admin)]],Nurse[[#This Row],[LPN Admin Hours]])</f>
        <v>75.227717391304338</v>
      </c>
      <c r="Q257" s="4">
        <v>48.811956521739127</v>
      </c>
      <c r="R257" s="4">
        <v>26.415760869565219</v>
      </c>
      <c r="S257" s="4">
        <f>SUM(Nurse[[#This Row],[CNA Hours]],Nurse[[#This Row],[NA TR Hours]],Nurse[[#This Row],[Med Aide/Tech Hours]])</f>
        <v>277.08782608695651</v>
      </c>
      <c r="T257" s="4">
        <v>191.83423913043478</v>
      </c>
      <c r="U257" s="4">
        <v>5.4320652173913047</v>
      </c>
      <c r="V257" s="4">
        <v>79.821521739130432</v>
      </c>
      <c r="W2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57" s="4">
        <v>0</v>
      </c>
      <c r="Y257" s="4">
        <v>0</v>
      </c>
      <c r="Z257" s="4">
        <v>0</v>
      </c>
      <c r="AA257" s="4">
        <v>0</v>
      </c>
      <c r="AB257" s="4">
        <v>0</v>
      </c>
      <c r="AC257" s="4">
        <v>0</v>
      </c>
      <c r="AD257" s="4">
        <v>0</v>
      </c>
      <c r="AE257" s="4">
        <v>0</v>
      </c>
      <c r="AF257" s="1">
        <v>155586</v>
      </c>
      <c r="AG257" s="1">
        <v>5</v>
      </c>
      <c r="AH257"/>
    </row>
    <row r="258" spans="1:34" x14ac:dyDescent="0.25">
      <c r="A258" t="s">
        <v>508</v>
      </c>
      <c r="B258" t="s">
        <v>283</v>
      </c>
      <c r="C258" t="s">
        <v>759</v>
      </c>
      <c r="D258" t="s">
        <v>624</v>
      </c>
      <c r="E258" s="4">
        <v>80.358695652173907</v>
      </c>
      <c r="F258" s="4">
        <f>Nurse[[#This Row],[Total Nurse Staff Hours]]/Nurse[[#This Row],[MDS Census]]</f>
        <v>3.294022724198566</v>
      </c>
      <c r="G258" s="4">
        <f>Nurse[[#This Row],[Total Direct Care Staff Hours]]/Nurse[[#This Row],[MDS Census]]</f>
        <v>3.0660706073312589</v>
      </c>
      <c r="H258" s="4">
        <f>Nurse[[#This Row],[Total RN Hours (w/ Admin, DON)]]/Nurse[[#This Row],[MDS Census]]</f>
        <v>0.73725145407818204</v>
      </c>
      <c r="I258" s="4">
        <f>Nurse[[#This Row],[RN Hours (excl. Admin, DON)]]/Nurse[[#This Row],[MDS Census]]</f>
        <v>0.50929933721087517</v>
      </c>
      <c r="J258" s="4">
        <f>SUM(Nurse[[#This Row],[RN Hours (excl. Admin, DON)]],Nurse[[#This Row],[RN Admin Hours]],Nurse[[#This Row],[RN DON Hours]],Nurse[[#This Row],[LPN Hours (excl. Admin)]],Nurse[[#This Row],[LPN Admin Hours]],Nurse[[#This Row],[CNA Hours]],Nurse[[#This Row],[NA TR Hours]],Nurse[[#This Row],[Med Aide/Tech Hours]])</f>
        <v>264.70336956521737</v>
      </c>
      <c r="K258" s="4">
        <f>SUM(Nurse[[#This Row],[RN Hours (excl. Admin, DON)]],Nurse[[#This Row],[LPN Hours (excl. Admin)]],Nurse[[#This Row],[CNA Hours]],Nurse[[#This Row],[NA TR Hours]],Nurse[[#This Row],[Med Aide/Tech Hours]])</f>
        <v>246.38543478260866</v>
      </c>
      <c r="L258" s="4">
        <f>SUM(Nurse[[#This Row],[RN Hours (excl. Admin, DON)]],Nurse[[#This Row],[RN Admin Hours]],Nurse[[#This Row],[RN DON Hours]])</f>
        <v>59.244565217391298</v>
      </c>
      <c r="M258" s="4">
        <v>40.926630434782609</v>
      </c>
      <c r="N258" s="4">
        <v>13.013586956521738</v>
      </c>
      <c r="O258" s="4">
        <v>5.3043478260869561</v>
      </c>
      <c r="P258" s="4">
        <f>SUM(Nurse[[#This Row],[LPN Hours (excl. Admin)]],Nurse[[#This Row],[LPN Admin Hours]])</f>
        <v>44.975543478260867</v>
      </c>
      <c r="Q258" s="4">
        <v>44.975543478260867</v>
      </c>
      <c r="R258" s="4">
        <v>0</v>
      </c>
      <c r="S258" s="4">
        <f>SUM(Nurse[[#This Row],[CNA Hours]],Nurse[[#This Row],[NA TR Hours]],Nurse[[#This Row],[Med Aide/Tech Hours]])</f>
        <v>160.48326086956521</v>
      </c>
      <c r="T258" s="4">
        <v>117.09195652173912</v>
      </c>
      <c r="U258" s="4">
        <v>1.2391304347826086</v>
      </c>
      <c r="V258" s="4">
        <v>42.152173913043477</v>
      </c>
      <c r="W2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13.459239130434783</v>
      </c>
      <c r="X258" s="4">
        <v>1.2826086956521738</v>
      </c>
      <c r="Y258" s="4">
        <v>0</v>
      </c>
      <c r="Z258" s="4">
        <v>0</v>
      </c>
      <c r="AA258" s="4">
        <v>6.1576086956521738</v>
      </c>
      <c r="AB258" s="4">
        <v>0</v>
      </c>
      <c r="AC258" s="4">
        <v>3.5516304347826089</v>
      </c>
      <c r="AD258" s="4">
        <v>0</v>
      </c>
      <c r="AE258" s="4">
        <v>2.4673913043478262</v>
      </c>
      <c r="AF258" s="1">
        <v>155744</v>
      </c>
      <c r="AG258" s="1">
        <v>5</v>
      </c>
      <c r="AH258"/>
    </row>
    <row r="259" spans="1:34" x14ac:dyDescent="0.25">
      <c r="A259" t="s">
        <v>508</v>
      </c>
      <c r="B259" t="s">
        <v>283</v>
      </c>
      <c r="C259" t="s">
        <v>708</v>
      </c>
      <c r="D259" t="s">
        <v>605</v>
      </c>
      <c r="E259" s="4">
        <v>80.989130434782609</v>
      </c>
      <c r="F259" s="4">
        <f>Nurse[[#This Row],[Total Nurse Staff Hours]]/Nurse[[#This Row],[MDS Census]]</f>
        <v>3.6206173667964028</v>
      </c>
      <c r="G259" s="4">
        <f>Nurse[[#This Row],[Total Direct Care Staff Hours]]/Nurse[[#This Row],[MDS Census]]</f>
        <v>3.3624654408804191</v>
      </c>
      <c r="H259" s="4">
        <f>Nurse[[#This Row],[Total RN Hours (w/ Admin, DON)]]/Nurse[[#This Row],[MDS Census]]</f>
        <v>0.46950073815595217</v>
      </c>
      <c r="I259" s="4">
        <f>Nurse[[#This Row],[RN Hours (excl. Admin, DON)]]/Nurse[[#This Row],[MDS Census]]</f>
        <v>0.33562609045765668</v>
      </c>
      <c r="J259" s="4">
        <f>SUM(Nurse[[#This Row],[RN Hours (excl. Admin, DON)]],Nurse[[#This Row],[RN Admin Hours]],Nurse[[#This Row],[RN DON Hours]],Nurse[[#This Row],[LPN Hours (excl. Admin)]],Nurse[[#This Row],[LPN Admin Hours]],Nurse[[#This Row],[CNA Hours]],Nurse[[#This Row],[NA TR Hours]],Nurse[[#This Row],[Med Aide/Tech Hours]])</f>
        <v>293.23065217391303</v>
      </c>
      <c r="K259" s="4">
        <f>SUM(Nurse[[#This Row],[RN Hours (excl. Admin, DON)]],Nurse[[#This Row],[LPN Hours (excl. Admin)]],Nurse[[#This Row],[CNA Hours]],Nurse[[#This Row],[NA TR Hours]],Nurse[[#This Row],[Med Aide/Tech Hours]])</f>
        <v>272.32315217391306</v>
      </c>
      <c r="L259" s="4">
        <f>SUM(Nurse[[#This Row],[RN Hours (excl. Admin, DON)]],Nurse[[#This Row],[RN Admin Hours]],Nurse[[#This Row],[RN DON Hours]])</f>
        <v>38.024456521739125</v>
      </c>
      <c r="M259" s="4">
        <v>27.182065217391305</v>
      </c>
      <c r="N259" s="4">
        <v>5.7989130434782608</v>
      </c>
      <c r="O259" s="4">
        <v>5.0434782608695654</v>
      </c>
      <c r="P259" s="4">
        <f>SUM(Nurse[[#This Row],[LPN Hours (excl. Admin)]],Nurse[[#This Row],[LPN Admin Hours]])</f>
        <v>74.624891304347827</v>
      </c>
      <c r="Q259" s="4">
        <v>64.559782608695656</v>
      </c>
      <c r="R259" s="4">
        <v>10.065108695652174</v>
      </c>
      <c r="S259" s="4">
        <f>SUM(Nurse[[#This Row],[CNA Hours]],Nurse[[#This Row],[NA TR Hours]],Nurse[[#This Row],[Med Aide/Tech Hours]])</f>
        <v>180.58130434782609</v>
      </c>
      <c r="T259" s="4">
        <v>126.78260869565217</v>
      </c>
      <c r="U259" s="4">
        <v>0</v>
      </c>
      <c r="V259" s="4">
        <v>53.798695652173912</v>
      </c>
      <c r="W2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0.54880434782608689</v>
      </c>
      <c r="X259" s="4">
        <v>0</v>
      </c>
      <c r="Y259" s="4">
        <v>0.40760869565217389</v>
      </c>
      <c r="Z259" s="4">
        <v>0</v>
      </c>
      <c r="AA259" s="4">
        <v>0</v>
      </c>
      <c r="AB259" s="4">
        <v>0.14119565217391303</v>
      </c>
      <c r="AC259" s="4">
        <v>0</v>
      </c>
      <c r="AD259" s="4">
        <v>0</v>
      </c>
      <c r="AE259" s="4">
        <v>0</v>
      </c>
      <c r="AF259" s="1">
        <v>155800</v>
      </c>
      <c r="AG259" s="1">
        <v>5</v>
      </c>
      <c r="AH259"/>
    </row>
    <row r="260" spans="1:34" x14ac:dyDescent="0.25">
      <c r="A260" t="s">
        <v>508</v>
      </c>
      <c r="B260" t="s">
        <v>163</v>
      </c>
      <c r="C260" t="s">
        <v>663</v>
      </c>
      <c r="D260" t="s">
        <v>611</v>
      </c>
      <c r="E260" s="4">
        <v>103.51086956521739</v>
      </c>
      <c r="F260" s="4">
        <f>Nurse[[#This Row],[Total Nurse Staff Hours]]/Nurse[[#This Row],[MDS Census]]</f>
        <v>2.7767342224089053</v>
      </c>
      <c r="G260" s="4">
        <f>Nurse[[#This Row],[Total Direct Care Staff Hours]]/Nurse[[#This Row],[MDS Census]]</f>
        <v>2.6660222618922615</v>
      </c>
      <c r="H260" s="4">
        <f>Nurse[[#This Row],[Total RN Hours (w/ Admin, DON)]]/Nurse[[#This Row],[MDS Census]]</f>
        <v>0.24162973852777489</v>
      </c>
      <c r="I260" s="4">
        <f>Nurse[[#This Row],[RN Hours (excl. Admin, DON)]]/Nurse[[#This Row],[MDS Census]]</f>
        <v>0.19290559697574297</v>
      </c>
      <c r="J260" s="4">
        <f>SUM(Nurse[[#This Row],[RN Hours (excl. Admin, DON)]],Nurse[[#This Row],[RN Admin Hours]],Nurse[[#This Row],[RN DON Hours]],Nurse[[#This Row],[LPN Hours (excl. Admin)]],Nurse[[#This Row],[LPN Admin Hours]],Nurse[[#This Row],[CNA Hours]],Nurse[[#This Row],[NA TR Hours]],Nurse[[#This Row],[Med Aide/Tech Hours]])</f>
        <v>287.42217391304354</v>
      </c>
      <c r="K260" s="4">
        <f>SUM(Nurse[[#This Row],[RN Hours (excl. Admin, DON)]],Nurse[[#This Row],[LPN Hours (excl. Admin)]],Nurse[[#This Row],[CNA Hours]],Nurse[[#This Row],[NA TR Hours]],Nurse[[#This Row],[Med Aide/Tech Hours]])</f>
        <v>275.96228260869572</v>
      </c>
      <c r="L260" s="4">
        <f>SUM(Nurse[[#This Row],[RN Hours (excl. Admin, DON)]],Nurse[[#This Row],[RN Admin Hours]],Nurse[[#This Row],[RN DON Hours]])</f>
        <v>25.011304347826091</v>
      </c>
      <c r="M260" s="4">
        <v>19.967826086956524</v>
      </c>
      <c r="N260" s="4">
        <v>0.43478260869565216</v>
      </c>
      <c r="O260" s="4">
        <v>4.6086956521739131</v>
      </c>
      <c r="P260" s="4">
        <f>SUM(Nurse[[#This Row],[LPN Hours (excl. Admin)]],Nurse[[#This Row],[LPN Admin Hours]])</f>
        <v>70.383695652173913</v>
      </c>
      <c r="Q260" s="4">
        <v>63.967282608695648</v>
      </c>
      <c r="R260" s="4">
        <v>6.4164130434782605</v>
      </c>
      <c r="S260" s="4">
        <f>SUM(Nurse[[#This Row],[CNA Hours]],Nurse[[#This Row],[NA TR Hours]],Nurse[[#This Row],[Med Aide/Tech Hours]])</f>
        <v>192.02717391304355</v>
      </c>
      <c r="T260" s="4">
        <v>171.66413043478269</v>
      </c>
      <c r="U260" s="4">
        <v>0</v>
      </c>
      <c r="V260" s="4">
        <v>20.363043478260867</v>
      </c>
      <c r="W2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79.679891304347805</v>
      </c>
      <c r="X260" s="4">
        <v>6.4459782608695653</v>
      </c>
      <c r="Y260" s="4">
        <v>0</v>
      </c>
      <c r="Z260" s="4">
        <v>0</v>
      </c>
      <c r="AA260" s="4">
        <v>28.879673913043487</v>
      </c>
      <c r="AB260" s="4">
        <v>0</v>
      </c>
      <c r="AC260" s="4">
        <v>44.028152173913028</v>
      </c>
      <c r="AD260" s="4">
        <v>0</v>
      </c>
      <c r="AE260" s="4">
        <v>0.32608695652173914</v>
      </c>
      <c r="AF260" s="1">
        <v>155338</v>
      </c>
      <c r="AG260" s="1">
        <v>5</v>
      </c>
      <c r="AH260"/>
    </row>
    <row r="261" spans="1:34" x14ac:dyDescent="0.25">
      <c r="A261" t="s">
        <v>508</v>
      </c>
      <c r="B261" t="s">
        <v>294</v>
      </c>
      <c r="C261" t="s">
        <v>722</v>
      </c>
      <c r="D261" t="s">
        <v>582</v>
      </c>
      <c r="E261" s="4">
        <v>44.130434782608695</v>
      </c>
      <c r="F261" s="4">
        <f>Nurse[[#This Row],[Total Nurse Staff Hours]]/Nurse[[#This Row],[MDS Census]]</f>
        <v>3.8140024630541878</v>
      </c>
      <c r="G261" s="4">
        <f>Nurse[[#This Row],[Total Direct Care Staff Hours]]/Nurse[[#This Row],[MDS Census]]</f>
        <v>3.489253694581282</v>
      </c>
      <c r="H261" s="4">
        <f>Nurse[[#This Row],[Total RN Hours (w/ Admin, DON)]]/Nurse[[#This Row],[MDS Census]]</f>
        <v>0.67879310344827581</v>
      </c>
      <c r="I261" s="4">
        <f>Nurse[[#This Row],[RN Hours (excl. Admin, DON)]]/Nurse[[#This Row],[MDS Census]]</f>
        <v>0.36813300492610834</v>
      </c>
      <c r="J261" s="4">
        <f>SUM(Nurse[[#This Row],[RN Hours (excl. Admin, DON)]],Nurse[[#This Row],[RN Admin Hours]],Nurse[[#This Row],[RN DON Hours]],Nurse[[#This Row],[LPN Hours (excl. Admin)]],Nurse[[#This Row],[LPN Admin Hours]],Nurse[[#This Row],[CNA Hours]],Nurse[[#This Row],[NA TR Hours]],Nurse[[#This Row],[Med Aide/Tech Hours]])</f>
        <v>168.31358695652176</v>
      </c>
      <c r="K261" s="4">
        <f>SUM(Nurse[[#This Row],[RN Hours (excl. Admin, DON)]],Nurse[[#This Row],[LPN Hours (excl. Admin)]],Nurse[[#This Row],[CNA Hours]],Nurse[[#This Row],[NA TR Hours]],Nurse[[#This Row],[Med Aide/Tech Hours]])</f>
        <v>153.9822826086957</v>
      </c>
      <c r="L261" s="4">
        <f>SUM(Nurse[[#This Row],[RN Hours (excl. Admin, DON)]],Nurse[[#This Row],[RN Admin Hours]],Nurse[[#This Row],[RN DON Hours]])</f>
        <v>29.955434782608691</v>
      </c>
      <c r="M261" s="4">
        <v>16.24586956521739</v>
      </c>
      <c r="N261" s="4">
        <v>8.2313043478260823</v>
      </c>
      <c r="O261" s="4">
        <v>5.4782608695652177</v>
      </c>
      <c r="P261" s="4">
        <f>SUM(Nurse[[#This Row],[LPN Hours (excl. Admin)]],Nurse[[#This Row],[LPN Admin Hours]])</f>
        <v>42.048804347826099</v>
      </c>
      <c r="Q261" s="4">
        <v>41.427065217391316</v>
      </c>
      <c r="R261" s="4">
        <v>0.62173913043478268</v>
      </c>
      <c r="S261" s="4">
        <f>SUM(Nurse[[#This Row],[CNA Hours]],Nurse[[#This Row],[NA TR Hours]],Nurse[[#This Row],[Med Aide/Tech Hours]])</f>
        <v>96.309347826087006</v>
      </c>
      <c r="T261" s="4">
        <v>84.683043478260913</v>
      </c>
      <c r="U261" s="4">
        <v>0</v>
      </c>
      <c r="V261" s="4">
        <v>11.626304347826089</v>
      </c>
      <c r="W2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37.184456521739129</v>
      </c>
      <c r="X261" s="4">
        <v>1.1807608695652174</v>
      </c>
      <c r="Y261" s="4">
        <v>0</v>
      </c>
      <c r="Z261" s="4">
        <v>1.2173913043478262</v>
      </c>
      <c r="AA261" s="4">
        <v>9.8096739130434791</v>
      </c>
      <c r="AB261" s="4">
        <v>0</v>
      </c>
      <c r="AC261" s="4">
        <v>24.976630434782606</v>
      </c>
      <c r="AD261" s="4">
        <v>0</v>
      </c>
      <c r="AE261" s="4">
        <v>0</v>
      </c>
      <c r="AF261" s="1">
        <v>155618</v>
      </c>
      <c r="AG261" s="1">
        <v>5</v>
      </c>
      <c r="AH261"/>
    </row>
    <row r="262" spans="1:34" x14ac:dyDescent="0.25">
      <c r="A262" t="s">
        <v>508</v>
      </c>
      <c r="B262" t="s">
        <v>245</v>
      </c>
      <c r="C262" t="s">
        <v>751</v>
      </c>
      <c r="D262" t="s">
        <v>558</v>
      </c>
      <c r="E262" s="4">
        <v>100.27173913043478</v>
      </c>
      <c r="F262" s="4">
        <f>Nurse[[#This Row],[Total Nurse Staff Hours]]/Nurse[[#This Row],[MDS Census]]</f>
        <v>3.0877821138211381</v>
      </c>
      <c r="G262" s="4">
        <f>Nurse[[#This Row],[Total Direct Care Staff Hours]]/Nurse[[#This Row],[MDS Census]]</f>
        <v>2.8212292682926825</v>
      </c>
      <c r="H262" s="4">
        <f>Nurse[[#This Row],[Total RN Hours (w/ Admin, DON)]]/Nurse[[#This Row],[MDS Census]]</f>
        <v>0.39141571815718151</v>
      </c>
      <c r="I262" s="4">
        <f>Nurse[[#This Row],[RN Hours (excl. Admin, DON)]]/Nurse[[#This Row],[MDS Census]]</f>
        <v>0.3018092140921409</v>
      </c>
      <c r="J262" s="4">
        <f>SUM(Nurse[[#This Row],[RN Hours (excl. Admin, DON)]],Nurse[[#This Row],[RN Admin Hours]],Nurse[[#This Row],[RN DON Hours]],Nurse[[#This Row],[LPN Hours (excl. Admin)]],Nurse[[#This Row],[LPN Admin Hours]],Nurse[[#This Row],[CNA Hours]],Nurse[[#This Row],[NA TR Hours]],Nurse[[#This Row],[Med Aide/Tech Hours]])</f>
        <v>309.61728260869563</v>
      </c>
      <c r="K262" s="4">
        <f>SUM(Nurse[[#This Row],[RN Hours (excl. Admin, DON)]],Nurse[[#This Row],[LPN Hours (excl. Admin)]],Nurse[[#This Row],[CNA Hours]],Nurse[[#This Row],[NA TR Hours]],Nurse[[#This Row],[Med Aide/Tech Hours]])</f>
        <v>282.88956521739124</v>
      </c>
      <c r="L262" s="4">
        <f>SUM(Nurse[[#This Row],[RN Hours (excl. Admin, DON)]],Nurse[[#This Row],[RN Admin Hours]],Nurse[[#This Row],[RN DON Hours]])</f>
        <v>39.247934782608688</v>
      </c>
      <c r="M262" s="4">
        <v>30.262934782608692</v>
      </c>
      <c r="N262" s="4">
        <v>3.593695652173913</v>
      </c>
      <c r="O262" s="4">
        <v>5.3913043478260869</v>
      </c>
      <c r="P262" s="4">
        <f>SUM(Nurse[[#This Row],[LPN Hours (excl. Admin)]],Nurse[[#This Row],[LPN Admin Hours]])</f>
        <v>116.95554347826086</v>
      </c>
      <c r="Q262" s="4">
        <v>99.212826086956525</v>
      </c>
      <c r="R262" s="4">
        <v>17.742717391304343</v>
      </c>
      <c r="S262" s="4">
        <f>SUM(Nurse[[#This Row],[CNA Hours]],Nurse[[#This Row],[NA TR Hours]],Nurse[[#This Row],[Med Aide/Tech Hours]])</f>
        <v>153.41380434782604</v>
      </c>
      <c r="T262" s="4">
        <v>129.75282608695647</v>
      </c>
      <c r="U262" s="4">
        <v>0</v>
      </c>
      <c r="V262" s="4">
        <v>23.660978260869566</v>
      </c>
      <c r="W2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139.09336956521739</v>
      </c>
      <c r="X262" s="4">
        <v>18.876195652173902</v>
      </c>
      <c r="Y262" s="4">
        <v>0</v>
      </c>
      <c r="Z262" s="4">
        <v>0</v>
      </c>
      <c r="AA262" s="4">
        <v>52.32282608695651</v>
      </c>
      <c r="AB262" s="4">
        <v>0</v>
      </c>
      <c r="AC262" s="4">
        <v>66.515543478260895</v>
      </c>
      <c r="AD262" s="4">
        <v>0</v>
      </c>
      <c r="AE262" s="4">
        <v>1.378804347826087</v>
      </c>
      <c r="AF262" s="1">
        <v>155491</v>
      </c>
      <c r="AG262" s="1">
        <v>5</v>
      </c>
      <c r="AH262"/>
    </row>
    <row r="263" spans="1:34" x14ac:dyDescent="0.25">
      <c r="A263" t="s">
        <v>508</v>
      </c>
      <c r="B263" t="s">
        <v>175</v>
      </c>
      <c r="C263" t="s">
        <v>708</v>
      </c>
      <c r="D263" t="s">
        <v>605</v>
      </c>
      <c r="E263" s="4">
        <v>56.608695652173914</v>
      </c>
      <c r="F263" s="4">
        <f>Nurse[[#This Row],[Total Nurse Staff Hours]]/Nurse[[#This Row],[MDS Census]]</f>
        <v>3.0787327188940088</v>
      </c>
      <c r="G263" s="4">
        <f>Nurse[[#This Row],[Total Direct Care Staff Hours]]/Nurse[[#This Row],[MDS Census]]</f>
        <v>2.7396063748079875</v>
      </c>
      <c r="H263" s="4">
        <f>Nurse[[#This Row],[Total RN Hours (w/ Admin, DON)]]/Nurse[[#This Row],[MDS Census]]</f>
        <v>0.38154761904761908</v>
      </c>
      <c r="I263" s="4">
        <f>Nurse[[#This Row],[RN Hours (excl. Admin, DON)]]/Nurse[[#This Row],[MDS Census]]</f>
        <v>0.17106950844854074</v>
      </c>
      <c r="J263" s="4">
        <f>SUM(Nurse[[#This Row],[RN Hours (excl. Admin, DON)]],Nurse[[#This Row],[RN Admin Hours]],Nurse[[#This Row],[RN DON Hours]],Nurse[[#This Row],[LPN Hours (excl. Admin)]],Nurse[[#This Row],[LPN Admin Hours]],Nurse[[#This Row],[CNA Hours]],Nurse[[#This Row],[NA TR Hours]],Nurse[[#This Row],[Med Aide/Tech Hours]])</f>
        <v>174.28304347826085</v>
      </c>
      <c r="K263" s="4">
        <f>SUM(Nurse[[#This Row],[RN Hours (excl. Admin, DON)]],Nurse[[#This Row],[LPN Hours (excl. Admin)]],Nurse[[#This Row],[CNA Hours]],Nurse[[#This Row],[NA TR Hours]],Nurse[[#This Row],[Med Aide/Tech Hours]])</f>
        <v>155.08554347826086</v>
      </c>
      <c r="L263" s="4">
        <f>SUM(Nurse[[#This Row],[RN Hours (excl. Admin, DON)]],Nurse[[#This Row],[RN Admin Hours]],Nurse[[#This Row],[RN DON Hours]])</f>
        <v>21.598913043478262</v>
      </c>
      <c r="M263" s="4">
        <v>9.6840217391304364</v>
      </c>
      <c r="N263" s="4">
        <v>6.4366304347826082</v>
      </c>
      <c r="O263" s="4">
        <v>5.4782608695652177</v>
      </c>
      <c r="P263" s="4">
        <f>SUM(Nurse[[#This Row],[LPN Hours (excl. Admin)]],Nurse[[#This Row],[LPN Admin Hours]])</f>
        <v>34.210760869565213</v>
      </c>
      <c r="Q263" s="4">
        <v>26.928152173913041</v>
      </c>
      <c r="R263" s="4">
        <v>7.2826086956521738</v>
      </c>
      <c r="S263" s="4">
        <f>SUM(Nurse[[#This Row],[CNA Hours]],Nurse[[#This Row],[NA TR Hours]],Nurse[[#This Row],[Med Aide/Tech Hours]])</f>
        <v>118.47336956521738</v>
      </c>
      <c r="T263" s="4">
        <v>90.113695652173902</v>
      </c>
      <c r="U263" s="4">
        <v>0</v>
      </c>
      <c r="V263" s="4">
        <v>28.35967391304348</v>
      </c>
      <c r="W2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67.027934782608696</v>
      </c>
      <c r="X263" s="4">
        <v>5.5254347826086958</v>
      </c>
      <c r="Y263" s="4">
        <v>0</v>
      </c>
      <c r="Z263" s="4">
        <v>0</v>
      </c>
      <c r="AA263" s="4">
        <v>22.599891304347832</v>
      </c>
      <c r="AB263" s="4">
        <v>0</v>
      </c>
      <c r="AC263" s="4">
        <v>33.855217391304343</v>
      </c>
      <c r="AD263" s="4">
        <v>0</v>
      </c>
      <c r="AE263" s="4">
        <v>5.0473913043478271</v>
      </c>
      <c r="AF263" s="1">
        <v>155359</v>
      </c>
      <c r="AG263" s="1">
        <v>5</v>
      </c>
      <c r="AH263"/>
    </row>
    <row r="264" spans="1:34" x14ac:dyDescent="0.25">
      <c r="A264" t="s">
        <v>508</v>
      </c>
      <c r="B264" t="s">
        <v>340</v>
      </c>
      <c r="C264" t="s">
        <v>727</v>
      </c>
      <c r="D264" t="s">
        <v>603</v>
      </c>
      <c r="E264" s="4">
        <v>124.29347826086956</v>
      </c>
      <c r="F264" s="4">
        <f>Nurse[[#This Row],[Total Nurse Staff Hours]]/Nurse[[#This Row],[MDS Census]]</f>
        <v>4.1478137297769999</v>
      </c>
      <c r="G264" s="4">
        <f>Nurse[[#This Row],[Total Direct Care Staff Hours]]/Nurse[[#This Row],[MDS Census]]</f>
        <v>3.7341337997376476</v>
      </c>
      <c r="H264" s="4">
        <f>Nurse[[#This Row],[Total RN Hours (w/ Admin, DON)]]/Nurse[[#This Row],[MDS Census]]</f>
        <v>0.59190642763445578</v>
      </c>
      <c r="I264" s="4">
        <f>Nurse[[#This Row],[RN Hours (excl. Admin, DON)]]/Nurse[[#This Row],[MDS Census]]</f>
        <v>0.52753825972890267</v>
      </c>
      <c r="J264" s="4">
        <f>SUM(Nurse[[#This Row],[RN Hours (excl. Admin, DON)]],Nurse[[#This Row],[RN Admin Hours]],Nurse[[#This Row],[RN DON Hours]],Nurse[[#This Row],[LPN Hours (excl. Admin)]],Nurse[[#This Row],[LPN Admin Hours]],Nurse[[#This Row],[CNA Hours]],Nurse[[#This Row],[NA TR Hours]],Nurse[[#This Row],[Med Aide/Tech Hours]])</f>
        <v>515.54619565217388</v>
      </c>
      <c r="K264" s="4">
        <f>SUM(Nurse[[#This Row],[RN Hours (excl. Admin, DON)]],Nurse[[#This Row],[LPN Hours (excl. Admin)]],Nurse[[#This Row],[CNA Hours]],Nurse[[#This Row],[NA TR Hours]],Nurse[[#This Row],[Med Aide/Tech Hours]])</f>
        <v>464.12847826086954</v>
      </c>
      <c r="L264" s="4">
        <f>SUM(Nurse[[#This Row],[RN Hours (excl. Admin, DON)]],Nurse[[#This Row],[RN Admin Hours]],Nurse[[#This Row],[RN DON Hours]])</f>
        <v>73.570108695652195</v>
      </c>
      <c r="M264" s="4">
        <v>65.569565217391329</v>
      </c>
      <c r="N264" s="4">
        <v>2.2614130434782607</v>
      </c>
      <c r="O264" s="4">
        <v>5.7391304347826084</v>
      </c>
      <c r="P264" s="4">
        <f>SUM(Nurse[[#This Row],[LPN Hours (excl. Admin)]],Nurse[[#This Row],[LPN Admin Hours]])</f>
        <v>120.9453260869565</v>
      </c>
      <c r="Q264" s="4">
        <v>77.528152173913028</v>
      </c>
      <c r="R264" s="4">
        <v>43.417173913043477</v>
      </c>
      <c r="S264" s="4">
        <f>SUM(Nurse[[#This Row],[CNA Hours]],Nurse[[#This Row],[NA TR Hours]],Nurse[[#This Row],[Med Aide/Tech Hours]])</f>
        <v>321.0307608695652</v>
      </c>
      <c r="T264" s="4">
        <v>313.30315217391302</v>
      </c>
      <c r="U264" s="4">
        <v>7.7276086956521741</v>
      </c>
      <c r="V264" s="4">
        <v>0</v>
      </c>
      <c r="W2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106.91108695652171</v>
      </c>
      <c r="X264" s="4">
        <v>5.8788043478260859</v>
      </c>
      <c r="Y264" s="4">
        <v>0.1983695652173913</v>
      </c>
      <c r="Z264" s="4">
        <v>0</v>
      </c>
      <c r="AA264" s="4">
        <v>18.638152173913042</v>
      </c>
      <c r="AB264" s="4">
        <v>0</v>
      </c>
      <c r="AC264" s="4">
        <v>82.195760869565191</v>
      </c>
      <c r="AD264" s="4">
        <v>0</v>
      </c>
      <c r="AE264" s="4">
        <v>0</v>
      </c>
      <c r="AF264" s="1">
        <v>155689</v>
      </c>
      <c r="AG264" s="1">
        <v>5</v>
      </c>
      <c r="AH264"/>
    </row>
    <row r="265" spans="1:34" x14ac:dyDescent="0.25">
      <c r="A265" t="s">
        <v>508</v>
      </c>
      <c r="B265" t="s">
        <v>218</v>
      </c>
      <c r="C265" t="s">
        <v>708</v>
      </c>
      <c r="D265" t="s">
        <v>605</v>
      </c>
      <c r="E265" s="4">
        <v>79.597826086956516</v>
      </c>
      <c r="F265" s="4">
        <f>Nurse[[#This Row],[Total Nurse Staff Hours]]/Nurse[[#This Row],[MDS Census]]</f>
        <v>2.4045992079748739</v>
      </c>
      <c r="G265" s="4">
        <f>Nurse[[#This Row],[Total Direct Care Staff Hours]]/Nurse[[#This Row],[MDS Census]]</f>
        <v>2.1666844189539809</v>
      </c>
      <c r="H265" s="4">
        <f>Nurse[[#This Row],[Total RN Hours (w/ Admin, DON)]]/Nurse[[#This Row],[MDS Census]]</f>
        <v>0.17472620510719652</v>
      </c>
      <c r="I265" s="4">
        <f>Nurse[[#This Row],[RN Hours (excl. Admin, DON)]]/Nurse[[#This Row],[MDS Census]]</f>
        <v>2.9430561245391236E-2</v>
      </c>
      <c r="J265" s="4">
        <f>SUM(Nurse[[#This Row],[RN Hours (excl. Admin, DON)]],Nurse[[#This Row],[RN Admin Hours]],Nurse[[#This Row],[RN DON Hours]],Nurse[[#This Row],[LPN Hours (excl. Admin)]],Nurse[[#This Row],[LPN Admin Hours]],Nurse[[#This Row],[CNA Hours]],Nurse[[#This Row],[NA TR Hours]],Nurse[[#This Row],[Med Aide/Tech Hours]])</f>
        <v>191.40086956521739</v>
      </c>
      <c r="K265" s="4">
        <f>SUM(Nurse[[#This Row],[RN Hours (excl. Admin, DON)]],Nurse[[#This Row],[LPN Hours (excl. Admin)]],Nurse[[#This Row],[CNA Hours]],Nurse[[#This Row],[NA TR Hours]],Nurse[[#This Row],[Med Aide/Tech Hours]])</f>
        <v>172.46336956521739</v>
      </c>
      <c r="L265" s="4">
        <f>SUM(Nurse[[#This Row],[RN Hours (excl. Admin, DON)]],Nurse[[#This Row],[RN Admin Hours]],Nurse[[#This Row],[RN DON Hours]])</f>
        <v>13.907826086956522</v>
      </c>
      <c r="M265" s="4">
        <v>2.3426086956521739</v>
      </c>
      <c r="N265" s="4">
        <v>6.1739130434782608</v>
      </c>
      <c r="O265" s="4">
        <v>5.3913043478260869</v>
      </c>
      <c r="P265" s="4">
        <f>SUM(Nurse[[#This Row],[LPN Hours (excl. Admin)]],Nurse[[#This Row],[LPN Admin Hours]])</f>
        <v>24.172065217391303</v>
      </c>
      <c r="Q265" s="4">
        <v>16.799782608695651</v>
      </c>
      <c r="R265" s="4">
        <v>7.3722826086956523</v>
      </c>
      <c r="S265" s="4">
        <f>SUM(Nurse[[#This Row],[CNA Hours]],Nurse[[#This Row],[NA TR Hours]],Nurse[[#This Row],[Med Aide/Tech Hours]])</f>
        <v>153.32097826086957</v>
      </c>
      <c r="T265" s="4">
        <v>87.451956521739135</v>
      </c>
      <c r="U265" s="4">
        <v>0</v>
      </c>
      <c r="V265" s="4">
        <v>65.869021739130432</v>
      </c>
      <c r="W2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51.958695652173915</v>
      </c>
      <c r="X265" s="4">
        <v>2.3426086956521739</v>
      </c>
      <c r="Y265" s="4">
        <v>0</v>
      </c>
      <c r="Z265" s="4">
        <v>0</v>
      </c>
      <c r="AA265" s="4">
        <v>9.919891304347825</v>
      </c>
      <c r="AB265" s="4">
        <v>0</v>
      </c>
      <c r="AC265" s="4">
        <v>5.4057608695652171</v>
      </c>
      <c r="AD265" s="4">
        <v>0</v>
      </c>
      <c r="AE265" s="4">
        <v>34.290434782608699</v>
      </c>
      <c r="AF265" s="1">
        <v>155446</v>
      </c>
      <c r="AG265" s="1">
        <v>5</v>
      </c>
      <c r="AH265"/>
    </row>
    <row r="266" spans="1:34" x14ac:dyDescent="0.25">
      <c r="A266" t="s">
        <v>508</v>
      </c>
      <c r="B266" t="s">
        <v>114</v>
      </c>
      <c r="C266" t="s">
        <v>640</v>
      </c>
      <c r="D266" t="s">
        <v>604</v>
      </c>
      <c r="E266" s="4">
        <v>96.445652173913047</v>
      </c>
      <c r="F266" s="4">
        <f>Nurse[[#This Row],[Total Nurse Staff Hours]]/Nurse[[#This Row],[MDS Census]]</f>
        <v>3.2487738081821256</v>
      </c>
      <c r="G266" s="4">
        <f>Nurse[[#This Row],[Total Direct Care Staff Hours]]/Nurse[[#This Row],[MDS Census]]</f>
        <v>3.0389687816972843</v>
      </c>
      <c r="H266" s="4">
        <f>Nurse[[#This Row],[Total RN Hours (w/ Admin, DON)]]/Nurse[[#This Row],[MDS Census]]</f>
        <v>0.27345655358954135</v>
      </c>
      <c r="I266" s="4">
        <f>Nurse[[#This Row],[RN Hours (excl. Admin, DON)]]/Nurse[[#This Row],[MDS Census]]</f>
        <v>0.15005635072692441</v>
      </c>
      <c r="J266" s="4">
        <f>SUM(Nurse[[#This Row],[RN Hours (excl. Admin, DON)]],Nurse[[#This Row],[RN Admin Hours]],Nurse[[#This Row],[RN DON Hours]],Nurse[[#This Row],[LPN Hours (excl. Admin)]],Nurse[[#This Row],[LPN Admin Hours]],Nurse[[#This Row],[CNA Hours]],Nurse[[#This Row],[NA TR Hours]],Nurse[[#This Row],[Med Aide/Tech Hours]])</f>
        <v>313.3301086956522</v>
      </c>
      <c r="K266" s="4">
        <f>SUM(Nurse[[#This Row],[RN Hours (excl. Admin, DON)]],Nurse[[#This Row],[LPN Hours (excl. Admin)]],Nurse[[#This Row],[CNA Hours]],Nurse[[#This Row],[NA TR Hours]],Nurse[[#This Row],[Med Aide/Tech Hours]])</f>
        <v>293.09532608695656</v>
      </c>
      <c r="L266" s="4">
        <f>SUM(Nurse[[#This Row],[RN Hours (excl. Admin, DON)]],Nurse[[#This Row],[RN Admin Hours]],Nurse[[#This Row],[RN DON Hours]])</f>
        <v>26.373695652173918</v>
      </c>
      <c r="M266" s="4">
        <v>14.472282608695657</v>
      </c>
      <c r="N266" s="4">
        <v>6.9448913043478271</v>
      </c>
      <c r="O266" s="4">
        <v>4.9565217391304346</v>
      </c>
      <c r="P266" s="4">
        <f>SUM(Nurse[[#This Row],[LPN Hours (excl. Admin)]],Nurse[[#This Row],[LPN Admin Hours]])</f>
        <v>101.31163043478263</v>
      </c>
      <c r="Q266" s="4">
        <v>92.978260869565233</v>
      </c>
      <c r="R266" s="4">
        <v>8.3333695652173958</v>
      </c>
      <c r="S266" s="4">
        <f>SUM(Nurse[[#This Row],[CNA Hours]],Nurse[[#This Row],[NA TR Hours]],Nurse[[#This Row],[Med Aide/Tech Hours]])</f>
        <v>185.64478260869566</v>
      </c>
      <c r="T266" s="4">
        <v>167.78663043478261</v>
      </c>
      <c r="U266" s="4">
        <v>0</v>
      </c>
      <c r="V266" s="4">
        <v>17.858152173913048</v>
      </c>
      <c r="W2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190.19043478260872</v>
      </c>
      <c r="X266" s="4">
        <v>5.2885869565217387</v>
      </c>
      <c r="Y266" s="4">
        <v>0</v>
      </c>
      <c r="Z266" s="4">
        <v>0</v>
      </c>
      <c r="AA266" s="4">
        <v>68.752717391304373</v>
      </c>
      <c r="AB266" s="4">
        <v>0</v>
      </c>
      <c r="AC266" s="4">
        <v>109.72652173913043</v>
      </c>
      <c r="AD266" s="4">
        <v>0</v>
      </c>
      <c r="AE266" s="4">
        <v>6.4226086956521726</v>
      </c>
      <c r="AF266" s="1">
        <v>155243</v>
      </c>
      <c r="AG266" s="1">
        <v>5</v>
      </c>
      <c r="AH266"/>
    </row>
    <row r="267" spans="1:34" x14ac:dyDescent="0.25">
      <c r="A267" t="s">
        <v>508</v>
      </c>
      <c r="B267" t="s">
        <v>86</v>
      </c>
      <c r="C267" t="s">
        <v>664</v>
      </c>
      <c r="D267" t="s">
        <v>605</v>
      </c>
      <c r="E267" s="4">
        <v>98.423913043478265</v>
      </c>
      <c r="F267" s="4">
        <f>Nurse[[#This Row],[Total Nurse Staff Hours]]/Nurse[[#This Row],[MDS Census]]</f>
        <v>2.7355935946990613</v>
      </c>
      <c r="G267" s="4">
        <f>Nurse[[#This Row],[Total Direct Care Staff Hours]]/Nurse[[#This Row],[MDS Census]]</f>
        <v>2.3623313086692432</v>
      </c>
      <c r="H267" s="4">
        <f>Nurse[[#This Row],[Total RN Hours (w/ Admin, DON)]]/Nurse[[#This Row],[MDS Census]]</f>
        <v>0.30057868580894531</v>
      </c>
      <c r="I267" s="4">
        <f>Nurse[[#This Row],[RN Hours (excl. Admin, DON)]]/Nurse[[#This Row],[MDS Census]]</f>
        <v>0.12486250690226389</v>
      </c>
      <c r="J267" s="4">
        <f>SUM(Nurse[[#This Row],[RN Hours (excl. Admin, DON)]],Nurse[[#This Row],[RN Admin Hours]],Nurse[[#This Row],[RN DON Hours]],Nurse[[#This Row],[LPN Hours (excl. Admin)]],Nurse[[#This Row],[LPN Admin Hours]],Nurse[[#This Row],[CNA Hours]],Nurse[[#This Row],[NA TR Hours]],Nurse[[#This Row],[Med Aide/Tech Hours]])</f>
        <v>269.24782608695654</v>
      </c>
      <c r="K267" s="4">
        <f>SUM(Nurse[[#This Row],[RN Hours (excl. Admin, DON)]],Nurse[[#This Row],[LPN Hours (excl. Admin)]],Nurse[[#This Row],[CNA Hours]],Nurse[[#This Row],[NA TR Hours]],Nurse[[#This Row],[Med Aide/Tech Hours]])</f>
        <v>232.5098913043478</v>
      </c>
      <c r="L267" s="4">
        <f>SUM(Nurse[[#This Row],[RN Hours (excl. Admin, DON)]],Nurse[[#This Row],[RN Admin Hours]],Nurse[[#This Row],[RN DON Hours]])</f>
        <v>29.584130434782608</v>
      </c>
      <c r="M267" s="4">
        <v>12.289456521739126</v>
      </c>
      <c r="N267" s="4">
        <v>11.990326086956525</v>
      </c>
      <c r="O267" s="4">
        <v>5.3043478260869561</v>
      </c>
      <c r="P267" s="4">
        <f>SUM(Nurse[[#This Row],[LPN Hours (excl. Admin)]],Nurse[[#This Row],[LPN Admin Hours]])</f>
        <v>90.118586956521767</v>
      </c>
      <c r="Q267" s="4">
        <v>70.675326086956545</v>
      </c>
      <c r="R267" s="4">
        <v>19.443260869565218</v>
      </c>
      <c r="S267" s="4">
        <f>SUM(Nurse[[#This Row],[CNA Hours]],Nurse[[#This Row],[NA TR Hours]],Nurse[[#This Row],[Med Aide/Tech Hours]])</f>
        <v>149.54510869565215</v>
      </c>
      <c r="T267" s="4">
        <v>122.39369565217389</v>
      </c>
      <c r="U267" s="4">
        <v>0</v>
      </c>
      <c r="V267" s="4">
        <v>27.15141304347825</v>
      </c>
      <c r="W2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112.7529347826087</v>
      </c>
      <c r="X267" s="4">
        <v>5.3109782608695655</v>
      </c>
      <c r="Y267" s="4">
        <v>0</v>
      </c>
      <c r="Z267" s="4">
        <v>0</v>
      </c>
      <c r="AA267" s="4">
        <v>43.251630434782605</v>
      </c>
      <c r="AB267" s="4">
        <v>0</v>
      </c>
      <c r="AC267" s="4">
        <v>52.61021739130436</v>
      </c>
      <c r="AD267" s="4">
        <v>0</v>
      </c>
      <c r="AE267" s="4">
        <v>11.580108695652173</v>
      </c>
      <c r="AF267" s="1">
        <v>155207</v>
      </c>
      <c r="AG267" s="1">
        <v>5</v>
      </c>
      <c r="AH267"/>
    </row>
    <row r="268" spans="1:34" x14ac:dyDescent="0.25">
      <c r="A268" t="s">
        <v>508</v>
      </c>
      <c r="B268" t="s">
        <v>322</v>
      </c>
      <c r="C268" t="s">
        <v>739</v>
      </c>
      <c r="D268" t="s">
        <v>619</v>
      </c>
      <c r="E268" s="4">
        <v>53.565217391304351</v>
      </c>
      <c r="F268" s="4">
        <f>Nurse[[#This Row],[Total Nurse Staff Hours]]/Nurse[[#This Row],[MDS Census]]</f>
        <v>3.1765219155844155</v>
      </c>
      <c r="G268" s="4">
        <f>Nurse[[#This Row],[Total Direct Care Staff Hours]]/Nurse[[#This Row],[MDS Census]]</f>
        <v>2.9807406655844151</v>
      </c>
      <c r="H268" s="4">
        <f>Nurse[[#This Row],[Total RN Hours (w/ Admin, DON)]]/Nurse[[#This Row],[MDS Census]]</f>
        <v>0.34841923701298705</v>
      </c>
      <c r="I268" s="4">
        <f>Nurse[[#This Row],[RN Hours (excl. Admin, DON)]]/Nurse[[#This Row],[MDS Census]]</f>
        <v>0.25120738636363638</v>
      </c>
      <c r="J268" s="4">
        <f>SUM(Nurse[[#This Row],[RN Hours (excl. Admin, DON)]],Nurse[[#This Row],[RN Admin Hours]],Nurse[[#This Row],[RN DON Hours]],Nurse[[#This Row],[LPN Hours (excl. Admin)]],Nurse[[#This Row],[LPN Admin Hours]],Nurse[[#This Row],[CNA Hours]],Nurse[[#This Row],[NA TR Hours]],Nurse[[#This Row],[Med Aide/Tech Hours]])</f>
        <v>170.15108695652174</v>
      </c>
      <c r="K268" s="4">
        <f>SUM(Nurse[[#This Row],[RN Hours (excl. Admin, DON)]],Nurse[[#This Row],[LPN Hours (excl. Admin)]],Nurse[[#This Row],[CNA Hours]],Nurse[[#This Row],[NA TR Hours]],Nurse[[#This Row],[Med Aide/Tech Hours]])</f>
        <v>159.66402173913042</v>
      </c>
      <c r="L268" s="4">
        <f>SUM(Nurse[[#This Row],[RN Hours (excl. Admin, DON)]],Nurse[[#This Row],[RN Admin Hours]],Nurse[[#This Row],[RN DON Hours]])</f>
        <v>18.663152173913048</v>
      </c>
      <c r="M268" s="4">
        <v>13.455978260869568</v>
      </c>
      <c r="N268" s="4">
        <v>0.69565217391304346</v>
      </c>
      <c r="O268" s="4">
        <v>4.5115217391304352</v>
      </c>
      <c r="P268" s="4">
        <f>SUM(Nurse[[#This Row],[LPN Hours (excl. Admin)]],Nurse[[#This Row],[LPN Admin Hours]])</f>
        <v>34.484565217391307</v>
      </c>
      <c r="Q268" s="4">
        <v>29.204673913043479</v>
      </c>
      <c r="R268" s="4">
        <v>5.2798913043478262</v>
      </c>
      <c r="S268" s="4">
        <f>SUM(Nurse[[#This Row],[CNA Hours]],Nurse[[#This Row],[NA TR Hours]],Nurse[[#This Row],[Med Aide/Tech Hours]])</f>
        <v>117.00336956521737</v>
      </c>
      <c r="T268" s="4">
        <v>98.19380434782606</v>
      </c>
      <c r="U268" s="4">
        <v>0</v>
      </c>
      <c r="V268" s="4">
        <v>18.809565217391306</v>
      </c>
      <c r="W2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73.262065217391296</v>
      </c>
      <c r="X268" s="4">
        <v>6.4192391304347831</v>
      </c>
      <c r="Y268" s="4">
        <v>0</v>
      </c>
      <c r="Z268" s="4">
        <v>2.4347826086956523</v>
      </c>
      <c r="AA268" s="4">
        <v>9.4285869565217411</v>
      </c>
      <c r="AB268" s="4">
        <v>0</v>
      </c>
      <c r="AC268" s="4">
        <v>52.897499999999994</v>
      </c>
      <c r="AD268" s="4">
        <v>0</v>
      </c>
      <c r="AE268" s="4">
        <v>2.0819565217391305</v>
      </c>
      <c r="AF268" s="1">
        <v>155670</v>
      </c>
      <c r="AG268" s="1">
        <v>5</v>
      </c>
      <c r="AH268"/>
    </row>
    <row r="269" spans="1:34" x14ac:dyDescent="0.25">
      <c r="A269" t="s">
        <v>508</v>
      </c>
      <c r="B269" t="s">
        <v>318</v>
      </c>
      <c r="C269" t="s">
        <v>805</v>
      </c>
      <c r="D269" t="s">
        <v>635</v>
      </c>
      <c r="E269" s="4">
        <v>100.92391304347827</v>
      </c>
      <c r="F269" s="4">
        <f>Nurse[[#This Row],[Total Nurse Staff Hours]]/Nurse[[#This Row],[MDS Census]]</f>
        <v>2.6194378029079153</v>
      </c>
      <c r="G269" s="4">
        <f>Nurse[[#This Row],[Total Direct Care Staff Hours]]/Nurse[[#This Row],[MDS Census]]</f>
        <v>2.3976758212170162</v>
      </c>
      <c r="H269" s="4">
        <f>Nurse[[#This Row],[Total RN Hours (w/ Admin, DON)]]/Nurse[[#This Row],[MDS Census]]</f>
        <v>0.1921184706515886</v>
      </c>
      <c r="I269" s="4">
        <f>Nurse[[#This Row],[RN Hours (excl. Admin, DON)]]/Nurse[[#This Row],[MDS Census]]</f>
        <v>0.10019170705438882</v>
      </c>
      <c r="J269" s="4">
        <f>SUM(Nurse[[#This Row],[RN Hours (excl. Admin, DON)]],Nurse[[#This Row],[RN Admin Hours]],Nurse[[#This Row],[RN DON Hours]],Nurse[[#This Row],[LPN Hours (excl. Admin)]],Nurse[[#This Row],[LPN Admin Hours]],Nurse[[#This Row],[CNA Hours]],Nurse[[#This Row],[NA TR Hours]],Nurse[[#This Row],[Med Aide/Tech Hours]])</f>
        <v>264.36391304347819</v>
      </c>
      <c r="K269" s="4">
        <f>SUM(Nurse[[#This Row],[RN Hours (excl. Admin, DON)]],Nurse[[#This Row],[LPN Hours (excl. Admin)]],Nurse[[#This Row],[CNA Hours]],Nurse[[#This Row],[NA TR Hours]],Nurse[[#This Row],[Med Aide/Tech Hours]])</f>
        <v>241.98282608695649</v>
      </c>
      <c r="L269" s="4">
        <f>SUM(Nurse[[#This Row],[RN Hours (excl. Admin, DON)]],Nurse[[#This Row],[RN Admin Hours]],Nurse[[#This Row],[RN DON Hours]])</f>
        <v>19.389347826086958</v>
      </c>
      <c r="M269" s="4">
        <v>10.111739130434785</v>
      </c>
      <c r="N269" s="4">
        <v>4.2341304347826085</v>
      </c>
      <c r="O269" s="4">
        <v>5.0434782608695654</v>
      </c>
      <c r="P269" s="4">
        <f>SUM(Nurse[[#This Row],[LPN Hours (excl. Admin)]],Nurse[[#This Row],[LPN Admin Hours]])</f>
        <v>74.697173913043457</v>
      </c>
      <c r="Q269" s="4">
        <v>61.593695652173899</v>
      </c>
      <c r="R269" s="4">
        <v>13.103478260869565</v>
      </c>
      <c r="S269" s="4">
        <f>SUM(Nurse[[#This Row],[CNA Hours]],Nurse[[#This Row],[NA TR Hours]],Nurse[[#This Row],[Med Aide/Tech Hours]])</f>
        <v>170.27739130434782</v>
      </c>
      <c r="T269" s="4">
        <v>138.77065217391302</v>
      </c>
      <c r="U269" s="4">
        <v>0</v>
      </c>
      <c r="V269" s="4">
        <v>31.506739130434781</v>
      </c>
      <c r="W2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102.43510869565219</v>
      </c>
      <c r="X269" s="4">
        <v>2.092173913043478</v>
      </c>
      <c r="Y269" s="4">
        <v>0</v>
      </c>
      <c r="Z269" s="4">
        <v>0</v>
      </c>
      <c r="AA269" s="4">
        <v>48.146195652173901</v>
      </c>
      <c r="AB269" s="4">
        <v>0</v>
      </c>
      <c r="AC269" s="4">
        <v>42.184130434782631</v>
      </c>
      <c r="AD269" s="4">
        <v>0</v>
      </c>
      <c r="AE269" s="4">
        <v>10.012608695652174</v>
      </c>
      <c r="AF269" s="1">
        <v>155665</v>
      </c>
      <c r="AG269" s="1">
        <v>5</v>
      </c>
      <c r="AH269"/>
    </row>
    <row r="270" spans="1:34" x14ac:dyDescent="0.25">
      <c r="A270" t="s">
        <v>508</v>
      </c>
      <c r="B270" t="s">
        <v>185</v>
      </c>
      <c r="C270" t="s">
        <v>650</v>
      </c>
      <c r="D270" t="s">
        <v>582</v>
      </c>
      <c r="E270" s="4">
        <v>77.521739130434781</v>
      </c>
      <c r="F270" s="4">
        <f>Nurse[[#This Row],[Total Nurse Staff Hours]]/Nurse[[#This Row],[MDS Census]]</f>
        <v>2.66089596186203</v>
      </c>
      <c r="G270" s="4">
        <f>Nurse[[#This Row],[Total Direct Care Staff Hours]]/Nurse[[#This Row],[MDS Census]]</f>
        <v>2.3411399326977005</v>
      </c>
      <c r="H270" s="4">
        <f>Nurse[[#This Row],[Total RN Hours (w/ Admin, DON)]]/Nurse[[#This Row],[MDS Census]]</f>
        <v>0.29981211441390909</v>
      </c>
      <c r="I270" s="4">
        <f>Nurse[[#This Row],[RN Hours (excl. Admin, DON)]]/Nurse[[#This Row],[MDS Census]]</f>
        <v>0.18876332024677503</v>
      </c>
      <c r="J270" s="4">
        <f>SUM(Nurse[[#This Row],[RN Hours (excl. Admin, DON)]],Nurse[[#This Row],[RN Admin Hours]],Nurse[[#This Row],[RN DON Hours]],Nurse[[#This Row],[LPN Hours (excl. Admin)]],Nurse[[#This Row],[LPN Admin Hours]],Nurse[[#This Row],[CNA Hours]],Nurse[[#This Row],[NA TR Hours]],Nurse[[#This Row],[Med Aide/Tech Hours]])</f>
        <v>206.27728260869563</v>
      </c>
      <c r="K270" s="4">
        <f>SUM(Nurse[[#This Row],[RN Hours (excl. Admin, DON)]],Nurse[[#This Row],[LPN Hours (excl. Admin)]],Nurse[[#This Row],[CNA Hours]],Nurse[[#This Row],[NA TR Hours]],Nurse[[#This Row],[Med Aide/Tech Hours]])</f>
        <v>181.48923913043478</v>
      </c>
      <c r="L270" s="4">
        <f>SUM(Nurse[[#This Row],[RN Hours (excl. Admin, DON)]],Nurse[[#This Row],[RN Admin Hours]],Nurse[[#This Row],[RN DON Hours]])</f>
        <v>23.241956521739127</v>
      </c>
      <c r="M270" s="4">
        <v>14.633260869565213</v>
      </c>
      <c r="N270" s="4">
        <v>0</v>
      </c>
      <c r="O270" s="4">
        <v>8.6086956521739122</v>
      </c>
      <c r="P270" s="4">
        <f>SUM(Nurse[[#This Row],[LPN Hours (excl. Admin)]],Nurse[[#This Row],[LPN Admin Hours]])</f>
        <v>71.170978260869546</v>
      </c>
      <c r="Q270" s="4">
        <v>54.991630434782593</v>
      </c>
      <c r="R270" s="4">
        <v>16.179347826086957</v>
      </c>
      <c r="S270" s="4">
        <f>SUM(Nurse[[#This Row],[CNA Hours]],Nurse[[#This Row],[NA TR Hours]],Nurse[[#This Row],[Med Aide/Tech Hours]])</f>
        <v>111.86434782608697</v>
      </c>
      <c r="T270" s="4">
        <v>95.637391304347844</v>
      </c>
      <c r="U270" s="4">
        <v>0</v>
      </c>
      <c r="V270" s="4">
        <v>16.226956521739123</v>
      </c>
      <c r="W2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0" s="4">
        <v>0</v>
      </c>
      <c r="Y270" s="4">
        <v>0</v>
      </c>
      <c r="Z270" s="4">
        <v>0</v>
      </c>
      <c r="AA270" s="4">
        <v>0</v>
      </c>
      <c r="AB270" s="4">
        <v>0</v>
      </c>
      <c r="AC270" s="4">
        <v>0</v>
      </c>
      <c r="AD270" s="4">
        <v>0</v>
      </c>
      <c r="AE270" s="4">
        <v>0</v>
      </c>
      <c r="AF270" s="1">
        <v>155376</v>
      </c>
      <c r="AG270" s="1">
        <v>5</v>
      </c>
      <c r="AH270"/>
    </row>
    <row r="271" spans="1:34" x14ac:dyDescent="0.25">
      <c r="A271" t="s">
        <v>508</v>
      </c>
      <c r="B271" t="s">
        <v>95</v>
      </c>
      <c r="C271" t="s">
        <v>709</v>
      </c>
      <c r="D271" t="s">
        <v>606</v>
      </c>
      <c r="E271" s="4">
        <v>45.184782608695649</v>
      </c>
      <c r="F271" s="4">
        <f>Nurse[[#This Row],[Total Nurse Staff Hours]]/Nurse[[#This Row],[MDS Census]]</f>
        <v>2.8011835458263175</v>
      </c>
      <c r="G271" s="4">
        <f>Nurse[[#This Row],[Total Direct Care Staff Hours]]/Nurse[[#This Row],[MDS Census]]</f>
        <v>2.5329829203752712</v>
      </c>
      <c r="H271" s="4">
        <f>Nurse[[#This Row],[Total RN Hours (w/ Admin, DON)]]/Nurse[[#This Row],[MDS Census]]</f>
        <v>0.61280731296608126</v>
      </c>
      <c r="I271" s="4">
        <f>Nurse[[#This Row],[RN Hours (excl. Admin, DON)]]/Nurse[[#This Row],[MDS Census]]</f>
        <v>0.39271830647101275</v>
      </c>
      <c r="J271" s="4">
        <f>SUM(Nurse[[#This Row],[RN Hours (excl. Admin, DON)]],Nurse[[#This Row],[RN Admin Hours]],Nurse[[#This Row],[RN DON Hours]],Nurse[[#This Row],[LPN Hours (excl. Admin)]],Nurse[[#This Row],[LPN Admin Hours]],Nurse[[#This Row],[CNA Hours]],Nurse[[#This Row],[NA TR Hours]],Nurse[[#This Row],[Med Aide/Tech Hours]])</f>
        <v>126.57086956521741</v>
      </c>
      <c r="K271" s="4">
        <f>SUM(Nurse[[#This Row],[RN Hours (excl. Admin, DON)]],Nurse[[#This Row],[LPN Hours (excl. Admin)]],Nurse[[#This Row],[CNA Hours]],Nurse[[#This Row],[NA TR Hours]],Nurse[[#This Row],[Med Aide/Tech Hours]])</f>
        <v>114.45228260869567</v>
      </c>
      <c r="L271" s="4">
        <f>SUM(Nurse[[#This Row],[RN Hours (excl. Admin, DON)]],Nurse[[#This Row],[RN Admin Hours]],Nurse[[#This Row],[RN DON Hours]])</f>
        <v>27.689565217391301</v>
      </c>
      <c r="M271" s="4">
        <v>17.744891304347824</v>
      </c>
      <c r="N271" s="4">
        <v>4.3794565217391304</v>
      </c>
      <c r="O271" s="4">
        <v>5.5652173913043477</v>
      </c>
      <c r="P271" s="4">
        <f>SUM(Nurse[[#This Row],[LPN Hours (excl. Admin)]],Nurse[[#This Row],[LPN Admin Hours]])</f>
        <v>23.403586956521746</v>
      </c>
      <c r="Q271" s="4">
        <v>21.229673913043484</v>
      </c>
      <c r="R271" s="4">
        <v>2.1739130434782608</v>
      </c>
      <c r="S271" s="4">
        <f>SUM(Nurse[[#This Row],[CNA Hours]],Nurse[[#This Row],[NA TR Hours]],Nurse[[#This Row],[Med Aide/Tech Hours]])</f>
        <v>75.477717391304353</v>
      </c>
      <c r="T271" s="4">
        <v>52.194130434782622</v>
      </c>
      <c r="U271" s="4">
        <v>0</v>
      </c>
      <c r="V271" s="4">
        <v>23.283586956521731</v>
      </c>
      <c r="W2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9.7306521739130432</v>
      </c>
      <c r="X271" s="4">
        <v>0.70380434782608692</v>
      </c>
      <c r="Y271" s="4">
        <v>0</v>
      </c>
      <c r="Z271" s="4">
        <v>1.0434782608695652</v>
      </c>
      <c r="AA271" s="4">
        <v>2.8364130434782608</v>
      </c>
      <c r="AB271" s="4">
        <v>0</v>
      </c>
      <c r="AC271" s="4">
        <v>4.609565217391304</v>
      </c>
      <c r="AD271" s="4">
        <v>0</v>
      </c>
      <c r="AE271" s="4">
        <v>0.53739130434782612</v>
      </c>
      <c r="AF271" s="1">
        <v>155219</v>
      </c>
      <c r="AG271" s="1">
        <v>5</v>
      </c>
      <c r="AH271"/>
    </row>
    <row r="272" spans="1:34" x14ac:dyDescent="0.25">
      <c r="A272" t="s">
        <v>508</v>
      </c>
      <c r="B272" t="s">
        <v>117</v>
      </c>
      <c r="C272" t="s">
        <v>696</v>
      </c>
      <c r="D272" t="s">
        <v>557</v>
      </c>
      <c r="E272" s="4">
        <v>77.902173913043484</v>
      </c>
      <c r="F272" s="4">
        <f>Nurse[[#This Row],[Total Nurse Staff Hours]]/Nurse[[#This Row],[MDS Census]]</f>
        <v>2.3017357332217099</v>
      </c>
      <c r="G272" s="4">
        <f>Nurse[[#This Row],[Total Direct Care Staff Hours]]/Nurse[[#This Row],[MDS Census]]</f>
        <v>2.0667141063206356</v>
      </c>
      <c r="H272" s="4">
        <f>Nurse[[#This Row],[Total RN Hours (w/ Admin, DON)]]/Nurse[[#This Row],[MDS Census]]</f>
        <v>0.54215013255197431</v>
      </c>
      <c r="I272" s="4">
        <f>Nurse[[#This Row],[RN Hours (excl. Admin, DON)]]/Nurse[[#This Row],[MDS Census]]</f>
        <v>0.37297195479280032</v>
      </c>
      <c r="J272" s="4">
        <f>SUM(Nurse[[#This Row],[RN Hours (excl. Admin, DON)]],Nurse[[#This Row],[RN Admin Hours]],Nurse[[#This Row],[RN DON Hours]],Nurse[[#This Row],[LPN Hours (excl. Admin)]],Nurse[[#This Row],[LPN Admin Hours]],Nurse[[#This Row],[CNA Hours]],Nurse[[#This Row],[NA TR Hours]],Nurse[[#This Row],[Med Aide/Tech Hours]])</f>
        <v>179.31021739130429</v>
      </c>
      <c r="K272" s="4">
        <f>SUM(Nurse[[#This Row],[RN Hours (excl. Admin, DON)]],Nurse[[#This Row],[LPN Hours (excl. Admin)]],Nurse[[#This Row],[CNA Hours]],Nurse[[#This Row],[NA TR Hours]],Nurse[[#This Row],[Med Aide/Tech Hours]])</f>
        <v>161.0015217391304</v>
      </c>
      <c r="L272" s="4">
        <f>SUM(Nurse[[#This Row],[RN Hours (excl. Admin, DON)]],Nurse[[#This Row],[RN Admin Hours]],Nurse[[#This Row],[RN DON Hours]])</f>
        <v>42.23467391304348</v>
      </c>
      <c r="M272" s="4">
        <v>29.055326086956523</v>
      </c>
      <c r="N272" s="4">
        <v>7.9619565217391308</v>
      </c>
      <c r="O272" s="4">
        <v>5.2173913043478262</v>
      </c>
      <c r="P272" s="4">
        <f>SUM(Nurse[[#This Row],[LPN Hours (excl. Admin)]],Nurse[[#This Row],[LPN Admin Hours]])</f>
        <v>57.114130434782602</v>
      </c>
      <c r="Q272" s="4">
        <v>51.984782608695646</v>
      </c>
      <c r="R272" s="4">
        <v>5.1293478260869572</v>
      </c>
      <c r="S272" s="4">
        <f>SUM(Nurse[[#This Row],[CNA Hours]],Nurse[[#This Row],[NA TR Hours]],Nurse[[#This Row],[Med Aide/Tech Hours]])</f>
        <v>79.961413043478245</v>
      </c>
      <c r="T272" s="4">
        <v>74.721086956521717</v>
      </c>
      <c r="U272" s="4">
        <v>0</v>
      </c>
      <c r="V272" s="4">
        <v>5.2403260869565216</v>
      </c>
      <c r="W2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2" s="4">
        <v>0</v>
      </c>
      <c r="Y272" s="4">
        <v>0</v>
      </c>
      <c r="Z272" s="4">
        <v>0</v>
      </c>
      <c r="AA272" s="4">
        <v>0</v>
      </c>
      <c r="AB272" s="4">
        <v>0</v>
      </c>
      <c r="AC272" s="4">
        <v>0</v>
      </c>
      <c r="AD272" s="4">
        <v>0</v>
      </c>
      <c r="AE272" s="4">
        <v>0</v>
      </c>
      <c r="AF272" s="1">
        <v>155247</v>
      </c>
      <c r="AG272" s="1">
        <v>5</v>
      </c>
      <c r="AH272"/>
    </row>
    <row r="273" spans="1:34" x14ac:dyDescent="0.25">
      <c r="A273" t="s">
        <v>508</v>
      </c>
      <c r="B273" t="s">
        <v>150</v>
      </c>
      <c r="C273" t="s">
        <v>708</v>
      </c>
      <c r="D273" t="s">
        <v>605</v>
      </c>
      <c r="E273" s="4">
        <v>85.728260869565219</v>
      </c>
      <c r="F273" s="4">
        <f>Nurse[[#This Row],[Total Nurse Staff Hours]]/Nurse[[#This Row],[MDS Census]]</f>
        <v>2.6616520857106631</v>
      </c>
      <c r="G273" s="4">
        <f>Nurse[[#This Row],[Total Direct Care Staff Hours]]/Nurse[[#This Row],[MDS Census]]</f>
        <v>2.3409534677317105</v>
      </c>
      <c r="H273" s="4">
        <f>Nurse[[#This Row],[Total RN Hours (w/ Admin, DON)]]/Nurse[[#This Row],[MDS Census]]</f>
        <v>0.32689869405350569</v>
      </c>
      <c r="I273" s="4">
        <f>Nurse[[#This Row],[RN Hours (excl. Admin, DON)]]/Nurse[[#This Row],[MDS Census]]</f>
        <v>0.19402180803854438</v>
      </c>
      <c r="J273" s="4">
        <f>SUM(Nurse[[#This Row],[RN Hours (excl. Admin, DON)]],Nurse[[#This Row],[RN Admin Hours]],Nurse[[#This Row],[RN DON Hours]],Nurse[[#This Row],[LPN Hours (excl. Admin)]],Nurse[[#This Row],[LPN Admin Hours]],Nurse[[#This Row],[CNA Hours]],Nurse[[#This Row],[NA TR Hours]],Nurse[[#This Row],[Med Aide/Tech Hours]])</f>
        <v>228.17880434782609</v>
      </c>
      <c r="K273" s="4">
        <f>SUM(Nurse[[#This Row],[RN Hours (excl. Admin, DON)]],Nurse[[#This Row],[LPN Hours (excl. Admin)]],Nurse[[#This Row],[CNA Hours]],Nurse[[#This Row],[NA TR Hours]],Nurse[[#This Row],[Med Aide/Tech Hours]])</f>
        <v>200.68586956521739</v>
      </c>
      <c r="L273" s="4">
        <f>SUM(Nurse[[#This Row],[RN Hours (excl. Admin, DON)]],Nurse[[#This Row],[RN Admin Hours]],Nurse[[#This Row],[RN DON Hours]])</f>
        <v>28.024456521739125</v>
      </c>
      <c r="M273" s="4">
        <v>16.633152173913039</v>
      </c>
      <c r="N273" s="4">
        <v>6</v>
      </c>
      <c r="O273" s="4">
        <v>5.3913043478260869</v>
      </c>
      <c r="P273" s="4">
        <f>SUM(Nurse[[#This Row],[LPN Hours (excl. Admin)]],Nurse[[#This Row],[LPN Admin Hours]])</f>
        <v>64.941630434782596</v>
      </c>
      <c r="Q273" s="4">
        <v>48.839999999999989</v>
      </c>
      <c r="R273" s="4">
        <v>16.101630434782606</v>
      </c>
      <c r="S273" s="4">
        <f>SUM(Nurse[[#This Row],[CNA Hours]],Nurse[[#This Row],[NA TR Hours]],Nurse[[#This Row],[Med Aide/Tech Hours]])</f>
        <v>135.21271739130438</v>
      </c>
      <c r="T273" s="4">
        <v>110.67217391304349</v>
      </c>
      <c r="U273" s="4">
        <v>0</v>
      </c>
      <c r="V273" s="4">
        <v>24.540543478260879</v>
      </c>
      <c r="W2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104.74249999999999</v>
      </c>
      <c r="X273" s="4">
        <v>1.1096739130434783</v>
      </c>
      <c r="Y273" s="4">
        <v>0</v>
      </c>
      <c r="Z273" s="4">
        <v>0</v>
      </c>
      <c r="AA273" s="4">
        <v>27.20000000000001</v>
      </c>
      <c r="AB273" s="4">
        <v>0</v>
      </c>
      <c r="AC273" s="4">
        <v>64.187717391304318</v>
      </c>
      <c r="AD273" s="4">
        <v>0</v>
      </c>
      <c r="AE273" s="4">
        <v>12.245108695652174</v>
      </c>
      <c r="AF273" s="1">
        <v>155322</v>
      </c>
      <c r="AG273" s="1">
        <v>5</v>
      </c>
      <c r="AH273"/>
    </row>
    <row r="274" spans="1:34" x14ac:dyDescent="0.25">
      <c r="A274" t="s">
        <v>508</v>
      </c>
      <c r="B274" t="s">
        <v>372</v>
      </c>
      <c r="C274" t="s">
        <v>814</v>
      </c>
      <c r="D274" t="s">
        <v>618</v>
      </c>
      <c r="E274" s="4">
        <v>39.152173913043477</v>
      </c>
      <c r="F274" s="4">
        <f>Nurse[[#This Row],[Total Nurse Staff Hours]]/Nurse[[#This Row],[MDS Census]]</f>
        <v>4.4440810660744026</v>
      </c>
      <c r="G274" s="4">
        <f>Nurse[[#This Row],[Total Direct Care Staff Hours]]/Nurse[[#This Row],[MDS Census]]</f>
        <v>3.8686257634647419</v>
      </c>
      <c r="H274" s="4">
        <f>Nurse[[#This Row],[Total RN Hours (w/ Admin, DON)]]/Nurse[[#This Row],[MDS Census]]</f>
        <v>0.75840921710161013</v>
      </c>
      <c r="I274" s="4">
        <f>Nurse[[#This Row],[RN Hours (excl. Admin, DON)]]/Nurse[[#This Row],[MDS Census]]</f>
        <v>0.45835646862853968</v>
      </c>
      <c r="J274" s="4">
        <f>SUM(Nurse[[#This Row],[RN Hours (excl. Admin, DON)]],Nurse[[#This Row],[RN Admin Hours]],Nurse[[#This Row],[RN DON Hours]],Nurse[[#This Row],[LPN Hours (excl. Admin)]],Nurse[[#This Row],[LPN Admin Hours]],Nurse[[#This Row],[CNA Hours]],Nurse[[#This Row],[NA TR Hours]],Nurse[[#This Row],[Med Aide/Tech Hours]])</f>
        <v>173.99543478260867</v>
      </c>
      <c r="K274" s="4">
        <f>SUM(Nurse[[#This Row],[RN Hours (excl. Admin, DON)]],Nurse[[#This Row],[LPN Hours (excl. Admin)]],Nurse[[#This Row],[CNA Hours]],Nurse[[#This Row],[NA TR Hours]],Nurse[[#This Row],[Med Aide/Tech Hours]])</f>
        <v>151.46510869565216</v>
      </c>
      <c r="L274" s="4">
        <f>SUM(Nurse[[#This Row],[RN Hours (excl. Admin, DON)]],Nurse[[#This Row],[RN Admin Hours]],Nurse[[#This Row],[RN DON Hours]])</f>
        <v>29.693369565217388</v>
      </c>
      <c r="M274" s="4">
        <v>17.945652173913043</v>
      </c>
      <c r="N274" s="4">
        <v>0</v>
      </c>
      <c r="O274" s="4">
        <v>11.747717391304347</v>
      </c>
      <c r="P274" s="4">
        <f>SUM(Nurse[[#This Row],[LPN Hours (excl. Admin)]],Nurse[[#This Row],[LPN Admin Hours]])</f>
        <v>42.456521739130437</v>
      </c>
      <c r="Q274" s="4">
        <v>31.673913043478262</v>
      </c>
      <c r="R274" s="4">
        <v>10.782608695652174</v>
      </c>
      <c r="S274" s="4">
        <f>SUM(Nurse[[#This Row],[CNA Hours]],Nurse[[#This Row],[NA TR Hours]],Nurse[[#This Row],[Med Aide/Tech Hours]])</f>
        <v>101.84554347826086</v>
      </c>
      <c r="T274" s="4">
        <v>43.438804347826085</v>
      </c>
      <c r="U274" s="4">
        <v>12.493478260869564</v>
      </c>
      <c r="V274" s="4">
        <v>45.913260869565214</v>
      </c>
      <c r="W2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4" s="4">
        <v>0</v>
      </c>
      <c r="Y274" s="4">
        <v>0</v>
      </c>
      <c r="Z274" s="4">
        <v>0</v>
      </c>
      <c r="AA274" s="4">
        <v>0</v>
      </c>
      <c r="AB274" s="4">
        <v>0</v>
      </c>
      <c r="AC274" s="4">
        <v>0</v>
      </c>
      <c r="AD274" s="4">
        <v>0</v>
      </c>
      <c r="AE274" s="4">
        <v>0</v>
      </c>
      <c r="AF274" s="1">
        <v>155728</v>
      </c>
      <c r="AG274" s="1">
        <v>5</v>
      </c>
      <c r="AH274"/>
    </row>
    <row r="275" spans="1:34" x14ac:dyDescent="0.25">
      <c r="A275" t="s">
        <v>508</v>
      </c>
      <c r="B275" t="s">
        <v>401</v>
      </c>
      <c r="C275" t="s">
        <v>804</v>
      </c>
      <c r="D275" t="s">
        <v>573</v>
      </c>
      <c r="E275" s="4">
        <v>41.423913043478258</v>
      </c>
      <c r="F275" s="4">
        <f>Nurse[[#This Row],[Total Nurse Staff Hours]]/Nurse[[#This Row],[MDS Census]]</f>
        <v>4.3720598268171074</v>
      </c>
      <c r="G275" s="4">
        <f>Nurse[[#This Row],[Total Direct Care Staff Hours]]/Nurse[[#This Row],[MDS Census]]</f>
        <v>3.865434269220676</v>
      </c>
      <c r="H275" s="4">
        <f>Nurse[[#This Row],[Total RN Hours (w/ Admin, DON)]]/Nurse[[#This Row],[MDS Census]]</f>
        <v>0.50712411440566785</v>
      </c>
      <c r="I275" s="4">
        <f>Nurse[[#This Row],[RN Hours (excl. Admin, DON)]]/Nurse[[#This Row],[MDS Census]]</f>
        <v>0.26071109944896359</v>
      </c>
      <c r="J275" s="4">
        <f>SUM(Nurse[[#This Row],[RN Hours (excl. Admin, DON)]],Nurse[[#This Row],[RN Admin Hours]],Nurse[[#This Row],[RN DON Hours]],Nurse[[#This Row],[LPN Hours (excl. Admin)]],Nurse[[#This Row],[LPN Admin Hours]],Nurse[[#This Row],[CNA Hours]],Nurse[[#This Row],[NA TR Hours]],Nurse[[#This Row],[Med Aide/Tech Hours]])</f>
        <v>181.10782608695646</v>
      </c>
      <c r="K275" s="4">
        <f>SUM(Nurse[[#This Row],[RN Hours (excl. Admin, DON)]],Nurse[[#This Row],[LPN Hours (excl. Admin)]],Nurse[[#This Row],[CNA Hours]],Nurse[[#This Row],[NA TR Hours]],Nurse[[#This Row],[Med Aide/Tech Hours]])</f>
        <v>160.12141304347821</v>
      </c>
      <c r="L275" s="4">
        <f>SUM(Nurse[[#This Row],[RN Hours (excl. Admin, DON)]],Nurse[[#This Row],[RN Admin Hours]],Nurse[[#This Row],[RN DON Hours]])</f>
        <v>21.007065217391304</v>
      </c>
      <c r="M275" s="4">
        <v>10.799673913043479</v>
      </c>
      <c r="N275" s="4">
        <v>5.2401086956521725</v>
      </c>
      <c r="O275" s="4">
        <v>4.9672826086956521</v>
      </c>
      <c r="P275" s="4">
        <f>SUM(Nurse[[#This Row],[LPN Hours (excl. Admin)]],Nurse[[#This Row],[LPN Admin Hours]])</f>
        <v>63.562826086956505</v>
      </c>
      <c r="Q275" s="4">
        <v>52.78380434782607</v>
      </c>
      <c r="R275" s="4">
        <v>10.779021739130433</v>
      </c>
      <c r="S275" s="4">
        <f>SUM(Nurse[[#This Row],[CNA Hours]],Nurse[[#This Row],[NA TR Hours]],Nurse[[#This Row],[Med Aide/Tech Hours]])</f>
        <v>96.537934782608659</v>
      </c>
      <c r="T275" s="4">
        <v>96.537934782608659</v>
      </c>
      <c r="U275" s="4">
        <v>0</v>
      </c>
      <c r="V275" s="4">
        <v>0</v>
      </c>
      <c r="W2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60.9383695652174</v>
      </c>
      <c r="X275" s="4">
        <v>4.0371739130434774</v>
      </c>
      <c r="Y275" s="4">
        <v>0</v>
      </c>
      <c r="Z275" s="4">
        <v>0</v>
      </c>
      <c r="AA275" s="4">
        <v>14.090434782608698</v>
      </c>
      <c r="AB275" s="4">
        <v>0</v>
      </c>
      <c r="AC275" s="4">
        <v>42.810760869565222</v>
      </c>
      <c r="AD275" s="4">
        <v>0</v>
      </c>
      <c r="AE275" s="4">
        <v>0</v>
      </c>
      <c r="AF275" s="1">
        <v>155766</v>
      </c>
      <c r="AG275" s="1">
        <v>5</v>
      </c>
      <c r="AH275"/>
    </row>
    <row r="276" spans="1:34" x14ac:dyDescent="0.25">
      <c r="A276" t="s">
        <v>508</v>
      </c>
      <c r="B276" t="s">
        <v>80</v>
      </c>
      <c r="C276" t="s">
        <v>725</v>
      </c>
      <c r="D276" t="s">
        <v>582</v>
      </c>
      <c r="E276" s="4">
        <v>81.630434782608702</v>
      </c>
      <c r="F276" s="4">
        <f>Nurse[[#This Row],[Total Nurse Staff Hours]]/Nurse[[#This Row],[MDS Census]]</f>
        <v>3.442133155792277</v>
      </c>
      <c r="G276" s="4">
        <f>Nurse[[#This Row],[Total Direct Care Staff Hours]]/Nurse[[#This Row],[MDS Census]]</f>
        <v>3.0544700399467377</v>
      </c>
      <c r="H276" s="4">
        <f>Nurse[[#This Row],[Total RN Hours (w/ Admin, DON)]]/Nurse[[#This Row],[MDS Census]]</f>
        <v>0.65877363515312914</v>
      </c>
      <c r="I276" s="4">
        <f>Nurse[[#This Row],[RN Hours (excl. Admin, DON)]]/Nurse[[#This Row],[MDS Census]]</f>
        <v>0.42304660452729692</v>
      </c>
      <c r="J276" s="4">
        <f>SUM(Nurse[[#This Row],[RN Hours (excl. Admin, DON)]],Nurse[[#This Row],[RN Admin Hours]],Nurse[[#This Row],[RN DON Hours]],Nurse[[#This Row],[LPN Hours (excl. Admin)]],Nurse[[#This Row],[LPN Admin Hours]],Nurse[[#This Row],[CNA Hours]],Nurse[[#This Row],[NA TR Hours]],Nurse[[#This Row],[Med Aide/Tech Hours]])</f>
        <v>280.98282608695655</v>
      </c>
      <c r="K276" s="4">
        <f>SUM(Nurse[[#This Row],[RN Hours (excl. Admin, DON)]],Nurse[[#This Row],[LPN Hours (excl. Admin)]],Nurse[[#This Row],[CNA Hours]],Nurse[[#This Row],[NA TR Hours]],Nurse[[#This Row],[Med Aide/Tech Hours]])</f>
        <v>249.33771739130438</v>
      </c>
      <c r="L276" s="4">
        <f>SUM(Nurse[[#This Row],[RN Hours (excl. Admin, DON)]],Nurse[[#This Row],[RN Admin Hours]],Nurse[[#This Row],[RN DON Hours]])</f>
        <v>53.775978260869564</v>
      </c>
      <c r="M276" s="4">
        <v>34.533478260869565</v>
      </c>
      <c r="N276" s="4">
        <v>13.938152173913043</v>
      </c>
      <c r="O276" s="4">
        <v>5.3043478260869561</v>
      </c>
      <c r="P276" s="4">
        <f>SUM(Nurse[[#This Row],[LPN Hours (excl. Admin)]],Nurse[[#This Row],[LPN Admin Hours]])</f>
        <v>54.501086956521753</v>
      </c>
      <c r="Q276" s="4">
        <v>42.098478260869577</v>
      </c>
      <c r="R276" s="4">
        <v>12.402608695652178</v>
      </c>
      <c r="S276" s="4">
        <f>SUM(Nurse[[#This Row],[CNA Hours]],Nurse[[#This Row],[NA TR Hours]],Nurse[[#This Row],[Med Aide/Tech Hours]])</f>
        <v>172.70576086956524</v>
      </c>
      <c r="T276" s="4">
        <v>145.22467391304349</v>
      </c>
      <c r="U276" s="4">
        <v>0.66847826086956519</v>
      </c>
      <c r="V276" s="4">
        <v>26.812608695652177</v>
      </c>
      <c r="W2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12.831630434782607</v>
      </c>
      <c r="X276" s="4">
        <v>2.3692391304347824</v>
      </c>
      <c r="Y276" s="4">
        <v>0</v>
      </c>
      <c r="Z276" s="4">
        <v>0</v>
      </c>
      <c r="AA276" s="4">
        <v>10.054456521739128</v>
      </c>
      <c r="AB276" s="4">
        <v>0</v>
      </c>
      <c r="AC276" s="4">
        <v>0.40793478260869565</v>
      </c>
      <c r="AD276" s="4">
        <v>0</v>
      </c>
      <c r="AE276" s="4">
        <v>0</v>
      </c>
      <c r="AF276" s="1">
        <v>155199</v>
      </c>
      <c r="AG276" s="1">
        <v>5</v>
      </c>
      <c r="AH276"/>
    </row>
    <row r="277" spans="1:34" x14ac:dyDescent="0.25">
      <c r="A277" t="s">
        <v>508</v>
      </c>
      <c r="B277" t="s">
        <v>325</v>
      </c>
      <c r="C277" t="s">
        <v>806</v>
      </c>
      <c r="D277" t="s">
        <v>626</v>
      </c>
      <c r="E277" s="4">
        <v>61.967391304347828</v>
      </c>
      <c r="F277" s="4">
        <f>Nurse[[#This Row],[Total Nurse Staff Hours]]/Nurse[[#This Row],[MDS Census]]</f>
        <v>3.2839343974741277</v>
      </c>
      <c r="G277" s="4">
        <f>Nurse[[#This Row],[Total Direct Care Staff Hours]]/Nurse[[#This Row],[MDS Census]]</f>
        <v>3.0002069812313632</v>
      </c>
      <c r="H277" s="4">
        <f>Nurse[[#This Row],[Total RN Hours (w/ Admin, DON)]]/Nurse[[#This Row],[MDS Census]]</f>
        <v>0.52286791790913889</v>
      </c>
      <c r="I277" s="4">
        <f>Nurse[[#This Row],[RN Hours (excl. Admin, DON)]]/Nurse[[#This Row],[MDS Census]]</f>
        <v>0.31444308016137529</v>
      </c>
      <c r="J277" s="4">
        <f>SUM(Nurse[[#This Row],[RN Hours (excl. Admin, DON)]],Nurse[[#This Row],[RN Admin Hours]],Nurse[[#This Row],[RN DON Hours]],Nurse[[#This Row],[LPN Hours (excl. Admin)]],Nurse[[#This Row],[LPN Admin Hours]],Nurse[[#This Row],[CNA Hours]],Nurse[[#This Row],[NA TR Hours]],Nurse[[#This Row],[Med Aide/Tech Hours]])</f>
        <v>203.49684782608699</v>
      </c>
      <c r="K277" s="4">
        <f>SUM(Nurse[[#This Row],[RN Hours (excl. Admin, DON)]],Nurse[[#This Row],[LPN Hours (excl. Admin)]],Nurse[[#This Row],[CNA Hours]],Nurse[[#This Row],[NA TR Hours]],Nurse[[#This Row],[Med Aide/Tech Hours]])</f>
        <v>185.91500000000002</v>
      </c>
      <c r="L277" s="4">
        <f>SUM(Nurse[[#This Row],[RN Hours (excl. Admin, DON)]],Nurse[[#This Row],[RN Admin Hours]],Nurse[[#This Row],[RN DON Hours]])</f>
        <v>32.400760869565225</v>
      </c>
      <c r="M277" s="4">
        <v>19.485217391304353</v>
      </c>
      <c r="N277" s="4">
        <v>8.0459782608695658</v>
      </c>
      <c r="O277" s="4">
        <v>4.8695652173913047</v>
      </c>
      <c r="P277" s="4">
        <f>SUM(Nurse[[#This Row],[LPN Hours (excl. Admin)]],Nurse[[#This Row],[LPN Admin Hours]])</f>
        <v>47.778586956521742</v>
      </c>
      <c r="Q277" s="4">
        <v>43.112282608695658</v>
      </c>
      <c r="R277" s="4">
        <v>4.6663043478260873</v>
      </c>
      <c r="S277" s="4">
        <f>SUM(Nurse[[#This Row],[CNA Hours]],Nurse[[#This Row],[NA TR Hours]],Nurse[[#This Row],[Med Aide/Tech Hours]])</f>
        <v>123.31750000000001</v>
      </c>
      <c r="T277" s="4">
        <v>114.89282608695653</v>
      </c>
      <c r="U277" s="4">
        <v>1.5921739130434778</v>
      </c>
      <c r="V277" s="4">
        <v>6.8325000000000014</v>
      </c>
      <c r="W2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7" s="4">
        <v>0</v>
      </c>
      <c r="Y277" s="4">
        <v>0</v>
      </c>
      <c r="Z277" s="4">
        <v>0</v>
      </c>
      <c r="AA277" s="4">
        <v>0</v>
      </c>
      <c r="AB277" s="4">
        <v>0</v>
      </c>
      <c r="AC277" s="4">
        <v>0</v>
      </c>
      <c r="AD277" s="4">
        <v>0</v>
      </c>
      <c r="AE277" s="4">
        <v>0</v>
      </c>
      <c r="AF277" s="1">
        <v>155673</v>
      </c>
      <c r="AG277" s="1">
        <v>5</v>
      </c>
      <c r="AH277"/>
    </row>
    <row r="278" spans="1:34" x14ac:dyDescent="0.25">
      <c r="A278" t="s">
        <v>508</v>
      </c>
      <c r="B278" t="s">
        <v>79</v>
      </c>
      <c r="C278" t="s">
        <v>696</v>
      </c>
      <c r="D278" t="s">
        <v>557</v>
      </c>
      <c r="E278" s="4">
        <v>51.097826086956523</v>
      </c>
      <c r="F278" s="4">
        <f>Nurse[[#This Row],[Total Nurse Staff Hours]]/Nurse[[#This Row],[MDS Census]]</f>
        <v>4.1935758349287378</v>
      </c>
      <c r="G278" s="4">
        <f>Nurse[[#This Row],[Total Direct Care Staff Hours]]/Nurse[[#This Row],[MDS Census]]</f>
        <v>3.7214422463305676</v>
      </c>
      <c r="H278" s="4">
        <f>Nurse[[#This Row],[Total RN Hours (w/ Admin, DON)]]/Nurse[[#This Row],[MDS Census]]</f>
        <v>0.99649010848755559</v>
      </c>
      <c r="I278" s="4">
        <f>Nurse[[#This Row],[RN Hours (excl. Admin, DON)]]/Nurse[[#This Row],[MDS Census]]</f>
        <v>0.62986598596043386</v>
      </c>
      <c r="J278" s="4">
        <f>SUM(Nurse[[#This Row],[RN Hours (excl. Admin, DON)]],Nurse[[#This Row],[RN Admin Hours]],Nurse[[#This Row],[RN DON Hours]],Nurse[[#This Row],[LPN Hours (excl. Admin)]],Nurse[[#This Row],[LPN Admin Hours]],Nurse[[#This Row],[CNA Hours]],Nurse[[#This Row],[NA TR Hours]],Nurse[[#This Row],[Med Aide/Tech Hours]])</f>
        <v>214.28260869565216</v>
      </c>
      <c r="K278" s="4">
        <f>SUM(Nurse[[#This Row],[RN Hours (excl. Admin, DON)]],Nurse[[#This Row],[LPN Hours (excl. Admin)]],Nurse[[#This Row],[CNA Hours]],Nurse[[#This Row],[NA TR Hours]],Nurse[[#This Row],[Med Aide/Tech Hours]])</f>
        <v>190.15760869565216</v>
      </c>
      <c r="L278" s="4">
        <f>SUM(Nurse[[#This Row],[RN Hours (excl. Admin, DON)]],Nurse[[#This Row],[RN Admin Hours]],Nurse[[#This Row],[RN DON Hours]])</f>
        <v>50.918478260869556</v>
      </c>
      <c r="M278" s="4">
        <v>32.184782608695649</v>
      </c>
      <c r="N278" s="4">
        <v>17.342391304347824</v>
      </c>
      <c r="O278" s="4">
        <v>1.3913043478260869</v>
      </c>
      <c r="P278" s="4">
        <f>SUM(Nurse[[#This Row],[LPN Hours (excl. Admin)]],Nurse[[#This Row],[LPN Admin Hours]])</f>
        <v>44.271739130434781</v>
      </c>
      <c r="Q278" s="4">
        <v>38.880434782608695</v>
      </c>
      <c r="R278" s="4">
        <v>5.3913043478260869</v>
      </c>
      <c r="S278" s="4">
        <f>SUM(Nurse[[#This Row],[CNA Hours]],Nurse[[#This Row],[NA TR Hours]],Nurse[[#This Row],[Med Aide/Tech Hours]])</f>
        <v>119.09239130434783</v>
      </c>
      <c r="T278" s="4">
        <v>112.66847826086956</v>
      </c>
      <c r="U278" s="4">
        <v>0</v>
      </c>
      <c r="V278" s="4">
        <v>6.4239130434782608</v>
      </c>
      <c r="W2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78" s="4">
        <v>0</v>
      </c>
      <c r="Y278" s="4">
        <v>0</v>
      </c>
      <c r="Z278" s="4">
        <v>0</v>
      </c>
      <c r="AA278" s="4">
        <v>0</v>
      </c>
      <c r="AB278" s="4">
        <v>0</v>
      </c>
      <c r="AC278" s="4">
        <v>0</v>
      </c>
      <c r="AD278" s="4">
        <v>0</v>
      </c>
      <c r="AE278" s="4">
        <v>0</v>
      </c>
      <c r="AF278" s="1">
        <v>155198</v>
      </c>
      <c r="AG278" s="1">
        <v>5</v>
      </c>
      <c r="AH278"/>
    </row>
    <row r="279" spans="1:34" x14ac:dyDescent="0.25">
      <c r="A279" t="s">
        <v>508</v>
      </c>
      <c r="B279" t="s">
        <v>10</v>
      </c>
      <c r="C279" t="s">
        <v>697</v>
      </c>
      <c r="D279" t="s">
        <v>596</v>
      </c>
      <c r="E279" s="4">
        <v>74.413043478260875</v>
      </c>
      <c r="F279" s="4">
        <f>Nurse[[#This Row],[Total Nurse Staff Hours]]/Nurse[[#This Row],[MDS Census]]</f>
        <v>4.5095895413380065</v>
      </c>
      <c r="G279" s="4">
        <f>Nurse[[#This Row],[Total Direct Care Staff Hours]]/Nurse[[#This Row],[MDS Census]]</f>
        <v>3.9988898626935425</v>
      </c>
      <c r="H279" s="4">
        <f>Nurse[[#This Row],[Total RN Hours (w/ Admin, DON)]]/Nurse[[#This Row],[MDS Census]]</f>
        <v>0.70415571136430033</v>
      </c>
      <c r="I279" s="4">
        <f>Nurse[[#This Row],[RN Hours (excl. Admin, DON)]]/Nurse[[#This Row],[MDS Census]]</f>
        <v>0.48786152497808943</v>
      </c>
      <c r="J279" s="4">
        <f>SUM(Nurse[[#This Row],[RN Hours (excl. Admin, DON)]],Nurse[[#This Row],[RN Admin Hours]],Nurse[[#This Row],[RN DON Hours]],Nurse[[#This Row],[LPN Hours (excl. Admin)]],Nurse[[#This Row],[LPN Admin Hours]],Nurse[[#This Row],[CNA Hours]],Nurse[[#This Row],[NA TR Hours]],Nurse[[#This Row],[Med Aide/Tech Hours]])</f>
        <v>335.57228260869562</v>
      </c>
      <c r="K279" s="4">
        <f>SUM(Nurse[[#This Row],[RN Hours (excl. Admin, DON)]],Nurse[[#This Row],[LPN Hours (excl. Admin)]],Nurse[[#This Row],[CNA Hours]],Nurse[[#This Row],[NA TR Hours]],Nurse[[#This Row],[Med Aide/Tech Hours]])</f>
        <v>297.56956521739124</v>
      </c>
      <c r="L279" s="4">
        <f>SUM(Nurse[[#This Row],[RN Hours (excl. Admin, DON)]],Nurse[[#This Row],[RN Admin Hours]],Nurse[[#This Row],[RN DON Hours]])</f>
        <v>52.398369565217394</v>
      </c>
      <c r="M279" s="4">
        <v>36.303260869565221</v>
      </c>
      <c r="N279" s="4">
        <v>10.355978260869565</v>
      </c>
      <c r="O279" s="4">
        <v>5.7391304347826084</v>
      </c>
      <c r="P279" s="4">
        <f>SUM(Nurse[[#This Row],[LPN Hours (excl. Admin)]],Nurse[[#This Row],[LPN Admin Hours]])</f>
        <v>53.859239130434787</v>
      </c>
      <c r="Q279" s="4">
        <v>31.951630434782611</v>
      </c>
      <c r="R279" s="4">
        <v>21.907608695652176</v>
      </c>
      <c r="S279" s="4">
        <f>SUM(Nurse[[#This Row],[CNA Hours]],Nurse[[#This Row],[NA TR Hours]],Nurse[[#This Row],[Med Aide/Tech Hours]])</f>
        <v>229.31467391304349</v>
      </c>
      <c r="T279" s="4">
        <v>200.63804347826087</v>
      </c>
      <c r="U279" s="4">
        <v>18.266304347826086</v>
      </c>
      <c r="V279" s="4">
        <v>10.410326086956522</v>
      </c>
      <c r="W2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51.857608695652168</v>
      </c>
      <c r="X279" s="4">
        <v>0.19999999999999998</v>
      </c>
      <c r="Y279" s="4">
        <v>0</v>
      </c>
      <c r="Z279" s="4">
        <v>0</v>
      </c>
      <c r="AA279" s="4">
        <v>8.0956521739130434</v>
      </c>
      <c r="AB279" s="4">
        <v>0</v>
      </c>
      <c r="AC279" s="4">
        <v>43.561956521739127</v>
      </c>
      <c r="AD279" s="4">
        <v>0</v>
      </c>
      <c r="AE279" s="4">
        <v>0</v>
      </c>
      <c r="AF279" s="1">
        <v>155003</v>
      </c>
      <c r="AG279" s="1">
        <v>5</v>
      </c>
      <c r="AH279"/>
    </row>
    <row r="280" spans="1:34" x14ac:dyDescent="0.25">
      <c r="A280" t="s">
        <v>508</v>
      </c>
      <c r="B280" t="s">
        <v>305</v>
      </c>
      <c r="C280" t="s">
        <v>683</v>
      </c>
      <c r="D280" t="s">
        <v>634</v>
      </c>
      <c r="E280" s="4">
        <v>73.619565217391298</v>
      </c>
      <c r="F280" s="4">
        <f>Nurse[[#This Row],[Total Nurse Staff Hours]]/Nurse[[#This Row],[MDS Census]]</f>
        <v>2.6092248634283188</v>
      </c>
      <c r="G280" s="4">
        <f>Nurse[[#This Row],[Total Direct Care Staff Hours]]/Nurse[[#This Row],[MDS Census]]</f>
        <v>2.4652930754466267</v>
      </c>
      <c r="H280" s="4">
        <f>Nurse[[#This Row],[Total RN Hours (w/ Admin, DON)]]/Nurse[[#This Row],[MDS Census]]</f>
        <v>0.40819134799940943</v>
      </c>
      <c r="I280" s="4">
        <f>Nurse[[#This Row],[RN Hours (excl. Admin, DON)]]/Nurse[[#This Row],[MDS Census]]</f>
        <v>0.26425956001771744</v>
      </c>
      <c r="J280" s="4">
        <f>SUM(Nurse[[#This Row],[RN Hours (excl. Admin, DON)]],Nurse[[#This Row],[RN Admin Hours]],Nurse[[#This Row],[RN DON Hours]],Nurse[[#This Row],[LPN Hours (excl. Admin)]],Nurse[[#This Row],[LPN Admin Hours]],Nurse[[#This Row],[CNA Hours]],Nurse[[#This Row],[NA TR Hours]],Nurse[[#This Row],[Med Aide/Tech Hours]])</f>
        <v>192.09000000000003</v>
      </c>
      <c r="K280" s="4">
        <f>SUM(Nurse[[#This Row],[RN Hours (excl. Admin, DON)]],Nurse[[#This Row],[LPN Hours (excl. Admin)]],Nurse[[#This Row],[CNA Hours]],Nurse[[#This Row],[NA TR Hours]],Nurse[[#This Row],[Med Aide/Tech Hours]])</f>
        <v>181.49380434782609</v>
      </c>
      <c r="L280" s="4">
        <f>SUM(Nurse[[#This Row],[RN Hours (excl. Admin, DON)]],Nurse[[#This Row],[RN Admin Hours]],Nurse[[#This Row],[RN DON Hours]])</f>
        <v>30.05086956521739</v>
      </c>
      <c r="M280" s="4">
        <v>19.454673913043479</v>
      </c>
      <c r="N280" s="4">
        <v>0</v>
      </c>
      <c r="O280" s="4">
        <v>10.596195652173913</v>
      </c>
      <c r="P280" s="4">
        <f>SUM(Nurse[[#This Row],[LPN Hours (excl. Admin)]],Nurse[[#This Row],[LPN Admin Hours]])</f>
        <v>61.232608695652182</v>
      </c>
      <c r="Q280" s="4">
        <v>61.232608695652182</v>
      </c>
      <c r="R280" s="4">
        <v>0</v>
      </c>
      <c r="S280" s="4">
        <f>SUM(Nurse[[#This Row],[CNA Hours]],Nurse[[#This Row],[NA TR Hours]],Nurse[[#This Row],[Med Aide/Tech Hours]])</f>
        <v>100.80652173913045</v>
      </c>
      <c r="T280" s="4">
        <v>100.80652173913045</v>
      </c>
      <c r="U280" s="4">
        <v>0</v>
      </c>
      <c r="V280" s="4">
        <v>0</v>
      </c>
      <c r="W2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2.0951086956521738</v>
      </c>
      <c r="X280" s="4">
        <v>0</v>
      </c>
      <c r="Y280" s="4">
        <v>0</v>
      </c>
      <c r="Z280" s="4">
        <v>0</v>
      </c>
      <c r="AA280" s="4">
        <v>0</v>
      </c>
      <c r="AB280" s="4">
        <v>0</v>
      </c>
      <c r="AC280" s="4">
        <v>2.0951086956521738</v>
      </c>
      <c r="AD280" s="4">
        <v>0</v>
      </c>
      <c r="AE280" s="4">
        <v>0</v>
      </c>
      <c r="AF280" s="1">
        <v>155649</v>
      </c>
      <c r="AG280" s="1">
        <v>5</v>
      </c>
      <c r="AH280"/>
    </row>
    <row r="281" spans="1:34" x14ac:dyDescent="0.25">
      <c r="A281" t="s">
        <v>508</v>
      </c>
      <c r="B281" t="s">
        <v>484</v>
      </c>
      <c r="C281" t="s">
        <v>722</v>
      </c>
      <c r="D281" t="s">
        <v>582</v>
      </c>
      <c r="E281" s="4">
        <v>35.347826086956523</v>
      </c>
      <c r="F281" s="4">
        <f>Nurse[[#This Row],[Total Nurse Staff Hours]]/Nurse[[#This Row],[MDS Census]]</f>
        <v>2.1220418204182039</v>
      </c>
      <c r="G281" s="4">
        <f>Nurse[[#This Row],[Total Direct Care Staff Hours]]/Nurse[[#This Row],[MDS Census]]</f>
        <v>1.8585116851168511</v>
      </c>
      <c r="H281" s="4">
        <f>Nurse[[#This Row],[Total RN Hours (w/ Admin, DON)]]/Nurse[[#This Row],[MDS Census]]</f>
        <v>7.8299507995079953E-2</v>
      </c>
      <c r="I281" s="4">
        <f>Nurse[[#This Row],[RN Hours (excl. Admin, DON)]]/Nurse[[#This Row],[MDS Census]]</f>
        <v>2.4178966789667893E-2</v>
      </c>
      <c r="J281" s="4">
        <f>SUM(Nurse[[#This Row],[RN Hours (excl. Admin, DON)]],Nurse[[#This Row],[RN Admin Hours]],Nurse[[#This Row],[RN DON Hours]],Nurse[[#This Row],[LPN Hours (excl. Admin)]],Nurse[[#This Row],[LPN Admin Hours]],Nurse[[#This Row],[CNA Hours]],Nurse[[#This Row],[NA TR Hours]],Nurse[[#This Row],[Med Aide/Tech Hours]])</f>
        <v>75.009565217391298</v>
      </c>
      <c r="K281" s="4">
        <f>SUM(Nurse[[#This Row],[RN Hours (excl. Admin, DON)]],Nurse[[#This Row],[LPN Hours (excl. Admin)]],Nurse[[#This Row],[CNA Hours]],Nurse[[#This Row],[NA TR Hours]],Nurse[[#This Row],[Med Aide/Tech Hours]])</f>
        <v>65.694347826086954</v>
      </c>
      <c r="L281" s="4">
        <f>SUM(Nurse[[#This Row],[RN Hours (excl. Admin, DON)]],Nurse[[#This Row],[RN Admin Hours]],Nurse[[#This Row],[RN DON Hours]])</f>
        <v>2.7677173913043478</v>
      </c>
      <c r="M281" s="4">
        <v>0.85467391304347817</v>
      </c>
      <c r="N281" s="4">
        <v>0</v>
      </c>
      <c r="O281" s="4">
        <v>1.9130434782608696</v>
      </c>
      <c r="P281" s="4">
        <f>SUM(Nurse[[#This Row],[LPN Hours (excl. Admin)]],Nurse[[#This Row],[LPN Admin Hours]])</f>
        <v>31.038043478260867</v>
      </c>
      <c r="Q281" s="4">
        <v>23.635869565217391</v>
      </c>
      <c r="R281" s="4">
        <v>7.4021739130434785</v>
      </c>
      <c r="S281" s="4">
        <f>SUM(Nurse[[#This Row],[CNA Hours]],Nurse[[#This Row],[NA TR Hours]],Nurse[[#This Row],[Med Aide/Tech Hours]])</f>
        <v>41.203804347826086</v>
      </c>
      <c r="T281" s="4">
        <v>31.907608695652176</v>
      </c>
      <c r="U281" s="4">
        <v>0</v>
      </c>
      <c r="V281" s="4">
        <v>9.2961956521739122</v>
      </c>
      <c r="W2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1" s="4">
        <v>0</v>
      </c>
      <c r="Y281" s="4">
        <v>0</v>
      </c>
      <c r="Z281" s="4">
        <v>0</v>
      </c>
      <c r="AA281" s="4">
        <v>0</v>
      </c>
      <c r="AB281" s="4">
        <v>0</v>
      </c>
      <c r="AC281" s="4">
        <v>0</v>
      </c>
      <c r="AD281" s="4">
        <v>0</v>
      </c>
      <c r="AE281" s="4">
        <v>0</v>
      </c>
      <c r="AF281" s="1">
        <v>155855</v>
      </c>
      <c r="AG281" s="1">
        <v>5</v>
      </c>
      <c r="AH281"/>
    </row>
    <row r="282" spans="1:34" x14ac:dyDescent="0.25">
      <c r="A282" t="s">
        <v>508</v>
      </c>
      <c r="B282" t="s">
        <v>388</v>
      </c>
      <c r="C282" t="s">
        <v>785</v>
      </c>
      <c r="D282" t="s">
        <v>549</v>
      </c>
      <c r="E282" s="4">
        <v>99.478260869565219</v>
      </c>
      <c r="F282" s="4">
        <f>Nurse[[#This Row],[Total Nurse Staff Hours]]/Nurse[[#This Row],[MDS Census]]</f>
        <v>3.0309833916083915</v>
      </c>
      <c r="G282" s="4">
        <f>Nurse[[#This Row],[Total Direct Care Staff Hours]]/Nurse[[#This Row],[MDS Census]]</f>
        <v>2.6281075174825181</v>
      </c>
      <c r="H282" s="4">
        <f>Nurse[[#This Row],[Total RN Hours (w/ Admin, DON)]]/Nurse[[#This Row],[MDS Census]]</f>
        <v>0.66329873251748261</v>
      </c>
      <c r="I282" s="4">
        <f>Nurse[[#This Row],[RN Hours (excl. Admin, DON)]]/Nurse[[#This Row],[MDS Census]]</f>
        <v>0.43787041083916078</v>
      </c>
      <c r="J282" s="4">
        <f>SUM(Nurse[[#This Row],[RN Hours (excl. Admin, DON)]],Nurse[[#This Row],[RN Admin Hours]],Nurse[[#This Row],[RN DON Hours]],Nurse[[#This Row],[LPN Hours (excl. Admin)]],Nurse[[#This Row],[LPN Admin Hours]],Nurse[[#This Row],[CNA Hours]],Nurse[[#This Row],[NA TR Hours]],Nurse[[#This Row],[Med Aide/Tech Hours]])</f>
        <v>301.51695652173913</v>
      </c>
      <c r="K282" s="4">
        <f>SUM(Nurse[[#This Row],[RN Hours (excl. Admin, DON)]],Nurse[[#This Row],[LPN Hours (excl. Admin)]],Nurse[[#This Row],[CNA Hours]],Nurse[[#This Row],[NA TR Hours]],Nurse[[#This Row],[Med Aide/Tech Hours]])</f>
        <v>261.43956521739136</v>
      </c>
      <c r="L282" s="4">
        <f>SUM(Nurse[[#This Row],[RN Hours (excl. Admin, DON)]],Nurse[[#This Row],[RN Admin Hours]],Nurse[[#This Row],[RN DON Hours]])</f>
        <v>65.983804347826094</v>
      </c>
      <c r="M282" s="4">
        <v>43.558586956521737</v>
      </c>
      <c r="N282" s="4">
        <v>18.283913043478261</v>
      </c>
      <c r="O282" s="4">
        <v>4.1413043478260869</v>
      </c>
      <c r="P282" s="4">
        <f>SUM(Nurse[[#This Row],[LPN Hours (excl. Admin)]],Nurse[[#This Row],[LPN Admin Hours]])</f>
        <v>80.923913043478251</v>
      </c>
      <c r="Q282" s="4">
        <v>63.271739130434774</v>
      </c>
      <c r="R282" s="4">
        <v>17.652173913043477</v>
      </c>
      <c r="S282" s="4">
        <f>SUM(Nurse[[#This Row],[CNA Hours]],Nurse[[#This Row],[NA TR Hours]],Nurse[[#This Row],[Med Aide/Tech Hours]])</f>
        <v>154.60923913043482</v>
      </c>
      <c r="T282" s="4">
        <v>124.54097826086959</v>
      </c>
      <c r="U282" s="4">
        <v>0</v>
      </c>
      <c r="V282" s="4">
        <v>30.068260869565226</v>
      </c>
      <c r="W2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63.59032608695653</v>
      </c>
      <c r="X282" s="4">
        <v>12.111956521739128</v>
      </c>
      <c r="Y282" s="4">
        <v>8.4239130434782608E-2</v>
      </c>
      <c r="Z282" s="4">
        <v>0</v>
      </c>
      <c r="AA282" s="4">
        <v>9.5217391304347814</v>
      </c>
      <c r="AB282" s="4">
        <v>0</v>
      </c>
      <c r="AC282" s="4">
        <v>40.447608695652185</v>
      </c>
      <c r="AD282" s="4">
        <v>0</v>
      </c>
      <c r="AE282" s="4">
        <v>1.4247826086956523</v>
      </c>
      <c r="AF282" s="1">
        <v>155751</v>
      </c>
      <c r="AG282" s="1">
        <v>5</v>
      </c>
      <c r="AH282"/>
    </row>
    <row r="283" spans="1:34" x14ac:dyDescent="0.25">
      <c r="A283" t="s">
        <v>508</v>
      </c>
      <c r="B283" t="s">
        <v>152</v>
      </c>
      <c r="C283" t="s">
        <v>649</v>
      </c>
      <c r="D283" t="s">
        <v>552</v>
      </c>
      <c r="E283" s="4">
        <v>72.782608695652172</v>
      </c>
      <c r="F283" s="4">
        <f>Nurse[[#This Row],[Total Nurse Staff Hours]]/Nurse[[#This Row],[MDS Census]]</f>
        <v>3.1414396654719234</v>
      </c>
      <c r="G283" s="4">
        <f>Nurse[[#This Row],[Total Direct Care Staff Hours]]/Nurse[[#This Row],[MDS Census]]</f>
        <v>2.7708437873357226</v>
      </c>
      <c r="H283" s="4">
        <f>Nurse[[#This Row],[Total RN Hours (w/ Admin, DON)]]/Nurse[[#This Row],[MDS Census]]</f>
        <v>0.47286887694145752</v>
      </c>
      <c r="I283" s="4">
        <f>Nurse[[#This Row],[RN Hours (excl. Admin, DON)]]/Nurse[[#This Row],[MDS Census]]</f>
        <v>0.21770459976105136</v>
      </c>
      <c r="J283" s="4">
        <f>SUM(Nurse[[#This Row],[RN Hours (excl. Admin, DON)]],Nurse[[#This Row],[RN Admin Hours]],Nurse[[#This Row],[RN DON Hours]],Nurse[[#This Row],[LPN Hours (excl. Admin)]],Nurse[[#This Row],[LPN Admin Hours]],Nurse[[#This Row],[CNA Hours]],Nurse[[#This Row],[NA TR Hours]],Nurse[[#This Row],[Med Aide/Tech Hours]])</f>
        <v>228.64217391304348</v>
      </c>
      <c r="K283" s="4">
        <f>SUM(Nurse[[#This Row],[RN Hours (excl. Admin, DON)]],Nurse[[#This Row],[LPN Hours (excl. Admin)]],Nurse[[#This Row],[CNA Hours]],Nurse[[#This Row],[NA TR Hours]],Nurse[[#This Row],[Med Aide/Tech Hours]])</f>
        <v>201.66923913043476</v>
      </c>
      <c r="L283" s="4">
        <f>SUM(Nurse[[#This Row],[RN Hours (excl. Admin, DON)]],Nurse[[#This Row],[RN Admin Hours]],Nurse[[#This Row],[RN DON Hours]])</f>
        <v>34.416630434782604</v>
      </c>
      <c r="M283" s="4">
        <v>15.845108695652172</v>
      </c>
      <c r="N283" s="4">
        <v>13.528043478260869</v>
      </c>
      <c r="O283" s="4">
        <v>5.0434782608695654</v>
      </c>
      <c r="P283" s="4">
        <f>SUM(Nurse[[#This Row],[LPN Hours (excl. Admin)]],Nurse[[#This Row],[LPN Admin Hours]])</f>
        <v>67.026195652173911</v>
      </c>
      <c r="Q283" s="4">
        <v>58.624782608695647</v>
      </c>
      <c r="R283" s="4">
        <v>8.401413043478259</v>
      </c>
      <c r="S283" s="4">
        <f>SUM(Nurse[[#This Row],[CNA Hours]],Nurse[[#This Row],[NA TR Hours]],Nurse[[#This Row],[Med Aide/Tech Hours]])</f>
        <v>127.19934782608696</v>
      </c>
      <c r="T283" s="4">
        <v>113.16934782608696</v>
      </c>
      <c r="U283" s="4">
        <v>8.345326086956522</v>
      </c>
      <c r="V283" s="4">
        <v>5.68467391304348</v>
      </c>
      <c r="W2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0.41923913043478261</v>
      </c>
      <c r="X283" s="4">
        <v>0</v>
      </c>
      <c r="Y283" s="4">
        <v>0.41923913043478261</v>
      </c>
      <c r="Z283" s="4">
        <v>0</v>
      </c>
      <c r="AA283" s="4">
        <v>0</v>
      </c>
      <c r="AB283" s="4">
        <v>0</v>
      </c>
      <c r="AC283" s="4">
        <v>0</v>
      </c>
      <c r="AD283" s="4">
        <v>0</v>
      </c>
      <c r="AE283" s="4">
        <v>0</v>
      </c>
      <c r="AF283" s="1">
        <v>155325</v>
      </c>
      <c r="AG283" s="1">
        <v>5</v>
      </c>
      <c r="AH283"/>
    </row>
    <row r="284" spans="1:34" x14ac:dyDescent="0.25">
      <c r="A284" t="s">
        <v>508</v>
      </c>
      <c r="B284" t="s">
        <v>174</v>
      </c>
      <c r="C284" t="s">
        <v>718</v>
      </c>
      <c r="D284" t="s">
        <v>614</v>
      </c>
      <c r="E284" s="4">
        <v>39.826086956521742</v>
      </c>
      <c r="F284" s="4">
        <f>Nurse[[#This Row],[Total Nurse Staff Hours]]/Nurse[[#This Row],[MDS Census]]</f>
        <v>3.8513946506550214</v>
      </c>
      <c r="G284" s="4">
        <f>Nurse[[#This Row],[Total Direct Care Staff Hours]]/Nurse[[#This Row],[MDS Census]]</f>
        <v>3.4268586244541486</v>
      </c>
      <c r="H284" s="4">
        <f>Nurse[[#This Row],[Total RN Hours (w/ Admin, DON)]]/Nurse[[#This Row],[MDS Census]]</f>
        <v>1.1171097161572052</v>
      </c>
      <c r="I284" s="4">
        <f>Nurse[[#This Row],[RN Hours (excl. Admin, DON)]]/Nurse[[#This Row],[MDS Census]]</f>
        <v>0.85803493449781654</v>
      </c>
      <c r="J284" s="4">
        <f>SUM(Nurse[[#This Row],[RN Hours (excl. Admin, DON)]],Nurse[[#This Row],[RN Admin Hours]],Nurse[[#This Row],[RN DON Hours]],Nurse[[#This Row],[LPN Hours (excl. Admin)]],Nurse[[#This Row],[LPN Admin Hours]],Nurse[[#This Row],[CNA Hours]],Nurse[[#This Row],[NA TR Hours]],Nurse[[#This Row],[Med Aide/Tech Hours]])</f>
        <v>153.38597826086956</v>
      </c>
      <c r="K284" s="4">
        <f>SUM(Nurse[[#This Row],[RN Hours (excl. Admin, DON)]],Nurse[[#This Row],[LPN Hours (excl. Admin)]],Nurse[[#This Row],[CNA Hours]],Nurse[[#This Row],[NA TR Hours]],Nurse[[#This Row],[Med Aide/Tech Hours]])</f>
        <v>136.47836956521741</v>
      </c>
      <c r="L284" s="4">
        <f>SUM(Nurse[[#This Row],[RN Hours (excl. Admin, DON)]],Nurse[[#This Row],[RN Admin Hours]],Nurse[[#This Row],[RN DON Hours]])</f>
        <v>44.490108695652175</v>
      </c>
      <c r="M284" s="4">
        <v>34.17217391304348</v>
      </c>
      <c r="N284" s="4">
        <v>5.4483695652173916</v>
      </c>
      <c r="O284" s="4">
        <v>4.8695652173913047</v>
      </c>
      <c r="P284" s="4">
        <f>SUM(Nurse[[#This Row],[LPN Hours (excl. Admin)]],Nurse[[#This Row],[LPN Admin Hours]])</f>
        <v>20.375</v>
      </c>
      <c r="Q284" s="4">
        <v>13.785326086956522</v>
      </c>
      <c r="R284" s="4">
        <v>6.5896739130434785</v>
      </c>
      <c r="S284" s="4">
        <f>SUM(Nurse[[#This Row],[CNA Hours]],Nurse[[#This Row],[NA TR Hours]],Nurse[[#This Row],[Med Aide/Tech Hours]])</f>
        <v>88.520869565217396</v>
      </c>
      <c r="T284" s="4">
        <v>65.673043478260865</v>
      </c>
      <c r="U284" s="4">
        <v>0</v>
      </c>
      <c r="V284" s="4">
        <v>22.847826086956523</v>
      </c>
      <c r="W2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4" s="4">
        <v>0</v>
      </c>
      <c r="Y284" s="4">
        <v>0</v>
      </c>
      <c r="Z284" s="4">
        <v>0</v>
      </c>
      <c r="AA284" s="4">
        <v>0</v>
      </c>
      <c r="AB284" s="4">
        <v>0</v>
      </c>
      <c r="AC284" s="4">
        <v>0</v>
      </c>
      <c r="AD284" s="4">
        <v>0</v>
      </c>
      <c r="AE284" s="4">
        <v>0</v>
      </c>
      <c r="AF284" s="1">
        <v>155358</v>
      </c>
      <c r="AG284" s="1">
        <v>5</v>
      </c>
      <c r="AH284"/>
    </row>
    <row r="285" spans="1:34" x14ac:dyDescent="0.25">
      <c r="A285" t="s">
        <v>508</v>
      </c>
      <c r="B285" t="s">
        <v>51</v>
      </c>
      <c r="C285" t="s">
        <v>718</v>
      </c>
      <c r="D285" t="s">
        <v>614</v>
      </c>
      <c r="E285" s="4">
        <v>50.25</v>
      </c>
      <c r="F285" s="4">
        <f>Nurse[[#This Row],[Total Nurse Staff Hours]]/Nurse[[#This Row],[MDS Census]]</f>
        <v>3.866050183863293</v>
      </c>
      <c r="G285" s="4">
        <f>Nurse[[#This Row],[Total Direct Care Staff Hours]]/Nurse[[#This Row],[MDS Census]]</f>
        <v>3.4187756867834747</v>
      </c>
      <c r="H285" s="4">
        <f>Nurse[[#This Row],[Total RN Hours (w/ Admin, DON)]]/Nurse[[#This Row],[MDS Census]]</f>
        <v>0.93764871295695429</v>
      </c>
      <c r="I285" s="4">
        <f>Nurse[[#This Row],[RN Hours (excl. Admin, DON)]]/Nurse[[#This Row],[MDS Census]]</f>
        <v>0.60247674670127616</v>
      </c>
      <c r="J285" s="4">
        <f>SUM(Nurse[[#This Row],[RN Hours (excl. Admin, DON)]],Nurse[[#This Row],[RN Admin Hours]],Nurse[[#This Row],[RN DON Hours]],Nurse[[#This Row],[LPN Hours (excl. Admin)]],Nurse[[#This Row],[LPN Admin Hours]],Nurse[[#This Row],[CNA Hours]],Nurse[[#This Row],[NA TR Hours]],Nurse[[#This Row],[Med Aide/Tech Hours]])</f>
        <v>194.26902173913047</v>
      </c>
      <c r="K285" s="4">
        <f>SUM(Nurse[[#This Row],[RN Hours (excl. Admin, DON)]],Nurse[[#This Row],[LPN Hours (excl. Admin)]],Nurse[[#This Row],[CNA Hours]],Nurse[[#This Row],[NA TR Hours]],Nurse[[#This Row],[Med Aide/Tech Hours]])</f>
        <v>171.79347826086959</v>
      </c>
      <c r="L285" s="4">
        <f>SUM(Nurse[[#This Row],[RN Hours (excl. Admin, DON)]],Nurse[[#This Row],[RN Admin Hours]],Nurse[[#This Row],[RN DON Hours]])</f>
        <v>47.116847826086953</v>
      </c>
      <c r="M285" s="4">
        <v>30.274456521739129</v>
      </c>
      <c r="N285" s="4">
        <v>11.364130434782609</v>
      </c>
      <c r="O285" s="4">
        <v>5.4782608695652177</v>
      </c>
      <c r="P285" s="4">
        <f>SUM(Nurse[[#This Row],[LPN Hours (excl. Admin)]],Nurse[[#This Row],[LPN Admin Hours]])</f>
        <v>28.72282608695652</v>
      </c>
      <c r="Q285" s="4">
        <v>23.089673913043477</v>
      </c>
      <c r="R285" s="4">
        <v>5.6331521739130439</v>
      </c>
      <c r="S285" s="4">
        <f>SUM(Nurse[[#This Row],[CNA Hours]],Nurse[[#This Row],[NA TR Hours]],Nurse[[#This Row],[Med Aide/Tech Hours]])</f>
        <v>118.42934782608695</v>
      </c>
      <c r="T285" s="4">
        <v>98.75</v>
      </c>
      <c r="U285" s="4">
        <v>0</v>
      </c>
      <c r="V285" s="4">
        <v>19.679347826086957</v>
      </c>
      <c r="W2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5" s="4">
        <v>0</v>
      </c>
      <c r="Y285" s="4">
        <v>0</v>
      </c>
      <c r="Z285" s="4">
        <v>0</v>
      </c>
      <c r="AA285" s="4">
        <v>0</v>
      </c>
      <c r="AB285" s="4">
        <v>0</v>
      </c>
      <c r="AC285" s="4">
        <v>0</v>
      </c>
      <c r="AD285" s="4">
        <v>0</v>
      </c>
      <c r="AE285" s="4">
        <v>0</v>
      </c>
      <c r="AF285" s="1">
        <v>155143</v>
      </c>
      <c r="AG285" s="1">
        <v>5</v>
      </c>
      <c r="AH285"/>
    </row>
    <row r="286" spans="1:34" x14ac:dyDescent="0.25">
      <c r="A286" t="s">
        <v>508</v>
      </c>
      <c r="B286" t="s">
        <v>240</v>
      </c>
      <c r="C286" t="s">
        <v>661</v>
      </c>
      <c r="D286" t="s">
        <v>563</v>
      </c>
      <c r="E286" s="4">
        <v>13.358695652173912</v>
      </c>
      <c r="F286" s="4">
        <f>Nurse[[#This Row],[Total Nurse Staff Hours]]/Nurse[[#This Row],[MDS Census]]</f>
        <v>2.4857607811228646</v>
      </c>
      <c r="G286" s="4">
        <f>Nurse[[#This Row],[Total Direct Care Staff Hours]]/Nurse[[#This Row],[MDS Census]]</f>
        <v>2.1423921887713591</v>
      </c>
      <c r="H286" s="4">
        <f>Nurse[[#This Row],[Total RN Hours (w/ Admin, DON)]]/Nurse[[#This Row],[MDS Census]]</f>
        <v>0.35638730675345809</v>
      </c>
      <c r="I286" s="4">
        <f>Nurse[[#This Row],[RN Hours (excl. Admin, DON)]]/Nurse[[#This Row],[MDS Census]]</f>
        <v>0.16273393002441008</v>
      </c>
      <c r="J286" s="4">
        <f>SUM(Nurse[[#This Row],[RN Hours (excl. Admin, DON)]],Nurse[[#This Row],[RN Admin Hours]],Nurse[[#This Row],[RN DON Hours]],Nurse[[#This Row],[LPN Hours (excl. Admin)]],Nurse[[#This Row],[LPN Admin Hours]],Nurse[[#This Row],[CNA Hours]],Nurse[[#This Row],[NA TR Hours]],Nurse[[#This Row],[Med Aide/Tech Hours]])</f>
        <v>33.206521739130437</v>
      </c>
      <c r="K286" s="4">
        <f>SUM(Nurse[[#This Row],[RN Hours (excl. Admin, DON)]],Nurse[[#This Row],[LPN Hours (excl. Admin)]],Nurse[[#This Row],[CNA Hours]],Nurse[[#This Row],[NA TR Hours]],Nurse[[#This Row],[Med Aide/Tech Hours]])</f>
        <v>28.619565217391305</v>
      </c>
      <c r="L286" s="4">
        <f>SUM(Nurse[[#This Row],[RN Hours (excl. Admin, DON)]],Nurse[[#This Row],[RN Admin Hours]],Nurse[[#This Row],[RN DON Hours]])</f>
        <v>4.7608695652173907</v>
      </c>
      <c r="M286" s="4">
        <v>2.1739130434782608</v>
      </c>
      <c r="N286" s="4">
        <v>0</v>
      </c>
      <c r="O286" s="4">
        <v>2.5869565217391304</v>
      </c>
      <c r="P286" s="4">
        <f>SUM(Nurse[[#This Row],[LPN Hours (excl. Admin)]],Nurse[[#This Row],[LPN Admin Hours]])</f>
        <v>12.010869565217391</v>
      </c>
      <c r="Q286" s="4">
        <v>10.010869565217391</v>
      </c>
      <c r="R286" s="4">
        <v>2</v>
      </c>
      <c r="S286" s="4">
        <f>SUM(Nurse[[#This Row],[CNA Hours]],Nurse[[#This Row],[NA TR Hours]],Nurse[[#This Row],[Med Aide/Tech Hours]])</f>
        <v>16.434782608695652</v>
      </c>
      <c r="T286" s="4">
        <v>16.434782608695652</v>
      </c>
      <c r="U286" s="4">
        <v>0</v>
      </c>
      <c r="V286" s="4">
        <v>0</v>
      </c>
      <c r="W2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6" s="4">
        <v>0</v>
      </c>
      <c r="Y286" s="4">
        <v>0</v>
      </c>
      <c r="Z286" s="4">
        <v>0</v>
      </c>
      <c r="AA286" s="4">
        <v>0</v>
      </c>
      <c r="AB286" s="4">
        <v>0</v>
      </c>
      <c r="AC286" s="4">
        <v>0</v>
      </c>
      <c r="AD286" s="4">
        <v>0</v>
      </c>
      <c r="AE286" s="4">
        <v>0</v>
      </c>
      <c r="AF286" s="1">
        <v>155486</v>
      </c>
      <c r="AG286" s="1">
        <v>5</v>
      </c>
      <c r="AH286"/>
    </row>
    <row r="287" spans="1:34" x14ac:dyDescent="0.25">
      <c r="A287" t="s">
        <v>508</v>
      </c>
      <c r="B287" t="s">
        <v>379</v>
      </c>
      <c r="C287" t="s">
        <v>726</v>
      </c>
      <c r="D287" t="s">
        <v>581</v>
      </c>
      <c r="E287" s="4">
        <v>41.760869565217391</v>
      </c>
      <c r="F287" s="4">
        <f>Nurse[[#This Row],[Total Nurse Staff Hours]]/Nurse[[#This Row],[MDS Census]]</f>
        <v>3.2696069755335762</v>
      </c>
      <c r="G287" s="4">
        <f>Nurse[[#This Row],[Total Direct Care Staff Hours]]/Nurse[[#This Row],[MDS Census]]</f>
        <v>2.9013872982821449</v>
      </c>
      <c r="H287" s="4">
        <f>Nurse[[#This Row],[Total RN Hours (w/ Admin, DON)]]/Nurse[[#This Row],[MDS Census]]</f>
        <v>0.64343831337844859</v>
      </c>
      <c r="I287" s="4">
        <f>Nurse[[#This Row],[RN Hours (excl. Admin, DON)]]/Nurse[[#This Row],[MDS Census]]</f>
        <v>0.38201717855283696</v>
      </c>
      <c r="J287" s="4">
        <f>SUM(Nurse[[#This Row],[RN Hours (excl. Admin, DON)]],Nurse[[#This Row],[RN Admin Hours]],Nurse[[#This Row],[RN DON Hours]],Nurse[[#This Row],[LPN Hours (excl. Admin)]],Nurse[[#This Row],[LPN Admin Hours]],Nurse[[#This Row],[CNA Hours]],Nurse[[#This Row],[NA TR Hours]],Nurse[[#This Row],[Med Aide/Tech Hours]])</f>
        <v>136.5416304347826</v>
      </c>
      <c r="K287" s="4">
        <f>SUM(Nurse[[#This Row],[RN Hours (excl. Admin, DON)]],Nurse[[#This Row],[LPN Hours (excl. Admin)]],Nurse[[#This Row],[CNA Hours]],Nurse[[#This Row],[NA TR Hours]],Nurse[[#This Row],[Med Aide/Tech Hours]])</f>
        <v>121.16445652173914</v>
      </c>
      <c r="L287" s="4">
        <f>SUM(Nurse[[#This Row],[RN Hours (excl. Admin, DON)]],Nurse[[#This Row],[RN Admin Hours]],Nurse[[#This Row],[RN DON Hours]])</f>
        <v>26.870543478260863</v>
      </c>
      <c r="M287" s="4">
        <v>15.953369565217386</v>
      </c>
      <c r="N287" s="4">
        <v>6.5023913043478254</v>
      </c>
      <c r="O287" s="4">
        <v>4.4147826086956519</v>
      </c>
      <c r="P287" s="4">
        <f>SUM(Nurse[[#This Row],[LPN Hours (excl. Admin)]],Nurse[[#This Row],[LPN Admin Hours]])</f>
        <v>42.438913043478266</v>
      </c>
      <c r="Q287" s="4">
        <v>37.978913043478265</v>
      </c>
      <c r="R287" s="4">
        <v>4.4599999999999991</v>
      </c>
      <c r="S287" s="4">
        <f>SUM(Nurse[[#This Row],[CNA Hours]],Nurse[[#This Row],[NA TR Hours]],Nurse[[#This Row],[Med Aide/Tech Hours]])</f>
        <v>67.232173913043496</v>
      </c>
      <c r="T287" s="4">
        <v>44.015000000000001</v>
      </c>
      <c r="U287" s="4">
        <v>1.0579347826086956</v>
      </c>
      <c r="V287" s="4">
        <v>22.159239130434795</v>
      </c>
      <c r="W2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7" s="4">
        <v>0</v>
      </c>
      <c r="Y287" s="4">
        <v>0</v>
      </c>
      <c r="Z287" s="4">
        <v>0</v>
      </c>
      <c r="AA287" s="4">
        <v>0</v>
      </c>
      <c r="AB287" s="4">
        <v>0</v>
      </c>
      <c r="AC287" s="4">
        <v>0</v>
      </c>
      <c r="AD287" s="4">
        <v>0</v>
      </c>
      <c r="AE287" s="4">
        <v>0</v>
      </c>
      <c r="AF287" s="1">
        <v>155736</v>
      </c>
      <c r="AG287" s="1">
        <v>5</v>
      </c>
      <c r="AH287"/>
    </row>
    <row r="288" spans="1:34" x14ac:dyDescent="0.25">
      <c r="A288" t="s">
        <v>508</v>
      </c>
      <c r="B288" t="s">
        <v>42</v>
      </c>
      <c r="C288" t="s">
        <v>715</v>
      </c>
      <c r="D288" t="s">
        <v>610</v>
      </c>
      <c r="E288" s="4">
        <v>29.782608695652176</v>
      </c>
      <c r="F288" s="4">
        <f>Nurse[[#This Row],[Total Nurse Staff Hours]]/Nurse[[#This Row],[MDS Census]]</f>
        <v>3.3833941605839413</v>
      </c>
      <c r="G288" s="4">
        <f>Nurse[[#This Row],[Total Direct Care Staff Hours]]/Nurse[[#This Row],[MDS Census]]</f>
        <v>3.0015510948905102</v>
      </c>
      <c r="H288" s="4">
        <f>Nurse[[#This Row],[Total RN Hours (w/ Admin, DON)]]/Nurse[[#This Row],[MDS Census]]</f>
        <v>0.61414233576642341</v>
      </c>
      <c r="I288" s="4">
        <f>Nurse[[#This Row],[RN Hours (excl. Admin, DON)]]/Nurse[[#This Row],[MDS Census]]</f>
        <v>0.2322992700729927</v>
      </c>
      <c r="J288" s="4">
        <f>SUM(Nurse[[#This Row],[RN Hours (excl. Admin, DON)]],Nurse[[#This Row],[RN Admin Hours]],Nurse[[#This Row],[RN DON Hours]],Nurse[[#This Row],[LPN Hours (excl. Admin)]],Nurse[[#This Row],[LPN Admin Hours]],Nurse[[#This Row],[CNA Hours]],Nurse[[#This Row],[NA TR Hours]],Nurse[[#This Row],[Med Aide/Tech Hours]])</f>
        <v>100.76630434782608</v>
      </c>
      <c r="K288" s="4">
        <f>SUM(Nurse[[#This Row],[RN Hours (excl. Admin, DON)]],Nurse[[#This Row],[LPN Hours (excl. Admin)]],Nurse[[#This Row],[CNA Hours]],Nurse[[#This Row],[NA TR Hours]],Nurse[[#This Row],[Med Aide/Tech Hours]])</f>
        <v>89.394021739130423</v>
      </c>
      <c r="L288" s="4">
        <f>SUM(Nurse[[#This Row],[RN Hours (excl. Admin, DON)]],Nurse[[#This Row],[RN Admin Hours]],Nurse[[#This Row],[RN DON Hours]])</f>
        <v>18.290760869565219</v>
      </c>
      <c r="M288" s="4">
        <v>6.9184782608695654</v>
      </c>
      <c r="N288" s="4">
        <v>6.2418478260869561</v>
      </c>
      <c r="O288" s="4">
        <v>5.1304347826086953</v>
      </c>
      <c r="P288" s="4">
        <f>SUM(Nurse[[#This Row],[LPN Hours (excl. Admin)]],Nurse[[#This Row],[LPN Admin Hours]])</f>
        <v>27.282608695652176</v>
      </c>
      <c r="Q288" s="4">
        <v>27.282608695652176</v>
      </c>
      <c r="R288" s="4">
        <v>0</v>
      </c>
      <c r="S288" s="4">
        <f>SUM(Nurse[[#This Row],[CNA Hours]],Nurse[[#This Row],[NA TR Hours]],Nurse[[#This Row],[Med Aide/Tech Hours]])</f>
        <v>55.192934782608702</v>
      </c>
      <c r="T288" s="4">
        <v>33.904891304347828</v>
      </c>
      <c r="U288" s="4">
        <v>13.597826086956522</v>
      </c>
      <c r="V288" s="4">
        <v>7.6902173913043477</v>
      </c>
      <c r="W2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13.1875</v>
      </c>
      <c r="X288" s="4">
        <v>1.4755434782608696</v>
      </c>
      <c r="Y288" s="4">
        <v>0</v>
      </c>
      <c r="Z288" s="4">
        <v>0</v>
      </c>
      <c r="AA288" s="4">
        <v>0.40217391304347827</v>
      </c>
      <c r="AB288" s="4">
        <v>0</v>
      </c>
      <c r="AC288" s="4">
        <v>10.217391304347826</v>
      </c>
      <c r="AD288" s="4">
        <v>0</v>
      </c>
      <c r="AE288" s="4">
        <v>1.0923913043478262</v>
      </c>
      <c r="AF288" s="1">
        <v>155128</v>
      </c>
      <c r="AG288" s="1">
        <v>5</v>
      </c>
      <c r="AH288"/>
    </row>
    <row r="289" spans="1:34" x14ac:dyDescent="0.25">
      <c r="A289" t="s">
        <v>508</v>
      </c>
      <c r="B289" t="s">
        <v>144</v>
      </c>
      <c r="C289" t="s">
        <v>703</v>
      </c>
      <c r="D289" t="s">
        <v>602</v>
      </c>
      <c r="E289" s="4">
        <v>49.478260869565219</v>
      </c>
      <c r="F289" s="4">
        <f>Nurse[[#This Row],[Total Nurse Staff Hours]]/Nurse[[#This Row],[MDS Census]]</f>
        <v>3.4745716168717049</v>
      </c>
      <c r="G289" s="4">
        <f>Nurse[[#This Row],[Total Direct Care Staff Hours]]/Nurse[[#This Row],[MDS Census]]</f>
        <v>3.0842486818980666</v>
      </c>
      <c r="H289" s="4">
        <f>Nurse[[#This Row],[Total RN Hours (w/ Admin, DON)]]/Nurse[[#This Row],[MDS Census]]</f>
        <v>0.74752855887521974</v>
      </c>
      <c r="I289" s="4">
        <f>Nurse[[#This Row],[RN Hours (excl. Admin, DON)]]/Nurse[[#This Row],[MDS Census]]</f>
        <v>0.35720562390158173</v>
      </c>
      <c r="J289" s="4">
        <f>SUM(Nurse[[#This Row],[RN Hours (excl. Admin, DON)]],Nurse[[#This Row],[RN Admin Hours]],Nurse[[#This Row],[RN DON Hours]],Nurse[[#This Row],[LPN Hours (excl. Admin)]],Nurse[[#This Row],[LPN Admin Hours]],Nurse[[#This Row],[CNA Hours]],Nurse[[#This Row],[NA TR Hours]],Nurse[[#This Row],[Med Aide/Tech Hours]])</f>
        <v>171.91576086956522</v>
      </c>
      <c r="K289" s="4">
        <f>SUM(Nurse[[#This Row],[RN Hours (excl. Admin, DON)]],Nurse[[#This Row],[LPN Hours (excl. Admin)]],Nurse[[#This Row],[CNA Hours]],Nurse[[#This Row],[NA TR Hours]],Nurse[[#This Row],[Med Aide/Tech Hours]])</f>
        <v>152.60326086956522</v>
      </c>
      <c r="L289" s="4">
        <f>SUM(Nurse[[#This Row],[RN Hours (excl. Admin, DON)]],Nurse[[#This Row],[RN Admin Hours]],Nurse[[#This Row],[RN DON Hours]])</f>
        <v>36.986413043478265</v>
      </c>
      <c r="M289" s="4">
        <v>17.673913043478262</v>
      </c>
      <c r="N289" s="4">
        <v>13.747282608695652</v>
      </c>
      <c r="O289" s="4">
        <v>5.5652173913043477</v>
      </c>
      <c r="P289" s="4">
        <f>SUM(Nurse[[#This Row],[LPN Hours (excl. Admin)]],Nurse[[#This Row],[LPN Admin Hours]])</f>
        <v>43.198369565217391</v>
      </c>
      <c r="Q289" s="4">
        <v>43.198369565217391</v>
      </c>
      <c r="R289" s="4">
        <v>0</v>
      </c>
      <c r="S289" s="4">
        <f>SUM(Nurse[[#This Row],[CNA Hours]],Nurse[[#This Row],[NA TR Hours]],Nurse[[#This Row],[Med Aide/Tech Hours]])</f>
        <v>91.730978260869563</v>
      </c>
      <c r="T289" s="4">
        <v>52.195652173913047</v>
      </c>
      <c r="U289" s="4">
        <v>0</v>
      </c>
      <c r="V289" s="4">
        <v>39.535326086956523</v>
      </c>
      <c r="W2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13.010869565217392</v>
      </c>
      <c r="X289" s="4">
        <v>0.46467391304347827</v>
      </c>
      <c r="Y289" s="4">
        <v>0</v>
      </c>
      <c r="Z289" s="4">
        <v>0</v>
      </c>
      <c r="AA289" s="4">
        <v>8.3016304347826093</v>
      </c>
      <c r="AB289" s="4">
        <v>0</v>
      </c>
      <c r="AC289" s="4">
        <v>2.0869565217391304</v>
      </c>
      <c r="AD289" s="4">
        <v>0</v>
      </c>
      <c r="AE289" s="4">
        <v>2.1576086956521738</v>
      </c>
      <c r="AF289" s="1">
        <v>155297</v>
      </c>
      <c r="AG289" s="1">
        <v>5</v>
      </c>
      <c r="AH289"/>
    </row>
    <row r="290" spans="1:34" x14ac:dyDescent="0.25">
      <c r="A290" t="s">
        <v>508</v>
      </c>
      <c r="B290" t="s">
        <v>12</v>
      </c>
      <c r="C290" t="s">
        <v>698</v>
      </c>
      <c r="D290" t="s">
        <v>591</v>
      </c>
      <c r="E290" s="4">
        <v>51.25</v>
      </c>
      <c r="F290" s="4">
        <f>Nurse[[#This Row],[Total Nurse Staff Hours]]/Nurse[[#This Row],[MDS Census]]</f>
        <v>3.2953340402969244</v>
      </c>
      <c r="G290" s="4">
        <f>Nurse[[#This Row],[Total Direct Care Staff Hours]]/Nurse[[#This Row],[MDS Census]]</f>
        <v>2.770148462354189</v>
      </c>
      <c r="H290" s="4">
        <f>Nurse[[#This Row],[Total RN Hours (w/ Admin, DON)]]/Nurse[[#This Row],[MDS Census]]</f>
        <v>0.98594909862142088</v>
      </c>
      <c r="I290" s="4">
        <f>Nurse[[#This Row],[RN Hours (excl. Admin, DON)]]/Nurse[[#This Row],[MDS Census]]</f>
        <v>0.46076352067868503</v>
      </c>
      <c r="J290" s="4">
        <f>SUM(Nurse[[#This Row],[RN Hours (excl. Admin, DON)]],Nurse[[#This Row],[RN Admin Hours]],Nurse[[#This Row],[RN DON Hours]],Nurse[[#This Row],[LPN Hours (excl. Admin)]],Nurse[[#This Row],[LPN Admin Hours]],Nurse[[#This Row],[CNA Hours]],Nurse[[#This Row],[NA TR Hours]],Nurse[[#This Row],[Med Aide/Tech Hours]])</f>
        <v>168.88586956521738</v>
      </c>
      <c r="K290" s="4">
        <f>SUM(Nurse[[#This Row],[RN Hours (excl. Admin, DON)]],Nurse[[#This Row],[LPN Hours (excl. Admin)]],Nurse[[#This Row],[CNA Hours]],Nurse[[#This Row],[NA TR Hours]],Nurse[[#This Row],[Med Aide/Tech Hours]])</f>
        <v>141.97010869565219</v>
      </c>
      <c r="L290" s="4">
        <f>SUM(Nurse[[#This Row],[RN Hours (excl. Admin, DON)]],Nurse[[#This Row],[RN Admin Hours]],Nurse[[#This Row],[RN DON Hours]])</f>
        <v>50.529891304347821</v>
      </c>
      <c r="M290" s="4">
        <v>23.614130434782609</v>
      </c>
      <c r="N290" s="4">
        <v>22.263586956521738</v>
      </c>
      <c r="O290" s="4">
        <v>4.6521739130434785</v>
      </c>
      <c r="P290" s="4">
        <f>SUM(Nurse[[#This Row],[LPN Hours (excl. Admin)]],Nurse[[#This Row],[LPN Admin Hours]])</f>
        <v>32.945652173913047</v>
      </c>
      <c r="Q290" s="4">
        <v>32.945652173913047</v>
      </c>
      <c r="R290" s="4">
        <v>0</v>
      </c>
      <c r="S290" s="4">
        <f>SUM(Nurse[[#This Row],[CNA Hours]],Nurse[[#This Row],[NA TR Hours]],Nurse[[#This Row],[Med Aide/Tech Hours]])</f>
        <v>85.41032608695653</v>
      </c>
      <c r="T290" s="4">
        <v>67.728260869565219</v>
      </c>
      <c r="U290" s="4">
        <v>0.77717391304347827</v>
      </c>
      <c r="V290" s="4">
        <v>16.904891304347824</v>
      </c>
      <c r="W2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13.589673913043477</v>
      </c>
      <c r="X290" s="4">
        <v>7.8532608695652177</v>
      </c>
      <c r="Y290" s="4">
        <v>0</v>
      </c>
      <c r="Z290" s="4">
        <v>0</v>
      </c>
      <c r="AA290" s="4">
        <v>0.30978260869565216</v>
      </c>
      <c r="AB290" s="4">
        <v>0</v>
      </c>
      <c r="AC290" s="4">
        <v>5.4266304347826084</v>
      </c>
      <c r="AD290" s="4">
        <v>0</v>
      </c>
      <c r="AE290" s="4">
        <v>0</v>
      </c>
      <c r="AF290" s="1">
        <v>155006</v>
      </c>
      <c r="AG290" s="1">
        <v>5</v>
      </c>
      <c r="AH290"/>
    </row>
    <row r="291" spans="1:34" x14ac:dyDescent="0.25">
      <c r="A291" t="s">
        <v>508</v>
      </c>
      <c r="B291" t="s">
        <v>12</v>
      </c>
      <c r="C291" t="s">
        <v>687</v>
      </c>
      <c r="D291" t="s">
        <v>598</v>
      </c>
      <c r="E291" s="4">
        <v>44.934782608695649</v>
      </c>
      <c r="F291" s="4">
        <f>Nurse[[#This Row],[Total Nurse Staff Hours]]/Nurse[[#This Row],[MDS Census]]</f>
        <v>3.7706821480406392</v>
      </c>
      <c r="G291" s="4">
        <f>Nurse[[#This Row],[Total Direct Care Staff Hours]]/Nurse[[#This Row],[MDS Census]]</f>
        <v>3.3188800193517181</v>
      </c>
      <c r="H291" s="4">
        <f>Nurse[[#This Row],[Total RN Hours (w/ Admin, DON)]]/Nurse[[#This Row],[MDS Census]]</f>
        <v>0.61429608127721347</v>
      </c>
      <c r="I291" s="4">
        <f>Nurse[[#This Row],[RN Hours (excl. Admin, DON)]]/Nurse[[#This Row],[MDS Census]]</f>
        <v>0.16249395258829222</v>
      </c>
      <c r="J291" s="4">
        <f>SUM(Nurse[[#This Row],[RN Hours (excl. Admin, DON)]],Nurse[[#This Row],[RN Admin Hours]],Nurse[[#This Row],[RN DON Hours]],Nurse[[#This Row],[LPN Hours (excl. Admin)]],Nurse[[#This Row],[LPN Admin Hours]],Nurse[[#This Row],[CNA Hours]],Nurse[[#This Row],[NA TR Hours]],Nurse[[#This Row],[Med Aide/Tech Hours]])</f>
        <v>169.43478260869566</v>
      </c>
      <c r="K291" s="4">
        <f>SUM(Nurse[[#This Row],[RN Hours (excl. Admin, DON)]],Nurse[[#This Row],[LPN Hours (excl. Admin)]],Nurse[[#This Row],[CNA Hours]],Nurse[[#This Row],[NA TR Hours]],Nurse[[#This Row],[Med Aide/Tech Hours]])</f>
        <v>149.13315217391306</v>
      </c>
      <c r="L291" s="4">
        <f>SUM(Nurse[[#This Row],[RN Hours (excl. Admin, DON)]],Nurse[[#This Row],[RN Admin Hours]],Nurse[[#This Row],[RN DON Hours]])</f>
        <v>27.603260869565219</v>
      </c>
      <c r="M291" s="4">
        <v>7.3016304347826084</v>
      </c>
      <c r="N291" s="4">
        <v>15.084239130434783</v>
      </c>
      <c r="O291" s="4">
        <v>5.2173913043478262</v>
      </c>
      <c r="P291" s="4">
        <f>SUM(Nurse[[#This Row],[LPN Hours (excl. Admin)]],Nurse[[#This Row],[LPN Admin Hours]])</f>
        <v>45.809782608695649</v>
      </c>
      <c r="Q291" s="4">
        <v>45.809782608695649</v>
      </c>
      <c r="R291" s="4">
        <v>0</v>
      </c>
      <c r="S291" s="4">
        <f>SUM(Nurse[[#This Row],[CNA Hours]],Nurse[[#This Row],[NA TR Hours]],Nurse[[#This Row],[Med Aide/Tech Hours]])</f>
        <v>96.021739130434781</v>
      </c>
      <c r="T291" s="4">
        <v>39.717391304347828</v>
      </c>
      <c r="U291" s="4">
        <v>5.6114130434782608</v>
      </c>
      <c r="V291" s="4">
        <v>50.692934782608695</v>
      </c>
      <c r="W2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1" s="4">
        <v>0</v>
      </c>
      <c r="Y291" s="4">
        <v>0</v>
      </c>
      <c r="Z291" s="4">
        <v>0</v>
      </c>
      <c r="AA291" s="4">
        <v>0</v>
      </c>
      <c r="AB291" s="4">
        <v>0</v>
      </c>
      <c r="AC291" s="4">
        <v>0</v>
      </c>
      <c r="AD291" s="4">
        <v>0</v>
      </c>
      <c r="AE291" s="4">
        <v>0</v>
      </c>
      <c r="AF291" s="1">
        <v>155039</v>
      </c>
      <c r="AG291" s="1">
        <v>5</v>
      </c>
      <c r="AH291"/>
    </row>
    <row r="292" spans="1:34" x14ac:dyDescent="0.25">
      <c r="A292" t="s">
        <v>508</v>
      </c>
      <c r="B292" t="s">
        <v>12</v>
      </c>
      <c r="C292" t="s">
        <v>697</v>
      </c>
      <c r="D292" t="s">
        <v>596</v>
      </c>
      <c r="E292" s="4">
        <v>82.010869565217391</v>
      </c>
      <c r="F292" s="4">
        <f>Nurse[[#This Row],[Total Nurse Staff Hours]]/Nurse[[#This Row],[MDS Census]]</f>
        <v>3.4883035122597743</v>
      </c>
      <c r="G292" s="4">
        <f>Nurse[[#This Row],[Total Direct Care Staff Hours]]/Nurse[[#This Row],[MDS Census]]</f>
        <v>3.1648774022531474</v>
      </c>
      <c r="H292" s="4">
        <f>Nurse[[#This Row],[Total RN Hours (w/ Admin, DON)]]/Nurse[[#This Row],[MDS Census]]</f>
        <v>0.56219350563286941</v>
      </c>
      <c r="I292" s="4">
        <f>Nurse[[#This Row],[RN Hours (excl. Admin, DON)]]/Nurse[[#This Row],[MDS Census]]</f>
        <v>0.23876739562624252</v>
      </c>
      <c r="J292" s="4">
        <f>SUM(Nurse[[#This Row],[RN Hours (excl. Admin, DON)]],Nurse[[#This Row],[RN Admin Hours]],Nurse[[#This Row],[RN DON Hours]],Nurse[[#This Row],[LPN Hours (excl. Admin)]],Nurse[[#This Row],[LPN Admin Hours]],Nurse[[#This Row],[CNA Hours]],Nurse[[#This Row],[NA TR Hours]],Nurse[[#This Row],[Med Aide/Tech Hours]])</f>
        <v>286.07880434782606</v>
      </c>
      <c r="K292" s="4">
        <f>SUM(Nurse[[#This Row],[RN Hours (excl. Admin, DON)]],Nurse[[#This Row],[LPN Hours (excl. Admin)]],Nurse[[#This Row],[CNA Hours]],Nurse[[#This Row],[NA TR Hours]],Nurse[[#This Row],[Med Aide/Tech Hours]])</f>
        <v>259.55434782608694</v>
      </c>
      <c r="L292" s="4">
        <f>SUM(Nurse[[#This Row],[RN Hours (excl. Admin, DON)]],Nurse[[#This Row],[RN Admin Hours]],Nurse[[#This Row],[RN DON Hours]])</f>
        <v>46.105978260869563</v>
      </c>
      <c r="M292" s="4">
        <v>19.581521739130434</v>
      </c>
      <c r="N292" s="4">
        <v>21.654891304347824</v>
      </c>
      <c r="O292" s="4">
        <v>4.8695652173913047</v>
      </c>
      <c r="P292" s="4">
        <f>SUM(Nurse[[#This Row],[LPN Hours (excl. Admin)]],Nurse[[#This Row],[LPN Admin Hours]])</f>
        <v>61.671195652173914</v>
      </c>
      <c r="Q292" s="4">
        <v>61.671195652173914</v>
      </c>
      <c r="R292" s="4">
        <v>0</v>
      </c>
      <c r="S292" s="4">
        <f>SUM(Nurse[[#This Row],[CNA Hours]],Nurse[[#This Row],[NA TR Hours]],Nurse[[#This Row],[Med Aide/Tech Hours]])</f>
        <v>178.3016304347826</v>
      </c>
      <c r="T292" s="4">
        <v>129.10054347826087</v>
      </c>
      <c r="U292" s="4">
        <v>2.1766304347826089</v>
      </c>
      <c r="V292" s="4">
        <v>47.024456521739133</v>
      </c>
      <c r="W2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85.649456521739125</v>
      </c>
      <c r="X292" s="4">
        <v>11.494565217391305</v>
      </c>
      <c r="Y292" s="4">
        <v>0</v>
      </c>
      <c r="Z292" s="4">
        <v>0</v>
      </c>
      <c r="AA292" s="4">
        <v>25.5</v>
      </c>
      <c r="AB292" s="4">
        <v>0</v>
      </c>
      <c r="AC292" s="4">
        <v>47.801630434782609</v>
      </c>
      <c r="AD292" s="4">
        <v>0</v>
      </c>
      <c r="AE292" s="4">
        <v>0.85326086956521741</v>
      </c>
      <c r="AF292" s="1">
        <v>155049</v>
      </c>
      <c r="AG292" s="1">
        <v>5</v>
      </c>
      <c r="AH292"/>
    </row>
    <row r="293" spans="1:34" x14ac:dyDescent="0.25">
      <c r="A293" t="s">
        <v>508</v>
      </c>
      <c r="B293" t="s">
        <v>12</v>
      </c>
      <c r="C293" t="s">
        <v>691</v>
      </c>
      <c r="D293" t="s">
        <v>599</v>
      </c>
      <c r="E293" s="4">
        <v>53.315217391304351</v>
      </c>
      <c r="F293" s="4">
        <f>Nurse[[#This Row],[Total Nurse Staff Hours]]/Nurse[[#This Row],[MDS Census]]</f>
        <v>2.8904689092762483</v>
      </c>
      <c r="G293" s="4">
        <f>Nurse[[#This Row],[Total Direct Care Staff Hours]]/Nurse[[#This Row],[MDS Census]]</f>
        <v>2.6629969418960244</v>
      </c>
      <c r="H293" s="4">
        <f>Nurse[[#This Row],[Total RN Hours (w/ Admin, DON)]]/Nurse[[#This Row],[MDS Census]]</f>
        <v>0.88144750254841997</v>
      </c>
      <c r="I293" s="4">
        <f>Nurse[[#This Row],[RN Hours (excl. Admin, DON)]]/Nurse[[#This Row],[MDS Census]]</f>
        <v>0.65397553516819562</v>
      </c>
      <c r="J293" s="4">
        <f>SUM(Nurse[[#This Row],[RN Hours (excl. Admin, DON)]],Nurse[[#This Row],[RN Admin Hours]],Nurse[[#This Row],[RN DON Hours]],Nurse[[#This Row],[LPN Hours (excl. Admin)]],Nurse[[#This Row],[LPN Admin Hours]],Nurse[[#This Row],[CNA Hours]],Nurse[[#This Row],[NA TR Hours]],Nurse[[#This Row],[Med Aide/Tech Hours]])</f>
        <v>154.10597826086956</v>
      </c>
      <c r="K293" s="4">
        <f>SUM(Nurse[[#This Row],[RN Hours (excl. Admin, DON)]],Nurse[[#This Row],[LPN Hours (excl. Admin)]],Nurse[[#This Row],[CNA Hours]],Nurse[[#This Row],[NA TR Hours]],Nurse[[#This Row],[Med Aide/Tech Hours]])</f>
        <v>141.97826086956522</v>
      </c>
      <c r="L293" s="4">
        <f>SUM(Nurse[[#This Row],[RN Hours (excl. Admin, DON)]],Nurse[[#This Row],[RN Admin Hours]],Nurse[[#This Row],[RN DON Hours]])</f>
        <v>46.994565217391305</v>
      </c>
      <c r="M293" s="4">
        <v>34.866847826086953</v>
      </c>
      <c r="N293" s="4">
        <v>7.7798913043478262</v>
      </c>
      <c r="O293" s="4">
        <v>4.3478260869565215</v>
      </c>
      <c r="P293" s="4">
        <f>SUM(Nurse[[#This Row],[LPN Hours (excl. Admin)]],Nurse[[#This Row],[LPN Admin Hours]])</f>
        <v>34.214673913043477</v>
      </c>
      <c r="Q293" s="4">
        <v>34.214673913043477</v>
      </c>
      <c r="R293" s="4">
        <v>0</v>
      </c>
      <c r="S293" s="4">
        <f>SUM(Nurse[[#This Row],[CNA Hours]],Nurse[[#This Row],[NA TR Hours]],Nurse[[#This Row],[Med Aide/Tech Hours]])</f>
        <v>72.896739130434781</v>
      </c>
      <c r="T293" s="4">
        <v>50</v>
      </c>
      <c r="U293" s="4">
        <v>0</v>
      </c>
      <c r="V293" s="4">
        <v>22.896739130434781</v>
      </c>
      <c r="W2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3" s="4">
        <v>0</v>
      </c>
      <c r="Y293" s="4">
        <v>0</v>
      </c>
      <c r="Z293" s="4">
        <v>0</v>
      </c>
      <c r="AA293" s="4">
        <v>0</v>
      </c>
      <c r="AB293" s="4">
        <v>0</v>
      </c>
      <c r="AC293" s="4">
        <v>0</v>
      </c>
      <c r="AD293" s="4">
        <v>0</v>
      </c>
      <c r="AE293" s="4">
        <v>0</v>
      </c>
      <c r="AF293" s="1">
        <v>155053</v>
      </c>
      <c r="AG293" s="1">
        <v>5</v>
      </c>
      <c r="AH293"/>
    </row>
    <row r="294" spans="1:34" x14ac:dyDescent="0.25">
      <c r="A294" t="s">
        <v>508</v>
      </c>
      <c r="B294" t="s">
        <v>12</v>
      </c>
      <c r="C294" t="s">
        <v>701</v>
      </c>
      <c r="D294" t="s">
        <v>600</v>
      </c>
      <c r="E294" s="4">
        <v>51.489130434782609</v>
      </c>
      <c r="F294" s="4">
        <f>Nurse[[#This Row],[Total Nurse Staff Hours]]/Nurse[[#This Row],[MDS Census]]</f>
        <v>3.3767152206037578</v>
      </c>
      <c r="G294" s="4">
        <f>Nurse[[#This Row],[Total Direct Care Staff Hours]]/Nurse[[#This Row],[MDS Census]]</f>
        <v>3.0268629934557736</v>
      </c>
      <c r="H294" s="4">
        <f>Nurse[[#This Row],[Total RN Hours (w/ Admin, DON)]]/Nurse[[#This Row],[MDS Census]]</f>
        <v>0.49034198860037997</v>
      </c>
      <c r="I294" s="4">
        <f>Nurse[[#This Row],[RN Hours (excl. Admin, DON)]]/Nurse[[#This Row],[MDS Census]]</f>
        <v>0.14048976145239603</v>
      </c>
      <c r="J294" s="4">
        <f>SUM(Nurse[[#This Row],[RN Hours (excl. Admin, DON)]],Nurse[[#This Row],[RN Admin Hours]],Nurse[[#This Row],[RN DON Hours]],Nurse[[#This Row],[LPN Hours (excl. Admin)]],Nurse[[#This Row],[LPN Admin Hours]],Nurse[[#This Row],[CNA Hours]],Nurse[[#This Row],[NA TR Hours]],Nurse[[#This Row],[Med Aide/Tech Hours]])</f>
        <v>173.86413043478262</v>
      </c>
      <c r="K294" s="4">
        <f>SUM(Nurse[[#This Row],[RN Hours (excl. Admin, DON)]],Nurse[[#This Row],[LPN Hours (excl. Admin)]],Nurse[[#This Row],[CNA Hours]],Nurse[[#This Row],[NA TR Hours]],Nurse[[#This Row],[Med Aide/Tech Hours]])</f>
        <v>155.85054347826087</v>
      </c>
      <c r="L294" s="4">
        <f>SUM(Nurse[[#This Row],[RN Hours (excl. Admin, DON)]],Nurse[[#This Row],[RN Admin Hours]],Nurse[[#This Row],[RN DON Hours]])</f>
        <v>25.247282608695652</v>
      </c>
      <c r="M294" s="4">
        <v>7.2336956521739131</v>
      </c>
      <c r="N294" s="4">
        <v>13.057065217391305</v>
      </c>
      <c r="O294" s="4">
        <v>4.9565217391304346</v>
      </c>
      <c r="P294" s="4">
        <f>SUM(Nurse[[#This Row],[LPN Hours (excl. Admin)]],Nurse[[#This Row],[LPN Admin Hours]])</f>
        <v>36.095108695652172</v>
      </c>
      <c r="Q294" s="4">
        <v>36.095108695652172</v>
      </c>
      <c r="R294" s="4">
        <v>0</v>
      </c>
      <c r="S294" s="4">
        <f>SUM(Nurse[[#This Row],[CNA Hours]],Nurse[[#This Row],[NA TR Hours]],Nurse[[#This Row],[Med Aide/Tech Hours]])</f>
        <v>112.52173913043478</v>
      </c>
      <c r="T294" s="4">
        <v>72.076086956521735</v>
      </c>
      <c r="U294" s="4">
        <v>0</v>
      </c>
      <c r="V294" s="4">
        <v>40.445652173913047</v>
      </c>
      <c r="W2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94" s="4">
        <v>0</v>
      </c>
      <c r="Y294" s="4">
        <v>0</v>
      </c>
      <c r="Z294" s="4">
        <v>0</v>
      </c>
      <c r="AA294" s="4">
        <v>0</v>
      </c>
      <c r="AB294" s="4">
        <v>0</v>
      </c>
      <c r="AC294" s="4">
        <v>0</v>
      </c>
      <c r="AD294" s="4">
        <v>0</v>
      </c>
      <c r="AE294" s="4">
        <v>0</v>
      </c>
      <c r="AF294" s="1">
        <v>155059</v>
      </c>
      <c r="AG294" s="1">
        <v>5</v>
      </c>
      <c r="AH294"/>
    </row>
    <row r="295" spans="1:34" x14ac:dyDescent="0.25">
      <c r="A295" t="s">
        <v>508</v>
      </c>
      <c r="B295" t="s">
        <v>12</v>
      </c>
      <c r="C295" t="s">
        <v>665</v>
      </c>
      <c r="D295" t="s">
        <v>548</v>
      </c>
      <c r="E295" s="4">
        <v>45.923913043478258</v>
      </c>
      <c r="F295" s="4">
        <f>Nurse[[#This Row],[Total Nurse Staff Hours]]/Nurse[[#This Row],[MDS Census]]</f>
        <v>3.9149704142011839</v>
      </c>
      <c r="G295" s="4">
        <f>Nurse[[#This Row],[Total Direct Care Staff Hours]]/Nurse[[#This Row],[MDS Census]]</f>
        <v>3.5290532544378697</v>
      </c>
      <c r="H295" s="4">
        <f>Nurse[[#This Row],[Total RN Hours (w/ Admin, DON)]]/Nurse[[#This Row],[MDS Census]]</f>
        <v>0.8600000000000001</v>
      </c>
      <c r="I295" s="4">
        <f>Nurse[[#This Row],[RN Hours (excl. Admin, DON)]]/Nurse[[#This Row],[MDS Census]]</f>
        <v>0.4740828402366864</v>
      </c>
      <c r="J295" s="4">
        <f>SUM(Nurse[[#This Row],[RN Hours (excl. Admin, DON)]],Nurse[[#This Row],[RN Admin Hours]],Nurse[[#This Row],[RN DON Hours]],Nurse[[#This Row],[LPN Hours (excl. Admin)]],Nurse[[#This Row],[LPN Admin Hours]],Nurse[[#This Row],[CNA Hours]],Nurse[[#This Row],[NA TR Hours]],Nurse[[#This Row],[Med Aide/Tech Hours]])</f>
        <v>179.79076086956522</v>
      </c>
      <c r="K295" s="4">
        <f>SUM(Nurse[[#This Row],[RN Hours (excl. Admin, DON)]],Nurse[[#This Row],[LPN Hours (excl. Admin)]],Nurse[[#This Row],[CNA Hours]],Nurse[[#This Row],[NA TR Hours]],Nurse[[#This Row],[Med Aide/Tech Hours]])</f>
        <v>162.06793478260869</v>
      </c>
      <c r="L295" s="4">
        <f>SUM(Nurse[[#This Row],[RN Hours (excl. Admin, DON)]],Nurse[[#This Row],[RN Admin Hours]],Nurse[[#This Row],[RN DON Hours]])</f>
        <v>39.494565217391305</v>
      </c>
      <c r="M295" s="4">
        <v>21.771739130434781</v>
      </c>
      <c r="N295" s="4">
        <v>12.331521739130435</v>
      </c>
      <c r="O295" s="4">
        <v>5.3913043478260869</v>
      </c>
      <c r="P295" s="4">
        <f>SUM(Nurse[[#This Row],[LPN Hours (excl. Admin)]],Nurse[[#This Row],[LPN Admin Hours]])</f>
        <v>35.703804347826086</v>
      </c>
      <c r="Q295" s="4">
        <v>35.703804347826086</v>
      </c>
      <c r="R295" s="4">
        <v>0</v>
      </c>
      <c r="S295" s="4">
        <f>SUM(Nurse[[#This Row],[CNA Hours]],Nurse[[#This Row],[NA TR Hours]],Nurse[[#This Row],[Med Aide/Tech Hours]])</f>
        <v>104.59239130434783</v>
      </c>
      <c r="T295" s="4">
        <v>72.317934782608702</v>
      </c>
      <c r="U295" s="4">
        <v>9.1059782608695645</v>
      </c>
      <c r="V295" s="4">
        <v>23.168478260869566</v>
      </c>
      <c r="W2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43.940217391304351</v>
      </c>
      <c r="X295" s="4">
        <v>5.5271739130434785</v>
      </c>
      <c r="Y295" s="4">
        <v>0</v>
      </c>
      <c r="Z295" s="4">
        <v>0</v>
      </c>
      <c r="AA295" s="4">
        <v>11.706521739130435</v>
      </c>
      <c r="AB295" s="4">
        <v>0</v>
      </c>
      <c r="AC295" s="4">
        <v>25.921195652173914</v>
      </c>
      <c r="AD295" s="4">
        <v>0</v>
      </c>
      <c r="AE295" s="4">
        <v>0.78532608695652173</v>
      </c>
      <c r="AF295" s="1">
        <v>155102</v>
      </c>
      <c r="AG295" s="1">
        <v>5</v>
      </c>
      <c r="AH295"/>
    </row>
    <row r="296" spans="1:34" x14ac:dyDescent="0.25">
      <c r="A296" t="s">
        <v>508</v>
      </c>
      <c r="B296" t="s">
        <v>12</v>
      </c>
      <c r="C296" t="s">
        <v>672</v>
      </c>
      <c r="D296" t="s">
        <v>608</v>
      </c>
      <c r="E296" s="4">
        <v>58.706521739130437</v>
      </c>
      <c r="F296" s="4">
        <f>Nurse[[#This Row],[Total Nurse Staff Hours]]/Nurse[[#This Row],[MDS Census]]</f>
        <v>2.9579707461581184</v>
      </c>
      <c r="G296" s="4">
        <f>Nurse[[#This Row],[Total Direct Care Staff Hours]]/Nurse[[#This Row],[MDS Census]]</f>
        <v>2.6185428624328826</v>
      </c>
      <c r="H296" s="4">
        <f>Nurse[[#This Row],[Total RN Hours (w/ Admin, DON)]]/Nurse[[#This Row],[MDS Census]]</f>
        <v>0.4826421033142011</v>
      </c>
      <c r="I296" s="4">
        <f>Nurse[[#This Row],[RN Hours (excl. Admin, DON)]]/Nurse[[#This Row],[MDS Census]]</f>
        <v>0.14321421958896499</v>
      </c>
      <c r="J296" s="4">
        <f>SUM(Nurse[[#This Row],[RN Hours (excl. Admin, DON)]],Nurse[[#This Row],[RN Admin Hours]],Nurse[[#This Row],[RN DON Hours]],Nurse[[#This Row],[LPN Hours (excl. Admin)]],Nurse[[#This Row],[LPN Admin Hours]],Nurse[[#This Row],[CNA Hours]],Nurse[[#This Row],[NA TR Hours]],Nurse[[#This Row],[Med Aide/Tech Hours]])</f>
        <v>173.65217391304347</v>
      </c>
      <c r="K296" s="4">
        <f>SUM(Nurse[[#This Row],[RN Hours (excl. Admin, DON)]],Nurse[[#This Row],[LPN Hours (excl. Admin)]],Nurse[[#This Row],[CNA Hours]],Nurse[[#This Row],[NA TR Hours]],Nurse[[#This Row],[Med Aide/Tech Hours]])</f>
        <v>153.72554347826087</v>
      </c>
      <c r="L296" s="4">
        <f>SUM(Nurse[[#This Row],[RN Hours (excl. Admin, DON)]],Nurse[[#This Row],[RN Admin Hours]],Nurse[[#This Row],[RN DON Hours]])</f>
        <v>28.334239130434785</v>
      </c>
      <c r="M296" s="4">
        <v>8.4076086956521738</v>
      </c>
      <c r="N296" s="4">
        <v>15.111413043478262</v>
      </c>
      <c r="O296" s="4">
        <v>4.8152173913043477</v>
      </c>
      <c r="P296" s="4">
        <f>SUM(Nurse[[#This Row],[LPN Hours (excl. Admin)]],Nurse[[#This Row],[LPN Admin Hours]])</f>
        <v>76.513586956521735</v>
      </c>
      <c r="Q296" s="4">
        <v>76.513586956521735</v>
      </c>
      <c r="R296" s="4">
        <v>0</v>
      </c>
      <c r="S296" s="4">
        <f>SUM(Nurse[[#This Row],[CNA Hours]],Nurse[[#This Row],[NA TR Hours]],Nurse[[#This Row],[Med Aide/Tech Hours]])</f>
        <v>68.804347826086953</v>
      </c>
      <c r="T296" s="4">
        <v>55.510869565217391</v>
      </c>
      <c r="U296" s="4">
        <v>0</v>
      </c>
      <c r="V296" s="4">
        <v>13.293478260869565</v>
      </c>
      <c r="W2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41.885869565217391</v>
      </c>
      <c r="X296" s="4">
        <v>4.9429347826086953</v>
      </c>
      <c r="Y296" s="4">
        <v>0</v>
      </c>
      <c r="Z296" s="4">
        <v>0</v>
      </c>
      <c r="AA296" s="4">
        <v>27.880434782608695</v>
      </c>
      <c r="AB296" s="4">
        <v>0</v>
      </c>
      <c r="AC296" s="4">
        <v>8.0923913043478262</v>
      </c>
      <c r="AD296" s="4">
        <v>0</v>
      </c>
      <c r="AE296" s="4">
        <v>0.97010869565217395</v>
      </c>
      <c r="AF296" s="1">
        <v>155118</v>
      </c>
      <c r="AG296" s="1">
        <v>5</v>
      </c>
      <c r="AH296"/>
    </row>
    <row r="297" spans="1:34" x14ac:dyDescent="0.25">
      <c r="A297" t="s">
        <v>508</v>
      </c>
      <c r="B297" t="s">
        <v>12</v>
      </c>
      <c r="C297" t="s">
        <v>715</v>
      </c>
      <c r="D297" t="s">
        <v>610</v>
      </c>
      <c r="E297" s="4">
        <v>39.891304347826086</v>
      </c>
      <c r="F297" s="4">
        <f>Nurse[[#This Row],[Total Nurse Staff Hours]]/Nurse[[#This Row],[MDS Census]]</f>
        <v>3.2437329700272479</v>
      </c>
      <c r="G297" s="4">
        <f>Nurse[[#This Row],[Total Direct Care Staff Hours]]/Nurse[[#This Row],[MDS Census]]</f>
        <v>2.8624659400544958</v>
      </c>
      <c r="H297" s="4">
        <f>Nurse[[#This Row],[Total RN Hours (w/ Admin, DON)]]/Nurse[[#This Row],[MDS Census]]</f>
        <v>1.2196866485013624</v>
      </c>
      <c r="I297" s="4">
        <f>Nurse[[#This Row],[RN Hours (excl. Admin, DON)]]/Nurse[[#This Row],[MDS Census]]</f>
        <v>0.83841961852861047</v>
      </c>
      <c r="J297" s="4">
        <f>SUM(Nurse[[#This Row],[RN Hours (excl. Admin, DON)]],Nurse[[#This Row],[RN Admin Hours]],Nurse[[#This Row],[RN DON Hours]],Nurse[[#This Row],[LPN Hours (excl. Admin)]],Nurse[[#This Row],[LPN Admin Hours]],Nurse[[#This Row],[CNA Hours]],Nurse[[#This Row],[NA TR Hours]],Nurse[[#This Row],[Med Aide/Tech Hours]])</f>
        <v>129.39673913043478</v>
      </c>
      <c r="K297" s="4">
        <f>SUM(Nurse[[#This Row],[RN Hours (excl. Admin, DON)]],Nurse[[#This Row],[LPN Hours (excl. Admin)]],Nurse[[#This Row],[CNA Hours]],Nurse[[#This Row],[NA TR Hours]],Nurse[[#This Row],[Med Aide/Tech Hours]])</f>
        <v>114.18749999999999</v>
      </c>
      <c r="L297" s="4">
        <f>SUM(Nurse[[#This Row],[RN Hours (excl. Admin, DON)]],Nurse[[#This Row],[RN Admin Hours]],Nurse[[#This Row],[RN DON Hours]])</f>
        <v>48.654891304347828</v>
      </c>
      <c r="M297" s="4">
        <v>33.445652173913047</v>
      </c>
      <c r="N297" s="4">
        <v>10.078804347826088</v>
      </c>
      <c r="O297" s="4">
        <v>5.1304347826086953</v>
      </c>
      <c r="P297" s="4">
        <f>SUM(Nurse[[#This Row],[LPN Hours (excl. Admin)]],Nurse[[#This Row],[LPN Admin Hours]])</f>
        <v>13.714673913043478</v>
      </c>
      <c r="Q297" s="4">
        <v>13.714673913043478</v>
      </c>
      <c r="R297" s="4">
        <v>0</v>
      </c>
      <c r="S297" s="4">
        <f>SUM(Nurse[[#This Row],[CNA Hours]],Nurse[[#This Row],[NA TR Hours]],Nurse[[#This Row],[Med Aide/Tech Hours]])</f>
        <v>67.02717391304347</v>
      </c>
      <c r="T297" s="4">
        <v>41.782608695652172</v>
      </c>
      <c r="U297" s="4">
        <v>0.61684782608695654</v>
      </c>
      <c r="V297" s="4">
        <v>24.627717391304348</v>
      </c>
      <c r="W2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17.96467391304348</v>
      </c>
      <c r="X297" s="4">
        <v>4.7201086956521738</v>
      </c>
      <c r="Y297" s="4">
        <v>0</v>
      </c>
      <c r="Z297" s="4">
        <v>0</v>
      </c>
      <c r="AA297" s="4">
        <v>3.4891304347826089</v>
      </c>
      <c r="AB297" s="4">
        <v>0</v>
      </c>
      <c r="AC297" s="4">
        <v>4.7038043478260869</v>
      </c>
      <c r="AD297" s="4">
        <v>0</v>
      </c>
      <c r="AE297" s="4">
        <v>5.0516304347826084</v>
      </c>
      <c r="AF297" s="1">
        <v>155150</v>
      </c>
      <c r="AG297" s="1">
        <v>5</v>
      </c>
      <c r="AH297"/>
    </row>
    <row r="298" spans="1:34" x14ac:dyDescent="0.25">
      <c r="A298" t="s">
        <v>508</v>
      </c>
      <c r="B298" t="s">
        <v>12</v>
      </c>
      <c r="C298" t="s">
        <v>636</v>
      </c>
      <c r="D298" t="s">
        <v>576</v>
      </c>
      <c r="E298" s="4">
        <v>62.673913043478258</v>
      </c>
      <c r="F298" s="4">
        <f>Nurse[[#This Row],[Total Nurse Staff Hours]]/Nurse[[#This Row],[MDS Census]]</f>
        <v>3.2347814776274717</v>
      </c>
      <c r="G298" s="4">
        <f>Nurse[[#This Row],[Total Direct Care Staff Hours]]/Nurse[[#This Row],[MDS Census]]</f>
        <v>2.8920828997571975</v>
      </c>
      <c r="H298" s="4">
        <f>Nurse[[#This Row],[Total RN Hours (w/ Admin, DON)]]/Nurse[[#This Row],[MDS Census]]</f>
        <v>0.54366111689212626</v>
      </c>
      <c r="I298" s="4">
        <f>Nurse[[#This Row],[RN Hours (excl. Admin, DON)]]/Nurse[[#This Row],[MDS Census]]</f>
        <v>0.20096253902185224</v>
      </c>
      <c r="J298" s="4">
        <f>SUM(Nurse[[#This Row],[RN Hours (excl. Admin, DON)]],Nurse[[#This Row],[RN Admin Hours]],Nurse[[#This Row],[RN DON Hours]],Nurse[[#This Row],[LPN Hours (excl. Admin)]],Nurse[[#This Row],[LPN Admin Hours]],Nurse[[#This Row],[CNA Hours]],Nurse[[#This Row],[NA TR Hours]],Nurse[[#This Row],[Med Aide/Tech Hours]])</f>
        <v>202.73641304347828</v>
      </c>
      <c r="K298" s="4">
        <f>SUM(Nurse[[#This Row],[RN Hours (excl. Admin, DON)]],Nurse[[#This Row],[LPN Hours (excl. Admin)]],Nurse[[#This Row],[CNA Hours]],Nurse[[#This Row],[NA TR Hours]],Nurse[[#This Row],[Med Aide/Tech Hours]])</f>
        <v>181.25815217391303</v>
      </c>
      <c r="L298" s="4">
        <f>SUM(Nurse[[#This Row],[RN Hours (excl. Admin, DON)]],Nurse[[#This Row],[RN Admin Hours]],Nurse[[#This Row],[RN DON Hours]])</f>
        <v>34.073369565217391</v>
      </c>
      <c r="M298" s="4">
        <v>12.595108695652174</v>
      </c>
      <c r="N298" s="4">
        <v>17.304347826086957</v>
      </c>
      <c r="O298" s="4">
        <v>4.1739130434782608</v>
      </c>
      <c r="P298" s="4">
        <f>SUM(Nurse[[#This Row],[LPN Hours (excl. Admin)]],Nurse[[#This Row],[LPN Admin Hours]])</f>
        <v>57.834239130434781</v>
      </c>
      <c r="Q298" s="4">
        <v>57.834239130434781</v>
      </c>
      <c r="R298" s="4">
        <v>0</v>
      </c>
      <c r="S298" s="4">
        <f>SUM(Nurse[[#This Row],[CNA Hours]],Nurse[[#This Row],[NA TR Hours]],Nurse[[#This Row],[Med Aide/Tech Hours]])</f>
        <v>110.82880434782609</v>
      </c>
      <c r="T298" s="4">
        <v>75.456521739130437</v>
      </c>
      <c r="U298" s="4">
        <v>0</v>
      </c>
      <c r="V298" s="4">
        <v>35.372282608695649</v>
      </c>
      <c r="W2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37.005434782608702</v>
      </c>
      <c r="X298" s="4">
        <v>3.7989130434782608</v>
      </c>
      <c r="Y298" s="4">
        <v>0</v>
      </c>
      <c r="Z298" s="4">
        <v>0</v>
      </c>
      <c r="AA298" s="4">
        <v>8.9239130434782616</v>
      </c>
      <c r="AB298" s="4">
        <v>0</v>
      </c>
      <c r="AC298" s="4">
        <v>19.866847826086957</v>
      </c>
      <c r="AD298" s="4">
        <v>0</v>
      </c>
      <c r="AE298" s="4">
        <v>4.4157608695652177</v>
      </c>
      <c r="AF298" s="1">
        <v>155173</v>
      </c>
      <c r="AG298" s="1">
        <v>5</v>
      </c>
      <c r="AH298"/>
    </row>
    <row r="299" spans="1:34" x14ac:dyDescent="0.25">
      <c r="A299" t="s">
        <v>508</v>
      </c>
      <c r="B299" t="s">
        <v>12</v>
      </c>
      <c r="C299" t="s">
        <v>735</v>
      </c>
      <c r="D299" t="s">
        <v>594</v>
      </c>
      <c r="E299" s="4">
        <v>82.869565217391298</v>
      </c>
      <c r="F299" s="4">
        <f>Nurse[[#This Row],[Total Nurse Staff Hours]]/Nurse[[#This Row],[MDS Census]]</f>
        <v>3.1105062959076606</v>
      </c>
      <c r="G299" s="4">
        <f>Nurse[[#This Row],[Total Direct Care Staff Hours]]/Nurse[[#This Row],[MDS Census]]</f>
        <v>2.838044333683106</v>
      </c>
      <c r="H299" s="4">
        <f>Nurse[[#This Row],[Total RN Hours (w/ Admin, DON)]]/Nurse[[#This Row],[MDS Census]]</f>
        <v>0.60198058761804829</v>
      </c>
      <c r="I299" s="4">
        <f>Nurse[[#This Row],[RN Hours (excl. Admin, DON)]]/Nurse[[#This Row],[MDS Census]]</f>
        <v>0.32951862539349425</v>
      </c>
      <c r="J299" s="4">
        <f>SUM(Nurse[[#This Row],[RN Hours (excl. Admin, DON)]],Nurse[[#This Row],[RN Admin Hours]],Nurse[[#This Row],[RN DON Hours]],Nurse[[#This Row],[LPN Hours (excl. Admin)]],Nurse[[#This Row],[LPN Admin Hours]],Nurse[[#This Row],[CNA Hours]],Nurse[[#This Row],[NA TR Hours]],Nurse[[#This Row],[Med Aide/Tech Hours]])</f>
        <v>257.76630434782612</v>
      </c>
      <c r="K299" s="4">
        <f>SUM(Nurse[[#This Row],[RN Hours (excl. Admin, DON)]],Nurse[[#This Row],[LPN Hours (excl. Admin)]],Nurse[[#This Row],[CNA Hours]],Nurse[[#This Row],[NA TR Hours]],Nurse[[#This Row],[Med Aide/Tech Hours]])</f>
        <v>235.1875</v>
      </c>
      <c r="L299" s="4">
        <f>SUM(Nurse[[#This Row],[RN Hours (excl. Admin, DON)]],Nurse[[#This Row],[RN Admin Hours]],Nurse[[#This Row],[RN DON Hours]])</f>
        <v>49.885869565217391</v>
      </c>
      <c r="M299" s="4">
        <v>27.307065217391305</v>
      </c>
      <c r="N299" s="4">
        <v>17.361413043478262</v>
      </c>
      <c r="O299" s="4">
        <v>5.2173913043478262</v>
      </c>
      <c r="P299" s="4">
        <f>SUM(Nurse[[#This Row],[LPN Hours (excl. Admin)]],Nurse[[#This Row],[LPN Admin Hours]])</f>
        <v>50.652173913043477</v>
      </c>
      <c r="Q299" s="4">
        <v>50.652173913043477</v>
      </c>
      <c r="R299" s="4">
        <v>0</v>
      </c>
      <c r="S299" s="4">
        <f>SUM(Nurse[[#This Row],[CNA Hours]],Nurse[[#This Row],[NA TR Hours]],Nurse[[#This Row],[Med Aide/Tech Hours]])</f>
        <v>157.22826086956522</v>
      </c>
      <c r="T299" s="4">
        <v>139.32065217391303</v>
      </c>
      <c r="U299" s="4">
        <v>4.3233695652173916</v>
      </c>
      <c r="V299" s="4">
        <v>13.584239130434783</v>
      </c>
      <c r="W2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63.336956521739125</v>
      </c>
      <c r="X299" s="4">
        <v>2.1168478260869565</v>
      </c>
      <c r="Y299" s="4">
        <v>0</v>
      </c>
      <c r="Z299" s="4">
        <v>0</v>
      </c>
      <c r="AA299" s="4">
        <v>6.8206521739130439</v>
      </c>
      <c r="AB299" s="4">
        <v>0</v>
      </c>
      <c r="AC299" s="4">
        <v>51.247282608695649</v>
      </c>
      <c r="AD299" s="4">
        <v>0</v>
      </c>
      <c r="AE299" s="4">
        <v>3.152173913043478</v>
      </c>
      <c r="AF299" s="1">
        <v>155235</v>
      </c>
      <c r="AG299" s="1">
        <v>5</v>
      </c>
      <c r="AH299"/>
    </row>
    <row r="300" spans="1:34" x14ac:dyDescent="0.25">
      <c r="A300" t="s">
        <v>508</v>
      </c>
      <c r="B300" t="s">
        <v>12</v>
      </c>
      <c r="C300" t="s">
        <v>738</v>
      </c>
      <c r="D300" t="s">
        <v>578</v>
      </c>
      <c r="E300" s="4">
        <v>38.5</v>
      </c>
      <c r="F300" s="4">
        <f>Nurse[[#This Row],[Total Nurse Staff Hours]]/Nurse[[#This Row],[MDS Census]]</f>
        <v>3.4384528514963297</v>
      </c>
      <c r="G300" s="4">
        <f>Nurse[[#This Row],[Total Direct Care Staff Hours]]/Nurse[[#This Row],[MDS Census]]</f>
        <v>2.9697910784867307</v>
      </c>
      <c r="H300" s="4">
        <f>Nurse[[#This Row],[Total RN Hours (w/ Admin, DON)]]/Nurse[[#This Row],[MDS Census]]</f>
        <v>1.0455251270468662</v>
      </c>
      <c r="I300" s="4">
        <f>Nurse[[#This Row],[RN Hours (excl. Admin, DON)]]/Nurse[[#This Row],[MDS Census]]</f>
        <v>0.57686335403726707</v>
      </c>
      <c r="J300" s="4">
        <f>SUM(Nurse[[#This Row],[RN Hours (excl. Admin, DON)]],Nurse[[#This Row],[RN Admin Hours]],Nurse[[#This Row],[RN DON Hours]],Nurse[[#This Row],[LPN Hours (excl. Admin)]],Nurse[[#This Row],[LPN Admin Hours]],Nurse[[#This Row],[CNA Hours]],Nurse[[#This Row],[NA TR Hours]],Nurse[[#This Row],[Med Aide/Tech Hours]])</f>
        <v>132.38043478260869</v>
      </c>
      <c r="K300" s="4">
        <f>SUM(Nurse[[#This Row],[RN Hours (excl. Admin, DON)]],Nurse[[#This Row],[LPN Hours (excl. Admin)]],Nurse[[#This Row],[CNA Hours]],Nurse[[#This Row],[NA TR Hours]],Nurse[[#This Row],[Med Aide/Tech Hours]])</f>
        <v>114.33695652173913</v>
      </c>
      <c r="L300" s="4">
        <f>SUM(Nurse[[#This Row],[RN Hours (excl. Admin, DON)]],Nurse[[#This Row],[RN Admin Hours]],Nurse[[#This Row],[RN DON Hours]])</f>
        <v>40.252717391304344</v>
      </c>
      <c r="M300" s="4">
        <v>22.209239130434781</v>
      </c>
      <c r="N300" s="4">
        <v>12.304347826086957</v>
      </c>
      <c r="O300" s="4">
        <v>5.7391304347826084</v>
      </c>
      <c r="P300" s="4">
        <f>SUM(Nurse[[#This Row],[LPN Hours (excl. Admin)]],Nurse[[#This Row],[LPN Admin Hours]])</f>
        <v>20.345108695652176</v>
      </c>
      <c r="Q300" s="4">
        <v>20.345108695652176</v>
      </c>
      <c r="R300" s="4">
        <v>0</v>
      </c>
      <c r="S300" s="4">
        <f>SUM(Nurse[[#This Row],[CNA Hours]],Nurse[[#This Row],[NA TR Hours]],Nurse[[#This Row],[Med Aide/Tech Hours]])</f>
        <v>71.782608695652172</v>
      </c>
      <c r="T300" s="4">
        <v>50.505434782608695</v>
      </c>
      <c r="U300" s="4">
        <v>0</v>
      </c>
      <c r="V300" s="4">
        <v>21.277173913043477</v>
      </c>
      <c r="W3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1.6331521739130435</v>
      </c>
      <c r="X300" s="4">
        <v>0.24456521739130435</v>
      </c>
      <c r="Y300" s="4">
        <v>0</v>
      </c>
      <c r="Z300" s="4">
        <v>0</v>
      </c>
      <c r="AA300" s="4">
        <v>0</v>
      </c>
      <c r="AB300" s="4">
        <v>0</v>
      </c>
      <c r="AC300" s="4">
        <v>1.388586956521739</v>
      </c>
      <c r="AD300" s="4">
        <v>0</v>
      </c>
      <c r="AE300" s="4">
        <v>0</v>
      </c>
      <c r="AF300" s="1">
        <v>155251</v>
      </c>
      <c r="AG300" s="1">
        <v>5</v>
      </c>
      <c r="AH300"/>
    </row>
    <row r="301" spans="1:34" x14ac:dyDescent="0.25">
      <c r="A301" t="s">
        <v>508</v>
      </c>
      <c r="B301" t="s">
        <v>12</v>
      </c>
      <c r="C301" t="s">
        <v>688</v>
      </c>
      <c r="D301" t="s">
        <v>620</v>
      </c>
      <c r="E301" s="4">
        <v>50.945652173913047</v>
      </c>
      <c r="F301" s="4">
        <f>Nurse[[#This Row],[Total Nurse Staff Hours]]/Nurse[[#This Row],[MDS Census]]</f>
        <v>3.3319287390655004</v>
      </c>
      <c r="G301" s="4">
        <f>Nurse[[#This Row],[Total Direct Care Staff Hours]]/Nurse[[#This Row],[MDS Census]]</f>
        <v>2.9201514828248341</v>
      </c>
      <c r="H301" s="4">
        <f>Nurse[[#This Row],[Total RN Hours (w/ Admin, DON)]]/Nurse[[#This Row],[MDS Census]]</f>
        <v>0.86899935993172595</v>
      </c>
      <c r="I301" s="4">
        <f>Nurse[[#This Row],[RN Hours (excl. Admin, DON)]]/Nurse[[#This Row],[MDS Census]]</f>
        <v>0.45722210369106037</v>
      </c>
      <c r="J301" s="4">
        <f>SUM(Nurse[[#This Row],[RN Hours (excl. Admin, DON)]],Nurse[[#This Row],[RN Admin Hours]],Nurse[[#This Row],[RN DON Hours]],Nurse[[#This Row],[LPN Hours (excl. Admin)]],Nurse[[#This Row],[LPN Admin Hours]],Nurse[[#This Row],[CNA Hours]],Nurse[[#This Row],[NA TR Hours]],Nurse[[#This Row],[Med Aide/Tech Hours]])</f>
        <v>169.74728260869566</v>
      </c>
      <c r="K301" s="4">
        <f>SUM(Nurse[[#This Row],[RN Hours (excl. Admin, DON)]],Nurse[[#This Row],[LPN Hours (excl. Admin)]],Nurse[[#This Row],[CNA Hours]],Nurse[[#This Row],[NA TR Hours]],Nurse[[#This Row],[Med Aide/Tech Hours]])</f>
        <v>148.76902173913041</v>
      </c>
      <c r="L301" s="4">
        <f>SUM(Nurse[[#This Row],[RN Hours (excl. Admin, DON)]],Nurse[[#This Row],[RN Admin Hours]],Nurse[[#This Row],[RN DON Hours]])</f>
        <v>44.271739130434781</v>
      </c>
      <c r="M301" s="4">
        <v>23.293478260869566</v>
      </c>
      <c r="N301" s="4">
        <v>15.804347826086957</v>
      </c>
      <c r="O301" s="4">
        <v>5.1739130434782608</v>
      </c>
      <c r="P301" s="4">
        <f>SUM(Nurse[[#This Row],[LPN Hours (excl. Admin)]],Nurse[[#This Row],[LPN Admin Hours]])</f>
        <v>34.157608695652172</v>
      </c>
      <c r="Q301" s="4">
        <v>34.157608695652172</v>
      </c>
      <c r="R301" s="4">
        <v>0</v>
      </c>
      <c r="S301" s="4">
        <f>SUM(Nurse[[#This Row],[CNA Hours]],Nurse[[#This Row],[NA TR Hours]],Nurse[[#This Row],[Med Aide/Tech Hours]])</f>
        <v>91.317934782608688</v>
      </c>
      <c r="T301" s="4">
        <v>81.046195652173907</v>
      </c>
      <c r="U301" s="4">
        <v>5.4130434782608692</v>
      </c>
      <c r="V301" s="4">
        <v>4.8586956521739131</v>
      </c>
      <c r="W3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16.521739130434781</v>
      </c>
      <c r="X301" s="4">
        <v>0.77173913043478259</v>
      </c>
      <c r="Y301" s="4">
        <v>0</v>
      </c>
      <c r="Z301" s="4">
        <v>0</v>
      </c>
      <c r="AA301" s="4">
        <v>2.0951086956521738</v>
      </c>
      <c r="AB301" s="4">
        <v>0</v>
      </c>
      <c r="AC301" s="4">
        <v>13.654891304347826</v>
      </c>
      <c r="AD301" s="4">
        <v>0</v>
      </c>
      <c r="AE301" s="4">
        <v>0</v>
      </c>
      <c r="AF301" s="1">
        <v>155262</v>
      </c>
      <c r="AG301" s="1">
        <v>5</v>
      </c>
      <c r="AH301"/>
    </row>
    <row r="302" spans="1:34" x14ac:dyDescent="0.25">
      <c r="A302" t="s">
        <v>508</v>
      </c>
      <c r="B302" t="s">
        <v>12</v>
      </c>
      <c r="C302" t="s">
        <v>743</v>
      </c>
      <c r="D302" t="s">
        <v>621</v>
      </c>
      <c r="E302" s="4">
        <v>34.782608695652172</v>
      </c>
      <c r="F302" s="4">
        <f>Nurse[[#This Row],[Total Nurse Staff Hours]]/Nurse[[#This Row],[MDS Census]]</f>
        <v>4.1163281250000008</v>
      </c>
      <c r="G302" s="4">
        <f>Nurse[[#This Row],[Total Direct Care Staff Hours]]/Nurse[[#This Row],[MDS Census]]</f>
        <v>3.6260156250000004</v>
      </c>
      <c r="H302" s="4">
        <f>Nurse[[#This Row],[Total RN Hours (w/ Admin, DON)]]/Nurse[[#This Row],[MDS Census]]</f>
        <v>1.34546875</v>
      </c>
      <c r="I302" s="4">
        <f>Nurse[[#This Row],[RN Hours (excl. Admin, DON)]]/Nurse[[#This Row],[MDS Census]]</f>
        <v>0.85515625000000006</v>
      </c>
      <c r="J302" s="4">
        <f>SUM(Nurse[[#This Row],[RN Hours (excl. Admin, DON)]],Nurse[[#This Row],[RN Admin Hours]],Nurse[[#This Row],[RN DON Hours]],Nurse[[#This Row],[LPN Hours (excl. Admin)]],Nurse[[#This Row],[LPN Admin Hours]],Nurse[[#This Row],[CNA Hours]],Nurse[[#This Row],[NA TR Hours]],Nurse[[#This Row],[Med Aide/Tech Hours]])</f>
        <v>143.17663043478262</v>
      </c>
      <c r="K302" s="4">
        <f>SUM(Nurse[[#This Row],[RN Hours (excl. Admin, DON)]],Nurse[[#This Row],[LPN Hours (excl. Admin)]],Nurse[[#This Row],[CNA Hours]],Nurse[[#This Row],[NA TR Hours]],Nurse[[#This Row],[Med Aide/Tech Hours]])</f>
        <v>126.12228260869566</v>
      </c>
      <c r="L302" s="4">
        <f>SUM(Nurse[[#This Row],[RN Hours (excl. Admin, DON)]],Nurse[[#This Row],[RN Admin Hours]],Nurse[[#This Row],[RN DON Hours]])</f>
        <v>46.798913043478258</v>
      </c>
      <c r="M302" s="4">
        <v>29.744565217391305</v>
      </c>
      <c r="N302" s="4">
        <v>12.271739130434783</v>
      </c>
      <c r="O302" s="4">
        <v>4.7826086956521738</v>
      </c>
      <c r="P302" s="4">
        <f>SUM(Nurse[[#This Row],[LPN Hours (excl. Admin)]],Nurse[[#This Row],[LPN Admin Hours]])</f>
        <v>32.611413043478258</v>
      </c>
      <c r="Q302" s="4">
        <v>32.611413043478258</v>
      </c>
      <c r="R302" s="4">
        <v>0</v>
      </c>
      <c r="S302" s="4">
        <f>SUM(Nurse[[#This Row],[CNA Hours]],Nurse[[#This Row],[NA TR Hours]],Nurse[[#This Row],[Med Aide/Tech Hours]])</f>
        <v>63.766304347826086</v>
      </c>
      <c r="T302" s="4">
        <v>57.888586956521742</v>
      </c>
      <c r="U302" s="4">
        <v>2.4918478260869565</v>
      </c>
      <c r="V302" s="4">
        <v>3.3858695652173911</v>
      </c>
      <c r="W3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0.11413043478260869</v>
      </c>
      <c r="X302" s="4">
        <v>0</v>
      </c>
      <c r="Y302" s="4">
        <v>0</v>
      </c>
      <c r="Z302" s="4">
        <v>0</v>
      </c>
      <c r="AA302" s="4">
        <v>0.11413043478260869</v>
      </c>
      <c r="AB302" s="4">
        <v>0</v>
      </c>
      <c r="AC302" s="4">
        <v>0</v>
      </c>
      <c r="AD302" s="4">
        <v>0</v>
      </c>
      <c r="AE302" s="4">
        <v>0</v>
      </c>
      <c r="AF302" s="1">
        <v>155274</v>
      </c>
      <c r="AG302" s="1">
        <v>5</v>
      </c>
      <c r="AH302"/>
    </row>
    <row r="303" spans="1:34" x14ac:dyDescent="0.25">
      <c r="A303" t="s">
        <v>508</v>
      </c>
      <c r="B303" t="s">
        <v>12</v>
      </c>
      <c r="C303" t="s">
        <v>724</v>
      </c>
      <c r="D303" t="s">
        <v>613</v>
      </c>
      <c r="E303" s="4">
        <v>34.108695652173914</v>
      </c>
      <c r="F303" s="4">
        <f>Nurse[[#This Row],[Total Nurse Staff Hours]]/Nurse[[#This Row],[MDS Census]]</f>
        <v>3.6081899298916511</v>
      </c>
      <c r="G303" s="4">
        <f>Nurse[[#This Row],[Total Direct Care Staff Hours]]/Nurse[[#This Row],[MDS Census]]</f>
        <v>3.1664276609305291</v>
      </c>
      <c r="H303" s="4">
        <f>Nurse[[#This Row],[Total RN Hours (w/ Admin, DON)]]/Nurse[[#This Row],[MDS Census]]</f>
        <v>0.78696622052262588</v>
      </c>
      <c r="I303" s="4">
        <f>Nurse[[#This Row],[RN Hours (excl. Admin, DON)]]/Nurse[[#This Row],[MDS Census]]</f>
        <v>0.34520395156150413</v>
      </c>
      <c r="J303" s="4">
        <f>SUM(Nurse[[#This Row],[RN Hours (excl. Admin, DON)]],Nurse[[#This Row],[RN Admin Hours]],Nurse[[#This Row],[RN DON Hours]],Nurse[[#This Row],[LPN Hours (excl. Admin)]],Nurse[[#This Row],[LPN Admin Hours]],Nurse[[#This Row],[CNA Hours]],Nurse[[#This Row],[NA TR Hours]],Nurse[[#This Row],[Med Aide/Tech Hours]])</f>
        <v>123.07065217391306</v>
      </c>
      <c r="K303" s="4">
        <f>SUM(Nurse[[#This Row],[RN Hours (excl. Admin, DON)]],Nurse[[#This Row],[LPN Hours (excl. Admin)]],Nurse[[#This Row],[CNA Hours]],Nurse[[#This Row],[NA TR Hours]],Nurse[[#This Row],[Med Aide/Tech Hours]])</f>
        <v>108.00271739130436</v>
      </c>
      <c r="L303" s="4">
        <f>SUM(Nurse[[#This Row],[RN Hours (excl. Admin, DON)]],Nurse[[#This Row],[RN Admin Hours]],Nurse[[#This Row],[RN DON Hours]])</f>
        <v>26.842391304347828</v>
      </c>
      <c r="M303" s="4">
        <v>11.774456521739131</v>
      </c>
      <c r="N303" s="4">
        <v>9.8179347826086953</v>
      </c>
      <c r="O303" s="4">
        <v>5.25</v>
      </c>
      <c r="P303" s="4">
        <f>SUM(Nurse[[#This Row],[LPN Hours (excl. Admin)]],Nurse[[#This Row],[LPN Admin Hours]])</f>
        <v>29.233695652173914</v>
      </c>
      <c r="Q303" s="4">
        <v>29.233695652173914</v>
      </c>
      <c r="R303" s="4">
        <v>0</v>
      </c>
      <c r="S303" s="4">
        <f>SUM(Nurse[[#This Row],[CNA Hours]],Nurse[[#This Row],[NA TR Hours]],Nurse[[#This Row],[Med Aide/Tech Hours]])</f>
        <v>66.994565217391312</v>
      </c>
      <c r="T303" s="4">
        <v>47.326086956521742</v>
      </c>
      <c r="U303" s="4">
        <v>15.391304347826088</v>
      </c>
      <c r="V303" s="4">
        <v>4.2771739130434785</v>
      </c>
      <c r="W3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3" s="4">
        <v>0</v>
      </c>
      <c r="Y303" s="4">
        <v>0</v>
      </c>
      <c r="Z303" s="4">
        <v>0</v>
      </c>
      <c r="AA303" s="4">
        <v>0</v>
      </c>
      <c r="AB303" s="4">
        <v>0</v>
      </c>
      <c r="AC303" s="4">
        <v>0</v>
      </c>
      <c r="AD303" s="4">
        <v>0</v>
      </c>
      <c r="AE303" s="4">
        <v>0</v>
      </c>
      <c r="AF303" s="1">
        <v>155299</v>
      </c>
      <c r="AG303" s="1">
        <v>5</v>
      </c>
      <c r="AH303"/>
    </row>
    <row r="304" spans="1:34" x14ac:dyDescent="0.25">
      <c r="A304" t="s">
        <v>508</v>
      </c>
      <c r="B304" t="s">
        <v>12</v>
      </c>
      <c r="C304" t="s">
        <v>708</v>
      </c>
      <c r="D304" t="s">
        <v>605</v>
      </c>
      <c r="E304" s="4">
        <v>51.173913043478258</v>
      </c>
      <c r="F304" s="4">
        <f>Nurse[[#This Row],[Total Nurse Staff Hours]]/Nurse[[#This Row],[MDS Census]]</f>
        <v>3.5842183517417165</v>
      </c>
      <c r="G304" s="4">
        <f>Nurse[[#This Row],[Total Direct Care Staff Hours]]/Nurse[[#This Row],[MDS Census]]</f>
        <v>3.3740441801189469</v>
      </c>
      <c r="H304" s="4">
        <f>Nurse[[#This Row],[Total RN Hours (w/ Admin, DON)]]/Nurse[[#This Row],[MDS Census]]</f>
        <v>0.7261045029736618</v>
      </c>
      <c r="I304" s="4">
        <f>Nurse[[#This Row],[RN Hours (excl. Admin, DON)]]/Nurse[[#This Row],[MDS Census]]</f>
        <v>0.51593033135089206</v>
      </c>
      <c r="J304" s="4">
        <f>SUM(Nurse[[#This Row],[RN Hours (excl. Admin, DON)]],Nurse[[#This Row],[RN Admin Hours]],Nurse[[#This Row],[RN DON Hours]],Nurse[[#This Row],[LPN Hours (excl. Admin)]],Nurse[[#This Row],[LPN Admin Hours]],Nurse[[#This Row],[CNA Hours]],Nurse[[#This Row],[NA TR Hours]],Nurse[[#This Row],[Med Aide/Tech Hours]])</f>
        <v>183.41847826086956</v>
      </c>
      <c r="K304" s="4">
        <f>SUM(Nurse[[#This Row],[RN Hours (excl. Admin, DON)]],Nurse[[#This Row],[LPN Hours (excl. Admin)]],Nurse[[#This Row],[CNA Hours]],Nurse[[#This Row],[NA TR Hours]],Nurse[[#This Row],[Med Aide/Tech Hours]])</f>
        <v>172.66304347826087</v>
      </c>
      <c r="L304" s="4">
        <f>SUM(Nurse[[#This Row],[RN Hours (excl. Admin, DON)]],Nurse[[#This Row],[RN Admin Hours]],Nurse[[#This Row],[RN DON Hours]])</f>
        <v>37.157608695652172</v>
      </c>
      <c r="M304" s="4">
        <v>26.402173913043477</v>
      </c>
      <c r="N304" s="4">
        <v>6.1467391304347823</v>
      </c>
      <c r="O304" s="4">
        <v>4.6086956521739131</v>
      </c>
      <c r="P304" s="4">
        <f>SUM(Nurse[[#This Row],[LPN Hours (excl. Admin)]],Nurse[[#This Row],[LPN Admin Hours]])</f>
        <v>42.236413043478258</v>
      </c>
      <c r="Q304" s="4">
        <v>42.236413043478258</v>
      </c>
      <c r="R304" s="4">
        <v>0</v>
      </c>
      <c r="S304" s="4">
        <f>SUM(Nurse[[#This Row],[CNA Hours]],Nurse[[#This Row],[NA TR Hours]],Nurse[[#This Row],[Med Aide/Tech Hours]])</f>
        <v>104.02445652173914</v>
      </c>
      <c r="T304" s="4">
        <v>67.885869565217391</v>
      </c>
      <c r="U304" s="4">
        <v>4.9130434782608692</v>
      </c>
      <c r="V304" s="4">
        <v>31.225543478260871</v>
      </c>
      <c r="W3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59.350543478260867</v>
      </c>
      <c r="X304" s="4">
        <v>18.008152173913043</v>
      </c>
      <c r="Y304" s="4">
        <v>0</v>
      </c>
      <c r="Z304" s="4">
        <v>0</v>
      </c>
      <c r="AA304" s="4">
        <v>22.067934782608695</v>
      </c>
      <c r="AB304" s="4">
        <v>0</v>
      </c>
      <c r="AC304" s="4">
        <v>15.078804347826088</v>
      </c>
      <c r="AD304" s="4">
        <v>0</v>
      </c>
      <c r="AE304" s="4">
        <v>4.1956521739130439</v>
      </c>
      <c r="AF304" s="1">
        <v>155321</v>
      </c>
      <c r="AG304" s="1">
        <v>5</v>
      </c>
      <c r="AH304"/>
    </row>
    <row r="305" spans="1:34" x14ac:dyDescent="0.25">
      <c r="A305" t="s">
        <v>508</v>
      </c>
      <c r="B305" t="s">
        <v>12</v>
      </c>
      <c r="C305" t="s">
        <v>685</v>
      </c>
      <c r="D305" t="s">
        <v>632</v>
      </c>
      <c r="E305" s="4">
        <v>103.41304347826087</v>
      </c>
      <c r="F305" s="4">
        <f>Nurse[[#This Row],[Total Nurse Staff Hours]]/Nurse[[#This Row],[MDS Census]]</f>
        <v>3.7696552449022493</v>
      </c>
      <c r="G305" s="4">
        <f>Nurse[[#This Row],[Total Direct Care Staff Hours]]/Nurse[[#This Row],[MDS Census]]</f>
        <v>3.4010931259196968</v>
      </c>
      <c r="H305" s="4">
        <f>Nurse[[#This Row],[Total RN Hours (w/ Admin, DON)]]/Nurse[[#This Row],[MDS Census]]</f>
        <v>0.84467626655455119</v>
      </c>
      <c r="I305" s="4">
        <f>Nurse[[#This Row],[RN Hours (excl. Admin, DON)]]/Nurse[[#This Row],[MDS Census]]</f>
        <v>0.4761141475719991</v>
      </c>
      <c r="J305" s="4">
        <f>SUM(Nurse[[#This Row],[RN Hours (excl. Admin, DON)]],Nurse[[#This Row],[RN Admin Hours]],Nurse[[#This Row],[RN DON Hours]],Nurse[[#This Row],[LPN Hours (excl. Admin)]],Nurse[[#This Row],[LPN Admin Hours]],Nurse[[#This Row],[CNA Hours]],Nurse[[#This Row],[NA TR Hours]],Nurse[[#This Row],[Med Aide/Tech Hours]])</f>
        <v>389.83152173913044</v>
      </c>
      <c r="K305" s="4">
        <f>SUM(Nurse[[#This Row],[RN Hours (excl. Admin, DON)]],Nurse[[#This Row],[LPN Hours (excl. Admin)]],Nurse[[#This Row],[CNA Hours]],Nurse[[#This Row],[NA TR Hours]],Nurse[[#This Row],[Med Aide/Tech Hours]])</f>
        <v>351.71739130434781</v>
      </c>
      <c r="L305" s="4">
        <f>SUM(Nurse[[#This Row],[RN Hours (excl. Admin, DON)]],Nurse[[#This Row],[RN Admin Hours]],Nurse[[#This Row],[RN DON Hours]])</f>
        <v>87.350543478260875</v>
      </c>
      <c r="M305" s="4">
        <v>49.236413043478258</v>
      </c>
      <c r="N305" s="4">
        <v>33.070652173913047</v>
      </c>
      <c r="O305" s="4">
        <v>5.0434782608695654</v>
      </c>
      <c r="P305" s="4">
        <f>SUM(Nurse[[#This Row],[LPN Hours (excl. Admin)]],Nurse[[#This Row],[LPN Admin Hours]])</f>
        <v>57.144021739130437</v>
      </c>
      <c r="Q305" s="4">
        <v>57.144021739130437</v>
      </c>
      <c r="R305" s="4">
        <v>0</v>
      </c>
      <c r="S305" s="4">
        <f>SUM(Nurse[[#This Row],[CNA Hours]],Nurse[[#This Row],[NA TR Hours]],Nurse[[#This Row],[Med Aide/Tech Hours]])</f>
        <v>245.33695652173913</v>
      </c>
      <c r="T305" s="4">
        <v>126.26358695652173</v>
      </c>
      <c r="U305" s="4">
        <v>0</v>
      </c>
      <c r="V305" s="4">
        <v>119.07336956521739</v>
      </c>
      <c r="W3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5" s="4">
        <v>0</v>
      </c>
      <c r="Y305" s="4">
        <v>0</v>
      </c>
      <c r="Z305" s="4">
        <v>0</v>
      </c>
      <c r="AA305" s="4">
        <v>0</v>
      </c>
      <c r="AB305" s="4">
        <v>0</v>
      </c>
      <c r="AC305" s="4">
        <v>0</v>
      </c>
      <c r="AD305" s="4">
        <v>0</v>
      </c>
      <c r="AE305" s="4">
        <v>0</v>
      </c>
      <c r="AF305" s="1">
        <v>155556</v>
      </c>
      <c r="AG305" s="1">
        <v>5</v>
      </c>
      <c r="AH305"/>
    </row>
    <row r="306" spans="1:34" x14ac:dyDescent="0.25">
      <c r="A306" t="s">
        <v>508</v>
      </c>
      <c r="B306" t="s">
        <v>12</v>
      </c>
      <c r="C306" t="s">
        <v>696</v>
      </c>
      <c r="D306" t="s">
        <v>557</v>
      </c>
      <c r="E306" s="4">
        <v>77.663043478260875</v>
      </c>
      <c r="F306" s="4">
        <f>Nurse[[#This Row],[Total Nurse Staff Hours]]/Nurse[[#This Row],[MDS Census]]</f>
        <v>3.1488453463960808</v>
      </c>
      <c r="G306" s="4">
        <f>Nurse[[#This Row],[Total Direct Care Staff Hours]]/Nurse[[#This Row],[MDS Census]]</f>
        <v>2.8438768369489154</v>
      </c>
      <c r="H306" s="4">
        <f>Nurse[[#This Row],[Total RN Hours (w/ Admin, DON)]]/Nurse[[#This Row],[MDS Census]]</f>
        <v>0.56924422673198039</v>
      </c>
      <c r="I306" s="4">
        <f>Nurse[[#This Row],[RN Hours (excl. Admin, DON)]]/Nurse[[#This Row],[MDS Census]]</f>
        <v>0.26427571728481453</v>
      </c>
      <c r="J306" s="4">
        <f>SUM(Nurse[[#This Row],[RN Hours (excl. Admin, DON)]],Nurse[[#This Row],[RN Admin Hours]],Nurse[[#This Row],[RN DON Hours]],Nurse[[#This Row],[LPN Hours (excl. Admin)]],Nurse[[#This Row],[LPN Admin Hours]],Nurse[[#This Row],[CNA Hours]],Nurse[[#This Row],[NA TR Hours]],Nurse[[#This Row],[Med Aide/Tech Hours]])</f>
        <v>244.54891304347825</v>
      </c>
      <c r="K306" s="4">
        <f>SUM(Nurse[[#This Row],[RN Hours (excl. Admin, DON)]],Nurse[[#This Row],[LPN Hours (excl. Admin)]],Nurse[[#This Row],[CNA Hours]],Nurse[[#This Row],[NA TR Hours]],Nurse[[#This Row],[Med Aide/Tech Hours]])</f>
        <v>220.86413043478262</v>
      </c>
      <c r="L306" s="4">
        <f>SUM(Nurse[[#This Row],[RN Hours (excl. Admin, DON)]],Nurse[[#This Row],[RN Admin Hours]],Nurse[[#This Row],[RN DON Hours]])</f>
        <v>44.209239130434781</v>
      </c>
      <c r="M306" s="4">
        <v>20.524456521739129</v>
      </c>
      <c r="N306" s="4">
        <v>18.989130434782609</v>
      </c>
      <c r="O306" s="4">
        <v>4.6956521739130439</v>
      </c>
      <c r="P306" s="4">
        <f>SUM(Nurse[[#This Row],[LPN Hours (excl. Admin)]],Nurse[[#This Row],[LPN Admin Hours]])</f>
        <v>54.211956521739133</v>
      </c>
      <c r="Q306" s="4">
        <v>54.211956521739133</v>
      </c>
      <c r="R306" s="4">
        <v>0</v>
      </c>
      <c r="S306" s="4">
        <f>SUM(Nurse[[#This Row],[CNA Hours]],Nurse[[#This Row],[NA TR Hours]],Nurse[[#This Row],[Med Aide/Tech Hours]])</f>
        <v>146.12771739130434</v>
      </c>
      <c r="T306" s="4">
        <v>116.61684782608695</v>
      </c>
      <c r="U306" s="4">
        <v>0</v>
      </c>
      <c r="V306" s="4">
        <v>29.510869565217391</v>
      </c>
      <c r="W3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46.698369565217391</v>
      </c>
      <c r="X306" s="4">
        <v>8.6711956521739122</v>
      </c>
      <c r="Y306" s="4">
        <v>0</v>
      </c>
      <c r="Z306" s="4">
        <v>0</v>
      </c>
      <c r="AA306" s="4">
        <v>6.9755434782608692</v>
      </c>
      <c r="AB306" s="4">
        <v>0</v>
      </c>
      <c r="AC306" s="4">
        <v>28.165760869565219</v>
      </c>
      <c r="AD306" s="4">
        <v>0</v>
      </c>
      <c r="AE306" s="4">
        <v>2.8858695652173911</v>
      </c>
      <c r="AF306" s="1">
        <v>155557</v>
      </c>
      <c r="AG306" s="1">
        <v>5</v>
      </c>
      <c r="AH306"/>
    </row>
    <row r="307" spans="1:34" x14ac:dyDescent="0.25">
      <c r="A307" t="s">
        <v>508</v>
      </c>
      <c r="B307" t="s">
        <v>12</v>
      </c>
      <c r="C307" t="s">
        <v>785</v>
      </c>
      <c r="D307" t="s">
        <v>549</v>
      </c>
      <c r="E307" s="4">
        <v>65.141304347826093</v>
      </c>
      <c r="F307" s="4">
        <f>Nurse[[#This Row],[Total Nurse Staff Hours]]/Nurse[[#This Row],[MDS Census]]</f>
        <v>3.1796679459369264</v>
      </c>
      <c r="G307" s="4">
        <f>Nurse[[#This Row],[Total Direct Care Staff Hours]]/Nurse[[#This Row],[MDS Census]]</f>
        <v>2.7996829634573666</v>
      </c>
      <c r="H307" s="4">
        <f>Nurse[[#This Row],[Total RN Hours (w/ Admin, DON)]]/Nurse[[#This Row],[MDS Census]]</f>
        <v>0.72972634740530617</v>
      </c>
      <c r="I307" s="4">
        <f>Nurse[[#This Row],[RN Hours (excl. Admin, DON)]]/Nurse[[#This Row],[MDS Census]]</f>
        <v>0.3497413649257467</v>
      </c>
      <c r="J307" s="4">
        <f>SUM(Nurse[[#This Row],[RN Hours (excl. Admin, DON)]],Nurse[[#This Row],[RN Admin Hours]],Nurse[[#This Row],[RN DON Hours]],Nurse[[#This Row],[LPN Hours (excl. Admin)]],Nurse[[#This Row],[LPN Admin Hours]],Nurse[[#This Row],[CNA Hours]],Nurse[[#This Row],[NA TR Hours]],Nurse[[#This Row],[Med Aide/Tech Hours]])</f>
        <v>207.12771739130437</v>
      </c>
      <c r="K307" s="4">
        <f>SUM(Nurse[[#This Row],[RN Hours (excl. Admin, DON)]],Nurse[[#This Row],[LPN Hours (excl. Admin)]],Nurse[[#This Row],[CNA Hours]],Nurse[[#This Row],[NA TR Hours]],Nurse[[#This Row],[Med Aide/Tech Hours]])</f>
        <v>182.375</v>
      </c>
      <c r="L307" s="4">
        <f>SUM(Nurse[[#This Row],[RN Hours (excl. Admin, DON)]],Nurse[[#This Row],[RN Admin Hours]],Nurse[[#This Row],[RN DON Hours]])</f>
        <v>47.535326086956523</v>
      </c>
      <c r="M307" s="4">
        <v>22.782608695652176</v>
      </c>
      <c r="N307" s="4">
        <v>20.230978260869566</v>
      </c>
      <c r="O307" s="4">
        <v>4.5217391304347823</v>
      </c>
      <c r="P307" s="4">
        <f>SUM(Nurse[[#This Row],[LPN Hours (excl. Admin)]],Nurse[[#This Row],[LPN Admin Hours]])</f>
        <v>45.241847826086953</v>
      </c>
      <c r="Q307" s="4">
        <v>45.241847826086953</v>
      </c>
      <c r="R307" s="4">
        <v>0</v>
      </c>
      <c r="S307" s="4">
        <f>SUM(Nurse[[#This Row],[CNA Hours]],Nurse[[#This Row],[NA TR Hours]],Nurse[[#This Row],[Med Aide/Tech Hours]])</f>
        <v>114.35054347826087</v>
      </c>
      <c r="T307" s="4">
        <v>83.717391304347828</v>
      </c>
      <c r="U307" s="4">
        <v>7.3940217391304346</v>
      </c>
      <c r="V307" s="4">
        <v>23.239130434782609</v>
      </c>
      <c r="W3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60.070652173913047</v>
      </c>
      <c r="X307" s="4">
        <v>1.5353260869565217</v>
      </c>
      <c r="Y307" s="4">
        <v>0</v>
      </c>
      <c r="Z307" s="4">
        <v>0</v>
      </c>
      <c r="AA307" s="4">
        <v>12.279891304347826</v>
      </c>
      <c r="AB307" s="4">
        <v>0</v>
      </c>
      <c r="AC307" s="4">
        <v>46.255434782608695</v>
      </c>
      <c r="AD307" s="4">
        <v>0</v>
      </c>
      <c r="AE307" s="4">
        <v>0</v>
      </c>
      <c r="AF307" s="1">
        <v>155564</v>
      </c>
      <c r="AG307" s="1">
        <v>5</v>
      </c>
      <c r="AH307"/>
    </row>
    <row r="308" spans="1:34" x14ac:dyDescent="0.25">
      <c r="A308" t="s">
        <v>508</v>
      </c>
      <c r="B308" t="s">
        <v>12</v>
      </c>
      <c r="C308" t="s">
        <v>788</v>
      </c>
      <c r="D308" t="s">
        <v>631</v>
      </c>
      <c r="E308" s="4">
        <v>39.076086956521742</v>
      </c>
      <c r="F308" s="4">
        <f>Nurse[[#This Row],[Total Nurse Staff Hours]]/Nurse[[#This Row],[MDS Census]]</f>
        <v>3.3002781641168286</v>
      </c>
      <c r="G308" s="4">
        <f>Nurse[[#This Row],[Total Direct Care Staff Hours]]/Nurse[[#This Row],[MDS Census]]</f>
        <v>2.9745479833101527</v>
      </c>
      <c r="H308" s="4">
        <f>Nurse[[#This Row],[Total RN Hours (w/ Admin, DON)]]/Nurse[[#This Row],[MDS Census]]</f>
        <v>0.52114047287899856</v>
      </c>
      <c r="I308" s="4">
        <f>Nurse[[#This Row],[RN Hours (excl. Admin, DON)]]/Nurse[[#This Row],[MDS Census]]</f>
        <v>0.19541029207232266</v>
      </c>
      <c r="J308" s="4">
        <f>SUM(Nurse[[#This Row],[RN Hours (excl. Admin, DON)]],Nurse[[#This Row],[RN Admin Hours]],Nurse[[#This Row],[RN DON Hours]],Nurse[[#This Row],[LPN Hours (excl. Admin)]],Nurse[[#This Row],[LPN Admin Hours]],Nurse[[#This Row],[CNA Hours]],Nurse[[#This Row],[NA TR Hours]],Nurse[[#This Row],[Med Aide/Tech Hours]])</f>
        <v>128.96195652173913</v>
      </c>
      <c r="K308" s="4">
        <f>SUM(Nurse[[#This Row],[RN Hours (excl. Admin, DON)]],Nurse[[#This Row],[LPN Hours (excl. Admin)]],Nurse[[#This Row],[CNA Hours]],Nurse[[#This Row],[NA TR Hours]],Nurse[[#This Row],[Med Aide/Tech Hours]])</f>
        <v>116.23369565217391</v>
      </c>
      <c r="L308" s="4">
        <f>SUM(Nurse[[#This Row],[RN Hours (excl. Admin, DON)]],Nurse[[#This Row],[RN Admin Hours]],Nurse[[#This Row],[RN DON Hours]])</f>
        <v>20.364130434782609</v>
      </c>
      <c r="M308" s="4">
        <v>7.6358695652173916</v>
      </c>
      <c r="N308" s="4">
        <v>7.8586956521739131</v>
      </c>
      <c r="O308" s="4">
        <v>4.8695652173913047</v>
      </c>
      <c r="P308" s="4">
        <f>SUM(Nurse[[#This Row],[LPN Hours (excl. Admin)]],Nurse[[#This Row],[LPN Admin Hours]])</f>
        <v>38.214673913043477</v>
      </c>
      <c r="Q308" s="4">
        <v>38.214673913043477</v>
      </c>
      <c r="R308" s="4">
        <v>0</v>
      </c>
      <c r="S308" s="4">
        <f>SUM(Nurse[[#This Row],[CNA Hours]],Nurse[[#This Row],[NA TR Hours]],Nurse[[#This Row],[Med Aide/Tech Hours]])</f>
        <v>70.383152173913047</v>
      </c>
      <c r="T308" s="4">
        <v>51.133152173913047</v>
      </c>
      <c r="U308" s="4">
        <v>0</v>
      </c>
      <c r="V308" s="4">
        <v>19.25</v>
      </c>
      <c r="W3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2.8396739130434785</v>
      </c>
      <c r="X308" s="4">
        <v>0</v>
      </c>
      <c r="Y308" s="4">
        <v>0</v>
      </c>
      <c r="Z308" s="4">
        <v>0</v>
      </c>
      <c r="AA308" s="4">
        <v>1.5597826086956521</v>
      </c>
      <c r="AB308" s="4">
        <v>0</v>
      </c>
      <c r="AC308" s="4">
        <v>1.2798913043478262</v>
      </c>
      <c r="AD308" s="4">
        <v>0</v>
      </c>
      <c r="AE308" s="4">
        <v>0</v>
      </c>
      <c r="AF308" s="1">
        <v>155571</v>
      </c>
      <c r="AG308" s="1">
        <v>5</v>
      </c>
      <c r="AH308"/>
    </row>
    <row r="309" spans="1:34" x14ac:dyDescent="0.25">
      <c r="A309" t="s">
        <v>508</v>
      </c>
      <c r="B309" t="s">
        <v>12</v>
      </c>
      <c r="C309" t="s">
        <v>661</v>
      </c>
      <c r="D309" t="s">
        <v>563</v>
      </c>
      <c r="E309" s="4">
        <v>22.902173913043477</v>
      </c>
      <c r="F309" s="4">
        <f>Nurse[[#This Row],[Total Nurse Staff Hours]]/Nurse[[#This Row],[MDS Census]]</f>
        <v>3.261271950640722</v>
      </c>
      <c r="G309" s="4">
        <f>Nurse[[#This Row],[Total Direct Care Staff Hours]]/Nurse[[#This Row],[MDS Census]]</f>
        <v>2.8363787375415286</v>
      </c>
      <c r="H309" s="4">
        <f>Nurse[[#This Row],[Total RN Hours (w/ Admin, DON)]]/Nurse[[#This Row],[MDS Census]]</f>
        <v>1.1249406739439964</v>
      </c>
      <c r="I309" s="4">
        <f>Nurse[[#This Row],[RN Hours (excl. Admin, DON)]]/Nurse[[#This Row],[MDS Census]]</f>
        <v>0.70004746084480318</v>
      </c>
      <c r="J309" s="4">
        <f>SUM(Nurse[[#This Row],[RN Hours (excl. Admin, DON)]],Nurse[[#This Row],[RN Admin Hours]],Nurse[[#This Row],[RN DON Hours]],Nurse[[#This Row],[LPN Hours (excl. Admin)]],Nurse[[#This Row],[LPN Admin Hours]],Nurse[[#This Row],[CNA Hours]],Nurse[[#This Row],[NA TR Hours]],Nurse[[#This Row],[Med Aide/Tech Hours]])</f>
        <v>74.690217391304358</v>
      </c>
      <c r="K309" s="4">
        <f>SUM(Nurse[[#This Row],[RN Hours (excl. Admin, DON)]],Nurse[[#This Row],[LPN Hours (excl. Admin)]],Nurse[[#This Row],[CNA Hours]],Nurse[[#This Row],[NA TR Hours]],Nurse[[#This Row],[Med Aide/Tech Hours]])</f>
        <v>64.959239130434781</v>
      </c>
      <c r="L309" s="4">
        <f>SUM(Nurse[[#This Row],[RN Hours (excl. Admin, DON)]],Nurse[[#This Row],[RN Admin Hours]],Nurse[[#This Row],[RN DON Hours]])</f>
        <v>25.763586956521742</v>
      </c>
      <c r="M309" s="4">
        <v>16.032608695652176</v>
      </c>
      <c r="N309" s="4">
        <v>4.4266304347826084</v>
      </c>
      <c r="O309" s="4">
        <v>5.3043478260869561</v>
      </c>
      <c r="P309" s="4">
        <f>SUM(Nurse[[#This Row],[LPN Hours (excl. Admin)]],Nurse[[#This Row],[LPN Admin Hours]])</f>
        <v>7.3152173913043477</v>
      </c>
      <c r="Q309" s="4">
        <v>7.3152173913043477</v>
      </c>
      <c r="R309" s="4">
        <v>0</v>
      </c>
      <c r="S309" s="4">
        <f>SUM(Nurse[[#This Row],[CNA Hours]],Nurse[[#This Row],[NA TR Hours]],Nurse[[#This Row],[Med Aide/Tech Hours]])</f>
        <v>41.611413043478258</v>
      </c>
      <c r="T309" s="4">
        <v>31.260869565217391</v>
      </c>
      <c r="U309" s="4">
        <v>0</v>
      </c>
      <c r="V309" s="4">
        <v>10.350543478260869</v>
      </c>
      <c r="W3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0.33967391304347827</v>
      </c>
      <c r="X309" s="4">
        <v>0</v>
      </c>
      <c r="Y309" s="4">
        <v>0</v>
      </c>
      <c r="Z309" s="4">
        <v>0</v>
      </c>
      <c r="AA309" s="4">
        <v>0.25271739130434784</v>
      </c>
      <c r="AB309" s="4">
        <v>0</v>
      </c>
      <c r="AC309" s="4">
        <v>8.6956521739130432E-2</v>
      </c>
      <c r="AD309" s="4">
        <v>0</v>
      </c>
      <c r="AE309" s="4">
        <v>0</v>
      </c>
      <c r="AF309" s="1">
        <v>155573</v>
      </c>
      <c r="AG309" s="1">
        <v>5</v>
      </c>
      <c r="AH309"/>
    </row>
    <row r="310" spans="1:34" x14ac:dyDescent="0.25">
      <c r="A310" t="s">
        <v>508</v>
      </c>
      <c r="B310" t="s">
        <v>12</v>
      </c>
      <c r="C310" t="s">
        <v>790</v>
      </c>
      <c r="D310" t="s">
        <v>606</v>
      </c>
      <c r="E310" s="4">
        <v>32.913043478260867</v>
      </c>
      <c r="F310" s="4">
        <f>Nurse[[#This Row],[Total Nurse Staff Hours]]/Nurse[[#This Row],[MDS Census]]</f>
        <v>3.0163474240422721</v>
      </c>
      <c r="G310" s="4">
        <f>Nurse[[#This Row],[Total Direct Care Staff Hours]]/Nurse[[#This Row],[MDS Census]]</f>
        <v>2.7043428005284018</v>
      </c>
      <c r="H310" s="4">
        <f>Nurse[[#This Row],[Total RN Hours (w/ Admin, DON)]]/Nurse[[#This Row],[MDS Census]]</f>
        <v>0.70805812417437253</v>
      </c>
      <c r="I310" s="4">
        <f>Nurse[[#This Row],[RN Hours (excl. Admin, DON)]]/Nurse[[#This Row],[MDS Census]]</f>
        <v>0.39605350066050199</v>
      </c>
      <c r="J310" s="4">
        <f>SUM(Nurse[[#This Row],[RN Hours (excl. Admin, DON)]],Nurse[[#This Row],[RN Admin Hours]],Nurse[[#This Row],[RN DON Hours]],Nurse[[#This Row],[LPN Hours (excl. Admin)]],Nurse[[#This Row],[LPN Admin Hours]],Nurse[[#This Row],[CNA Hours]],Nurse[[#This Row],[NA TR Hours]],Nurse[[#This Row],[Med Aide/Tech Hours]])</f>
        <v>99.27717391304347</v>
      </c>
      <c r="K310" s="4">
        <f>SUM(Nurse[[#This Row],[RN Hours (excl. Admin, DON)]],Nurse[[#This Row],[LPN Hours (excl. Admin)]],Nurse[[#This Row],[CNA Hours]],Nurse[[#This Row],[NA TR Hours]],Nurse[[#This Row],[Med Aide/Tech Hours]])</f>
        <v>89.008152173913047</v>
      </c>
      <c r="L310" s="4">
        <f>SUM(Nurse[[#This Row],[RN Hours (excl. Admin, DON)]],Nurse[[#This Row],[RN Admin Hours]],Nurse[[#This Row],[RN DON Hours]])</f>
        <v>23.304347826086953</v>
      </c>
      <c r="M310" s="4">
        <v>13.035326086956522</v>
      </c>
      <c r="N310" s="4">
        <v>5.1059782608695654</v>
      </c>
      <c r="O310" s="4">
        <v>5.1630434782608692</v>
      </c>
      <c r="P310" s="4">
        <f>SUM(Nurse[[#This Row],[LPN Hours (excl. Admin)]],Nurse[[#This Row],[LPN Admin Hours]])</f>
        <v>21.345108695652176</v>
      </c>
      <c r="Q310" s="4">
        <v>21.345108695652176</v>
      </c>
      <c r="R310" s="4">
        <v>0</v>
      </c>
      <c r="S310" s="4">
        <f>SUM(Nurse[[#This Row],[CNA Hours]],Nurse[[#This Row],[NA TR Hours]],Nurse[[#This Row],[Med Aide/Tech Hours]])</f>
        <v>54.627717391304344</v>
      </c>
      <c r="T310" s="4">
        <v>21.752717391304348</v>
      </c>
      <c r="U310" s="4">
        <v>0</v>
      </c>
      <c r="V310" s="4">
        <v>32.875</v>
      </c>
      <c r="W3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0" s="4">
        <v>0</v>
      </c>
      <c r="Y310" s="4">
        <v>0</v>
      </c>
      <c r="Z310" s="4">
        <v>0</v>
      </c>
      <c r="AA310" s="4">
        <v>0</v>
      </c>
      <c r="AB310" s="4">
        <v>0</v>
      </c>
      <c r="AC310" s="4">
        <v>0</v>
      </c>
      <c r="AD310" s="4">
        <v>0</v>
      </c>
      <c r="AE310" s="4">
        <v>0</v>
      </c>
      <c r="AF310" s="1">
        <v>155574</v>
      </c>
      <c r="AG310" s="1">
        <v>5</v>
      </c>
      <c r="AH310"/>
    </row>
    <row r="311" spans="1:34" x14ac:dyDescent="0.25">
      <c r="A311" t="s">
        <v>508</v>
      </c>
      <c r="B311" t="s">
        <v>12</v>
      </c>
      <c r="C311" t="s">
        <v>791</v>
      </c>
      <c r="D311" t="s">
        <v>633</v>
      </c>
      <c r="E311" s="4">
        <v>44.315217391304351</v>
      </c>
      <c r="F311" s="4">
        <f>Nurse[[#This Row],[Total Nurse Staff Hours]]/Nurse[[#This Row],[MDS Census]]</f>
        <v>3.2953151827324012</v>
      </c>
      <c r="G311" s="4">
        <f>Nurse[[#This Row],[Total Direct Care Staff Hours]]/Nurse[[#This Row],[MDS Census]]</f>
        <v>2.8971057149865098</v>
      </c>
      <c r="H311" s="4">
        <f>Nurse[[#This Row],[Total RN Hours (w/ Admin, DON)]]/Nurse[[#This Row],[MDS Census]]</f>
        <v>0.65403482953151826</v>
      </c>
      <c r="I311" s="4">
        <f>Nurse[[#This Row],[RN Hours (excl. Admin, DON)]]/Nurse[[#This Row],[MDS Census]]</f>
        <v>0.25582536178562665</v>
      </c>
      <c r="J311" s="4">
        <f>SUM(Nurse[[#This Row],[RN Hours (excl. Admin, DON)]],Nurse[[#This Row],[RN Admin Hours]],Nurse[[#This Row],[RN DON Hours]],Nurse[[#This Row],[LPN Hours (excl. Admin)]],Nurse[[#This Row],[LPN Admin Hours]],Nurse[[#This Row],[CNA Hours]],Nurse[[#This Row],[NA TR Hours]],Nurse[[#This Row],[Med Aide/Tech Hours]])</f>
        <v>146.03260869565219</v>
      </c>
      <c r="K311" s="4">
        <f>SUM(Nurse[[#This Row],[RN Hours (excl. Admin, DON)]],Nurse[[#This Row],[LPN Hours (excl. Admin)]],Nurse[[#This Row],[CNA Hours]],Nurse[[#This Row],[NA TR Hours]],Nurse[[#This Row],[Med Aide/Tech Hours]])</f>
        <v>128.3858695652174</v>
      </c>
      <c r="L311" s="4">
        <f>SUM(Nurse[[#This Row],[RN Hours (excl. Admin, DON)]],Nurse[[#This Row],[RN Admin Hours]],Nurse[[#This Row],[RN DON Hours]])</f>
        <v>28.983695652173914</v>
      </c>
      <c r="M311" s="4">
        <v>11.336956521739131</v>
      </c>
      <c r="N311" s="4">
        <v>14.206521739130435</v>
      </c>
      <c r="O311" s="4">
        <v>3.4402173913043477</v>
      </c>
      <c r="P311" s="4">
        <f>SUM(Nurse[[#This Row],[LPN Hours (excl. Admin)]],Nurse[[#This Row],[LPN Admin Hours]])</f>
        <v>42.347826086956523</v>
      </c>
      <c r="Q311" s="4">
        <v>42.347826086956523</v>
      </c>
      <c r="R311" s="4">
        <v>0</v>
      </c>
      <c r="S311" s="4">
        <f>SUM(Nurse[[#This Row],[CNA Hours]],Nurse[[#This Row],[NA TR Hours]],Nurse[[#This Row],[Med Aide/Tech Hours]])</f>
        <v>74.701086956521749</v>
      </c>
      <c r="T311" s="4">
        <v>55.644021739130437</v>
      </c>
      <c r="U311" s="4">
        <v>0</v>
      </c>
      <c r="V311" s="4">
        <v>19.057065217391305</v>
      </c>
      <c r="W3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11" s="4">
        <v>0</v>
      </c>
      <c r="Y311" s="4">
        <v>0</v>
      </c>
      <c r="Z311" s="4">
        <v>0</v>
      </c>
      <c r="AA311" s="4">
        <v>0</v>
      </c>
      <c r="AB311" s="4">
        <v>0</v>
      </c>
      <c r="AC311" s="4">
        <v>0</v>
      </c>
      <c r="AD311" s="4">
        <v>0</v>
      </c>
      <c r="AE311" s="4">
        <v>0</v>
      </c>
      <c r="AF311" s="1">
        <v>155576</v>
      </c>
      <c r="AG311" s="1">
        <v>5</v>
      </c>
      <c r="AH311"/>
    </row>
    <row r="312" spans="1:34" x14ac:dyDescent="0.25">
      <c r="A312" t="s">
        <v>508</v>
      </c>
      <c r="B312" t="s">
        <v>12</v>
      </c>
      <c r="C312" t="s">
        <v>792</v>
      </c>
      <c r="D312" t="s">
        <v>606</v>
      </c>
      <c r="E312" s="4">
        <v>46.836956521739133</v>
      </c>
      <c r="F312" s="4">
        <f>Nurse[[#This Row],[Total Nurse Staff Hours]]/Nurse[[#This Row],[MDS Census]]</f>
        <v>3.1468438152703646</v>
      </c>
      <c r="G312" s="4">
        <f>Nurse[[#This Row],[Total Direct Care Staff Hours]]/Nurse[[#This Row],[MDS Census]]</f>
        <v>2.7891042005105597</v>
      </c>
      <c r="H312" s="4">
        <f>Nurse[[#This Row],[Total RN Hours (w/ Admin, DON)]]/Nurse[[#This Row],[MDS Census]]</f>
        <v>0.78481086098862851</v>
      </c>
      <c r="I312" s="4">
        <f>Nurse[[#This Row],[RN Hours (excl. Admin, DON)]]/Nurse[[#This Row],[MDS Census]]</f>
        <v>0.42707124622882336</v>
      </c>
      <c r="J312" s="4">
        <f>SUM(Nurse[[#This Row],[RN Hours (excl. Admin, DON)]],Nurse[[#This Row],[RN Admin Hours]],Nurse[[#This Row],[RN DON Hours]],Nurse[[#This Row],[LPN Hours (excl. Admin)]],Nurse[[#This Row],[LPN Admin Hours]],Nurse[[#This Row],[CNA Hours]],Nurse[[#This Row],[NA TR Hours]],Nurse[[#This Row],[Med Aide/Tech Hours]])</f>
        <v>147.38858695652175</v>
      </c>
      <c r="K312" s="4">
        <f>SUM(Nurse[[#This Row],[RN Hours (excl. Admin, DON)]],Nurse[[#This Row],[LPN Hours (excl. Admin)]],Nurse[[#This Row],[CNA Hours]],Nurse[[#This Row],[NA TR Hours]],Nurse[[#This Row],[Med Aide/Tech Hours]])</f>
        <v>130.63315217391306</v>
      </c>
      <c r="L312" s="4">
        <f>SUM(Nurse[[#This Row],[RN Hours (excl. Admin, DON)]],Nurse[[#This Row],[RN Admin Hours]],Nurse[[#This Row],[RN DON Hours]])</f>
        <v>36.758152173913047</v>
      </c>
      <c r="M312" s="4">
        <v>20.002717391304348</v>
      </c>
      <c r="N312" s="4">
        <v>11.407608695652174</v>
      </c>
      <c r="O312" s="4">
        <v>5.3478260869565215</v>
      </c>
      <c r="P312" s="4">
        <f>SUM(Nurse[[#This Row],[LPN Hours (excl. Admin)]],Nurse[[#This Row],[LPN Admin Hours]])</f>
        <v>26.097826086956523</v>
      </c>
      <c r="Q312" s="4">
        <v>26.097826086956523</v>
      </c>
      <c r="R312" s="4">
        <v>0</v>
      </c>
      <c r="S312" s="4">
        <f>SUM(Nurse[[#This Row],[CNA Hours]],Nurse[[#This Row],[NA TR Hours]],Nurse[[#This Row],[Med Aide/Tech Hours]])</f>
        <v>84.532608695652172</v>
      </c>
      <c r="T312" s="4">
        <v>74.168478260869563</v>
      </c>
      <c r="U312" s="4">
        <v>1.4538043478260869</v>
      </c>
      <c r="V312" s="4">
        <v>8.9103260869565215</v>
      </c>
      <c r="W3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17.646739130434781</v>
      </c>
      <c r="X312" s="4">
        <v>0</v>
      </c>
      <c r="Y312" s="4">
        <v>0</v>
      </c>
      <c r="Z312" s="4">
        <v>0</v>
      </c>
      <c r="AA312" s="4">
        <v>2.9538043478260869</v>
      </c>
      <c r="AB312" s="4">
        <v>0</v>
      </c>
      <c r="AC312" s="4">
        <v>14.692934782608695</v>
      </c>
      <c r="AD312" s="4">
        <v>0</v>
      </c>
      <c r="AE312" s="4">
        <v>0</v>
      </c>
      <c r="AF312" s="1">
        <v>155578</v>
      </c>
      <c r="AG312" s="1">
        <v>5</v>
      </c>
      <c r="AH312"/>
    </row>
    <row r="313" spans="1:34" x14ac:dyDescent="0.25">
      <c r="A313" t="s">
        <v>508</v>
      </c>
      <c r="B313" t="s">
        <v>12</v>
      </c>
      <c r="C313" t="s">
        <v>651</v>
      </c>
      <c r="D313" t="s">
        <v>612</v>
      </c>
      <c r="E313" s="4">
        <v>47.184782608695649</v>
      </c>
      <c r="F313" s="4">
        <f>Nurse[[#This Row],[Total Nurse Staff Hours]]/Nurse[[#This Row],[MDS Census]]</f>
        <v>3.2019120018428935</v>
      </c>
      <c r="G313" s="4">
        <f>Nurse[[#This Row],[Total Direct Care Staff Hours]]/Nurse[[#This Row],[MDS Census]]</f>
        <v>2.7857636489288189</v>
      </c>
      <c r="H313" s="4">
        <f>Nurse[[#This Row],[Total RN Hours (w/ Admin, DON)]]/Nurse[[#This Row],[MDS Census]]</f>
        <v>0.77983183598249262</v>
      </c>
      <c r="I313" s="4">
        <f>Nurse[[#This Row],[RN Hours (excl. Admin, DON)]]/Nurse[[#This Row],[MDS Census]]</f>
        <v>0.36368348306841747</v>
      </c>
      <c r="J313" s="4">
        <f>SUM(Nurse[[#This Row],[RN Hours (excl. Admin, DON)]],Nurse[[#This Row],[RN Admin Hours]],Nurse[[#This Row],[RN DON Hours]],Nurse[[#This Row],[LPN Hours (excl. Admin)]],Nurse[[#This Row],[LPN Admin Hours]],Nurse[[#This Row],[CNA Hours]],Nurse[[#This Row],[NA TR Hours]],Nurse[[#This Row],[Med Aide/Tech Hours]])</f>
        <v>151.08152173913044</v>
      </c>
      <c r="K313" s="4">
        <f>SUM(Nurse[[#This Row],[RN Hours (excl. Admin, DON)]],Nurse[[#This Row],[LPN Hours (excl. Admin)]],Nurse[[#This Row],[CNA Hours]],Nurse[[#This Row],[NA TR Hours]],Nurse[[#This Row],[Med Aide/Tech Hours]])</f>
        <v>131.44565217391306</v>
      </c>
      <c r="L313" s="4">
        <f>SUM(Nurse[[#This Row],[RN Hours (excl. Admin, DON)]],Nurse[[#This Row],[RN Admin Hours]],Nurse[[#This Row],[RN DON Hours]])</f>
        <v>36.796195652173914</v>
      </c>
      <c r="M313" s="4">
        <v>17.160326086956523</v>
      </c>
      <c r="N313" s="4">
        <v>14.679347826086957</v>
      </c>
      <c r="O313" s="4">
        <v>4.9565217391304346</v>
      </c>
      <c r="P313" s="4">
        <f>SUM(Nurse[[#This Row],[LPN Hours (excl. Admin)]],Nurse[[#This Row],[LPN Admin Hours]])</f>
        <v>30.752717391304348</v>
      </c>
      <c r="Q313" s="4">
        <v>30.752717391304348</v>
      </c>
      <c r="R313" s="4">
        <v>0</v>
      </c>
      <c r="S313" s="4">
        <f>SUM(Nurse[[#This Row],[CNA Hours]],Nurse[[#This Row],[NA TR Hours]],Nurse[[#This Row],[Med Aide/Tech Hours]])</f>
        <v>83.532608695652186</v>
      </c>
      <c r="T313" s="4">
        <v>82.027173913043484</v>
      </c>
      <c r="U313" s="4">
        <v>0</v>
      </c>
      <c r="V313" s="4">
        <v>1.5054347826086956</v>
      </c>
      <c r="W3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3.2092391304347823</v>
      </c>
      <c r="X313" s="4">
        <v>0</v>
      </c>
      <c r="Y313" s="4">
        <v>0</v>
      </c>
      <c r="Z313" s="4">
        <v>0</v>
      </c>
      <c r="AA313" s="4">
        <v>0.86684782608695654</v>
      </c>
      <c r="AB313" s="4">
        <v>0</v>
      </c>
      <c r="AC313" s="4">
        <v>0.83695652173913049</v>
      </c>
      <c r="AD313" s="4">
        <v>0</v>
      </c>
      <c r="AE313" s="4">
        <v>1.5054347826086956</v>
      </c>
      <c r="AF313" s="1">
        <v>155579</v>
      </c>
      <c r="AG313" s="1">
        <v>5</v>
      </c>
      <c r="AH313"/>
    </row>
    <row r="314" spans="1:34" x14ac:dyDescent="0.25">
      <c r="A314" t="s">
        <v>508</v>
      </c>
      <c r="B314" t="s">
        <v>12</v>
      </c>
      <c r="C314" t="s">
        <v>793</v>
      </c>
      <c r="D314" t="s">
        <v>596</v>
      </c>
      <c r="E314" s="4">
        <v>40.608695652173914</v>
      </c>
      <c r="F314" s="4">
        <f>Nurse[[#This Row],[Total Nurse Staff Hours]]/Nurse[[#This Row],[MDS Census]]</f>
        <v>3.2736215203426124</v>
      </c>
      <c r="G314" s="4">
        <f>Nurse[[#This Row],[Total Direct Care Staff Hours]]/Nurse[[#This Row],[MDS Census]]</f>
        <v>2.8090203426124196</v>
      </c>
      <c r="H314" s="4">
        <f>Nurse[[#This Row],[Total RN Hours (w/ Admin, DON)]]/Nurse[[#This Row],[MDS Census]]</f>
        <v>1.0056879014989295</v>
      </c>
      <c r="I314" s="4">
        <f>Nurse[[#This Row],[RN Hours (excl. Admin, DON)]]/Nurse[[#This Row],[MDS Census]]</f>
        <v>0.54108672376873668</v>
      </c>
      <c r="J314" s="4">
        <f>SUM(Nurse[[#This Row],[RN Hours (excl. Admin, DON)]],Nurse[[#This Row],[RN Admin Hours]],Nurse[[#This Row],[RN DON Hours]],Nurse[[#This Row],[LPN Hours (excl. Admin)]],Nurse[[#This Row],[LPN Admin Hours]],Nurse[[#This Row],[CNA Hours]],Nurse[[#This Row],[NA TR Hours]],Nurse[[#This Row],[Med Aide/Tech Hours]])</f>
        <v>132.9375</v>
      </c>
      <c r="K314" s="4">
        <f>SUM(Nurse[[#This Row],[RN Hours (excl. Admin, DON)]],Nurse[[#This Row],[LPN Hours (excl. Admin)]],Nurse[[#This Row],[CNA Hours]],Nurse[[#This Row],[NA TR Hours]],Nurse[[#This Row],[Med Aide/Tech Hours]])</f>
        <v>114.07065217391305</v>
      </c>
      <c r="L314" s="4">
        <f>SUM(Nurse[[#This Row],[RN Hours (excl. Admin, DON)]],Nurse[[#This Row],[RN Admin Hours]],Nurse[[#This Row],[RN DON Hours]])</f>
        <v>40.839673913043484</v>
      </c>
      <c r="M314" s="4">
        <v>21.972826086956523</v>
      </c>
      <c r="N314" s="4">
        <v>13.660326086956522</v>
      </c>
      <c r="O314" s="4">
        <v>5.2065217391304346</v>
      </c>
      <c r="P314" s="4">
        <f>SUM(Nurse[[#This Row],[LPN Hours (excl. Admin)]],Nurse[[#This Row],[LPN Admin Hours]])</f>
        <v>18.497282608695652</v>
      </c>
      <c r="Q314" s="4">
        <v>18.497282608695652</v>
      </c>
      <c r="R314" s="4">
        <v>0</v>
      </c>
      <c r="S314" s="4">
        <f>SUM(Nurse[[#This Row],[CNA Hours]],Nurse[[#This Row],[NA TR Hours]],Nurse[[#This Row],[Med Aide/Tech Hours]])</f>
        <v>73.600543478260875</v>
      </c>
      <c r="T314" s="4">
        <v>62.706521739130437</v>
      </c>
      <c r="U314" s="4">
        <v>0.97010869565217395</v>
      </c>
      <c r="V314" s="4">
        <v>9.9239130434782616</v>
      </c>
      <c r="W3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45.774456521739125</v>
      </c>
      <c r="X314" s="4">
        <v>9.5978260869565215</v>
      </c>
      <c r="Y314" s="4">
        <v>0</v>
      </c>
      <c r="Z314" s="4">
        <v>0</v>
      </c>
      <c r="AA314" s="4">
        <v>9.8885869565217384</v>
      </c>
      <c r="AB314" s="4">
        <v>0</v>
      </c>
      <c r="AC314" s="4">
        <v>25.421195652173914</v>
      </c>
      <c r="AD314" s="4">
        <v>0</v>
      </c>
      <c r="AE314" s="4">
        <v>0.86684782608695654</v>
      </c>
      <c r="AF314" s="1">
        <v>155581</v>
      </c>
      <c r="AG314" s="1">
        <v>5</v>
      </c>
      <c r="AH314"/>
    </row>
    <row r="315" spans="1:34" x14ac:dyDescent="0.25">
      <c r="A315" t="s">
        <v>508</v>
      </c>
      <c r="B315" t="s">
        <v>12</v>
      </c>
      <c r="C315" t="s">
        <v>794</v>
      </c>
      <c r="D315" t="s">
        <v>603</v>
      </c>
      <c r="E315" s="4">
        <v>94.641304347826093</v>
      </c>
      <c r="F315" s="4">
        <f>Nurse[[#This Row],[Total Nurse Staff Hours]]/Nurse[[#This Row],[MDS Census]]</f>
        <v>3.5717239003100945</v>
      </c>
      <c r="G315" s="4">
        <f>Nurse[[#This Row],[Total Direct Care Staff Hours]]/Nurse[[#This Row],[MDS Census]]</f>
        <v>3.1716435052256804</v>
      </c>
      <c r="H315" s="4">
        <f>Nurse[[#This Row],[Total RN Hours (w/ Admin, DON)]]/Nurse[[#This Row],[MDS Census]]</f>
        <v>0.95391638911220855</v>
      </c>
      <c r="I315" s="4">
        <f>Nurse[[#This Row],[RN Hours (excl. Admin, DON)]]/Nurse[[#This Row],[MDS Census]]</f>
        <v>0.55383599402779371</v>
      </c>
      <c r="J315" s="4">
        <f>SUM(Nurse[[#This Row],[RN Hours (excl. Admin, DON)]],Nurse[[#This Row],[RN Admin Hours]],Nurse[[#This Row],[RN DON Hours]],Nurse[[#This Row],[LPN Hours (excl. Admin)]],Nurse[[#This Row],[LPN Admin Hours]],Nurse[[#This Row],[CNA Hours]],Nurse[[#This Row],[NA TR Hours]],Nurse[[#This Row],[Med Aide/Tech Hours]])</f>
        <v>338.03260869565213</v>
      </c>
      <c r="K315" s="4">
        <f>SUM(Nurse[[#This Row],[RN Hours (excl. Admin, DON)]],Nurse[[#This Row],[LPN Hours (excl. Admin)]],Nurse[[#This Row],[CNA Hours]],Nurse[[#This Row],[NA TR Hours]],Nurse[[#This Row],[Med Aide/Tech Hours]])</f>
        <v>300.16847826086956</v>
      </c>
      <c r="L315" s="4">
        <f>SUM(Nurse[[#This Row],[RN Hours (excl. Admin, DON)]],Nurse[[#This Row],[RN Admin Hours]],Nurse[[#This Row],[RN DON Hours]])</f>
        <v>90.279891304347828</v>
      </c>
      <c r="M315" s="4">
        <v>52.415760869565219</v>
      </c>
      <c r="N315" s="4">
        <v>32.559782608695649</v>
      </c>
      <c r="O315" s="4">
        <v>5.3043478260869561</v>
      </c>
      <c r="P315" s="4">
        <f>SUM(Nurse[[#This Row],[LPN Hours (excl. Admin)]],Nurse[[#This Row],[LPN Admin Hours]])</f>
        <v>54.744565217391305</v>
      </c>
      <c r="Q315" s="4">
        <v>54.744565217391305</v>
      </c>
      <c r="R315" s="4">
        <v>0</v>
      </c>
      <c r="S315" s="4">
        <f>SUM(Nurse[[#This Row],[CNA Hours]],Nurse[[#This Row],[NA TR Hours]],Nurse[[#This Row],[Med Aide/Tech Hours]])</f>
        <v>193.00815217391306</v>
      </c>
      <c r="T315" s="4">
        <v>148.56793478260869</v>
      </c>
      <c r="U315" s="4">
        <v>3.7418478260869565</v>
      </c>
      <c r="V315" s="4">
        <v>40.698369565217391</v>
      </c>
      <c r="W3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79.230978260869563</v>
      </c>
      <c r="X315" s="4">
        <v>21.483695652173914</v>
      </c>
      <c r="Y315" s="4">
        <v>0</v>
      </c>
      <c r="Z315" s="4">
        <v>0</v>
      </c>
      <c r="AA315" s="4">
        <v>21.421195652173914</v>
      </c>
      <c r="AB315" s="4">
        <v>0</v>
      </c>
      <c r="AC315" s="4">
        <v>27.885869565217391</v>
      </c>
      <c r="AD315" s="4">
        <v>0</v>
      </c>
      <c r="AE315" s="4">
        <v>8.4402173913043477</v>
      </c>
      <c r="AF315" s="1">
        <v>155582</v>
      </c>
      <c r="AG315" s="1">
        <v>5</v>
      </c>
      <c r="AH315"/>
    </row>
    <row r="316" spans="1:34" x14ac:dyDescent="0.25">
      <c r="A316" t="s">
        <v>508</v>
      </c>
      <c r="B316" t="s">
        <v>12</v>
      </c>
      <c r="C316" t="s">
        <v>795</v>
      </c>
      <c r="D316" t="s">
        <v>559</v>
      </c>
      <c r="E316" s="4">
        <v>49.521739130434781</v>
      </c>
      <c r="F316" s="4">
        <f>Nurse[[#This Row],[Total Nurse Staff Hours]]/Nurse[[#This Row],[MDS Census]]</f>
        <v>3.4461150131694471</v>
      </c>
      <c r="G316" s="4">
        <f>Nurse[[#This Row],[Total Direct Care Staff Hours]]/Nurse[[#This Row],[MDS Census]]</f>
        <v>2.9744841966637403</v>
      </c>
      <c r="H316" s="4">
        <f>Nurse[[#This Row],[Total RN Hours (w/ Admin, DON)]]/Nurse[[#This Row],[MDS Census]]</f>
        <v>0.84866110623353819</v>
      </c>
      <c r="I316" s="4">
        <f>Nurse[[#This Row],[RN Hours (excl. Admin, DON)]]/Nurse[[#This Row],[MDS Census]]</f>
        <v>0.37703028972783148</v>
      </c>
      <c r="J316" s="4">
        <f>SUM(Nurse[[#This Row],[RN Hours (excl. Admin, DON)]],Nurse[[#This Row],[RN Admin Hours]],Nurse[[#This Row],[RN DON Hours]],Nurse[[#This Row],[LPN Hours (excl. Admin)]],Nurse[[#This Row],[LPN Admin Hours]],Nurse[[#This Row],[CNA Hours]],Nurse[[#This Row],[NA TR Hours]],Nurse[[#This Row],[Med Aide/Tech Hours]])</f>
        <v>170.65760869565219</v>
      </c>
      <c r="K316" s="4">
        <f>SUM(Nurse[[#This Row],[RN Hours (excl. Admin, DON)]],Nurse[[#This Row],[LPN Hours (excl. Admin)]],Nurse[[#This Row],[CNA Hours]],Nurse[[#This Row],[NA TR Hours]],Nurse[[#This Row],[Med Aide/Tech Hours]])</f>
        <v>147.30163043478262</v>
      </c>
      <c r="L316" s="4">
        <f>SUM(Nurse[[#This Row],[RN Hours (excl. Admin, DON)]],Nurse[[#This Row],[RN Admin Hours]],Nurse[[#This Row],[RN DON Hours]])</f>
        <v>42.027173913043477</v>
      </c>
      <c r="M316" s="4">
        <v>18.671195652173914</v>
      </c>
      <c r="N316" s="4">
        <v>18.747282608695652</v>
      </c>
      <c r="O316" s="4">
        <v>4.6086956521739131</v>
      </c>
      <c r="P316" s="4">
        <f>SUM(Nurse[[#This Row],[LPN Hours (excl. Admin)]],Nurse[[#This Row],[LPN Admin Hours]])</f>
        <v>42.442934782608695</v>
      </c>
      <c r="Q316" s="4">
        <v>42.442934782608695</v>
      </c>
      <c r="R316" s="4">
        <v>0</v>
      </c>
      <c r="S316" s="4">
        <f>SUM(Nurse[[#This Row],[CNA Hours]],Nurse[[#This Row],[NA TR Hours]],Nurse[[#This Row],[Med Aide/Tech Hours]])</f>
        <v>86.1875</v>
      </c>
      <c r="T316" s="4">
        <v>63.586956521739133</v>
      </c>
      <c r="U316" s="4">
        <v>0</v>
      </c>
      <c r="V316" s="4">
        <v>22.600543478260871</v>
      </c>
      <c r="W3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53.070652173913047</v>
      </c>
      <c r="X316" s="4">
        <v>5.7391304347826084</v>
      </c>
      <c r="Y316" s="4">
        <v>0</v>
      </c>
      <c r="Z316" s="4">
        <v>0</v>
      </c>
      <c r="AA316" s="4">
        <v>22.135869565217391</v>
      </c>
      <c r="AB316" s="4">
        <v>0</v>
      </c>
      <c r="AC316" s="4">
        <v>21.692934782608695</v>
      </c>
      <c r="AD316" s="4">
        <v>0</v>
      </c>
      <c r="AE316" s="4">
        <v>3.5027173913043477</v>
      </c>
      <c r="AF316" s="1">
        <v>155583</v>
      </c>
      <c r="AG316" s="1">
        <v>5</v>
      </c>
      <c r="AH316"/>
    </row>
    <row r="317" spans="1:34" x14ac:dyDescent="0.25">
      <c r="A317" t="s">
        <v>508</v>
      </c>
      <c r="B317" t="s">
        <v>12</v>
      </c>
      <c r="C317" t="s">
        <v>796</v>
      </c>
      <c r="D317" t="s">
        <v>548</v>
      </c>
      <c r="E317" s="4">
        <v>38.076086956521742</v>
      </c>
      <c r="F317" s="4">
        <f>Nurse[[#This Row],[Total Nurse Staff Hours]]/Nurse[[#This Row],[MDS Census]]</f>
        <v>3.2041821296031969</v>
      </c>
      <c r="G317" s="4">
        <f>Nurse[[#This Row],[Total Direct Care Staff Hours]]/Nurse[[#This Row],[MDS Census]]</f>
        <v>2.8113045960605194</v>
      </c>
      <c r="H317" s="4">
        <f>Nurse[[#This Row],[Total RN Hours (w/ Admin, DON)]]/Nurse[[#This Row],[MDS Census]]</f>
        <v>0.67863260062803299</v>
      </c>
      <c r="I317" s="4">
        <f>Nurse[[#This Row],[RN Hours (excl. Admin, DON)]]/Nurse[[#This Row],[MDS Census]]</f>
        <v>0.28575506708535536</v>
      </c>
      <c r="J317" s="4">
        <f>SUM(Nurse[[#This Row],[RN Hours (excl. Admin, DON)]],Nurse[[#This Row],[RN Admin Hours]],Nurse[[#This Row],[RN DON Hours]],Nurse[[#This Row],[LPN Hours (excl. Admin)]],Nurse[[#This Row],[LPN Admin Hours]],Nurse[[#This Row],[CNA Hours]],Nurse[[#This Row],[NA TR Hours]],Nurse[[#This Row],[Med Aide/Tech Hours]])</f>
        <v>122.00271739130434</v>
      </c>
      <c r="K317" s="4">
        <f>SUM(Nurse[[#This Row],[RN Hours (excl. Admin, DON)]],Nurse[[#This Row],[LPN Hours (excl. Admin)]],Nurse[[#This Row],[CNA Hours]],Nurse[[#This Row],[NA TR Hours]],Nurse[[#This Row],[Med Aide/Tech Hours]])</f>
        <v>107.04347826086956</v>
      </c>
      <c r="L317" s="4">
        <f>SUM(Nurse[[#This Row],[RN Hours (excl. Admin, DON)]],Nurse[[#This Row],[RN Admin Hours]],Nurse[[#This Row],[RN DON Hours]])</f>
        <v>25.839673913043477</v>
      </c>
      <c r="M317" s="4">
        <v>10.880434782608695</v>
      </c>
      <c r="N317" s="4">
        <v>10.263586956521738</v>
      </c>
      <c r="O317" s="4">
        <v>4.6956521739130439</v>
      </c>
      <c r="P317" s="4">
        <f>SUM(Nurse[[#This Row],[LPN Hours (excl. Admin)]],Nurse[[#This Row],[LPN Admin Hours]])</f>
        <v>22.538043478260871</v>
      </c>
      <c r="Q317" s="4">
        <v>22.538043478260871</v>
      </c>
      <c r="R317" s="4">
        <v>0</v>
      </c>
      <c r="S317" s="4">
        <f>SUM(Nurse[[#This Row],[CNA Hours]],Nurse[[#This Row],[NA TR Hours]],Nurse[[#This Row],[Med Aide/Tech Hours]])</f>
        <v>73.625</v>
      </c>
      <c r="T317" s="4">
        <v>49.828804347826086</v>
      </c>
      <c r="U317" s="4">
        <v>3.5326086956521736E-2</v>
      </c>
      <c r="V317" s="4">
        <v>23.760869565217391</v>
      </c>
      <c r="W3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22.377717391304348</v>
      </c>
      <c r="X317" s="4">
        <v>3.8858695652173911</v>
      </c>
      <c r="Y317" s="4">
        <v>0</v>
      </c>
      <c r="Z317" s="4">
        <v>0</v>
      </c>
      <c r="AA317" s="4">
        <v>7.1277173913043477</v>
      </c>
      <c r="AB317" s="4">
        <v>0</v>
      </c>
      <c r="AC317" s="4">
        <v>5.9864130434782608</v>
      </c>
      <c r="AD317" s="4">
        <v>0</v>
      </c>
      <c r="AE317" s="4">
        <v>5.3777173913043477</v>
      </c>
      <c r="AF317" s="1">
        <v>155589</v>
      </c>
      <c r="AG317" s="1">
        <v>5</v>
      </c>
      <c r="AH317"/>
    </row>
    <row r="318" spans="1:34" x14ac:dyDescent="0.25">
      <c r="A318" t="s">
        <v>508</v>
      </c>
      <c r="B318" t="s">
        <v>12</v>
      </c>
      <c r="C318" t="s">
        <v>799</v>
      </c>
      <c r="D318" t="s">
        <v>551</v>
      </c>
      <c r="E318" s="4">
        <v>36.021739130434781</v>
      </c>
      <c r="F318" s="4">
        <f>Nurse[[#This Row],[Total Nurse Staff Hours]]/Nurse[[#This Row],[MDS Census]]</f>
        <v>3.7345353047676522</v>
      </c>
      <c r="G318" s="4">
        <f>Nurse[[#This Row],[Total Direct Care Staff Hours]]/Nurse[[#This Row],[MDS Census]]</f>
        <v>3.3184218467109234</v>
      </c>
      <c r="H318" s="4">
        <f>Nurse[[#This Row],[Total RN Hours (w/ Admin, DON)]]/Nurse[[#This Row],[MDS Census]]</f>
        <v>0.64016294508147242</v>
      </c>
      <c r="I318" s="4">
        <f>Nurse[[#This Row],[RN Hours (excl. Admin, DON)]]/Nurse[[#This Row],[MDS Census]]</f>
        <v>0.2240494870247435</v>
      </c>
      <c r="J318" s="4">
        <f>SUM(Nurse[[#This Row],[RN Hours (excl. Admin, DON)]],Nurse[[#This Row],[RN Admin Hours]],Nurse[[#This Row],[RN DON Hours]],Nurse[[#This Row],[LPN Hours (excl. Admin)]],Nurse[[#This Row],[LPN Admin Hours]],Nurse[[#This Row],[CNA Hours]],Nurse[[#This Row],[NA TR Hours]],Nurse[[#This Row],[Med Aide/Tech Hours]])</f>
        <v>134.52445652173913</v>
      </c>
      <c r="K318" s="4">
        <f>SUM(Nurse[[#This Row],[RN Hours (excl. Admin, DON)]],Nurse[[#This Row],[LPN Hours (excl. Admin)]],Nurse[[#This Row],[CNA Hours]],Nurse[[#This Row],[NA TR Hours]],Nurse[[#This Row],[Med Aide/Tech Hours]])</f>
        <v>119.53532608695652</v>
      </c>
      <c r="L318" s="4">
        <f>SUM(Nurse[[#This Row],[RN Hours (excl. Admin, DON)]],Nurse[[#This Row],[RN Admin Hours]],Nurse[[#This Row],[RN DON Hours]])</f>
        <v>23.059782608695649</v>
      </c>
      <c r="M318" s="4">
        <v>8.070652173913043</v>
      </c>
      <c r="N318" s="4">
        <v>10.206521739130435</v>
      </c>
      <c r="O318" s="4">
        <v>4.7826086956521738</v>
      </c>
      <c r="P318" s="4">
        <f>SUM(Nurse[[#This Row],[LPN Hours (excl. Admin)]],Nurse[[#This Row],[LPN Admin Hours]])</f>
        <v>28.497282608695652</v>
      </c>
      <c r="Q318" s="4">
        <v>28.497282608695652</v>
      </c>
      <c r="R318" s="4">
        <v>0</v>
      </c>
      <c r="S318" s="4">
        <f>SUM(Nurse[[#This Row],[CNA Hours]],Nurse[[#This Row],[NA TR Hours]],Nurse[[#This Row],[Med Aide/Tech Hours]])</f>
        <v>82.967391304347828</v>
      </c>
      <c r="T318" s="4">
        <v>62.798913043478258</v>
      </c>
      <c r="U318" s="4">
        <v>0</v>
      </c>
      <c r="V318" s="4">
        <v>20.168478260869566</v>
      </c>
      <c r="W3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21.383152173913043</v>
      </c>
      <c r="X318" s="4">
        <v>0</v>
      </c>
      <c r="Y318" s="4">
        <v>0</v>
      </c>
      <c r="Z318" s="4">
        <v>0</v>
      </c>
      <c r="AA318" s="4">
        <v>2.7092391304347827</v>
      </c>
      <c r="AB318" s="4">
        <v>0</v>
      </c>
      <c r="AC318" s="4">
        <v>14.293478260869565</v>
      </c>
      <c r="AD318" s="4">
        <v>0</v>
      </c>
      <c r="AE318" s="4">
        <v>4.3804347826086953</v>
      </c>
      <c r="AF318" s="1">
        <v>155617</v>
      </c>
      <c r="AG318" s="1">
        <v>5</v>
      </c>
      <c r="AH318"/>
    </row>
    <row r="319" spans="1:34" x14ac:dyDescent="0.25">
      <c r="A319" t="s">
        <v>508</v>
      </c>
      <c r="B319" t="s">
        <v>12</v>
      </c>
      <c r="C319" t="s">
        <v>698</v>
      </c>
      <c r="D319" t="s">
        <v>591</v>
      </c>
      <c r="E319" s="4">
        <v>23.891304347826086</v>
      </c>
      <c r="F319" s="4">
        <f>Nurse[[#This Row],[Total Nurse Staff Hours]]/Nurse[[#This Row],[MDS Census]]</f>
        <v>3.7045040946314836</v>
      </c>
      <c r="G319" s="4">
        <f>Nurse[[#This Row],[Total Direct Care Staff Hours]]/Nurse[[#This Row],[MDS Census]]</f>
        <v>3.1755004549590535</v>
      </c>
      <c r="H319" s="4">
        <f>Nurse[[#This Row],[Total RN Hours (w/ Admin, DON)]]/Nurse[[#This Row],[MDS Census]]</f>
        <v>1.0952001819836217</v>
      </c>
      <c r="I319" s="4">
        <f>Nurse[[#This Row],[RN Hours (excl. Admin, DON)]]/Nurse[[#This Row],[MDS Census]]</f>
        <v>0.56619654231119199</v>
      </c>
      <c r="J319" s="4">
        <f>SUM(Nurse[[#This Row],[RN Hours (excl. Admin, DON)]],Nurse[[#This Row],[RN Admin Hours]],Nurse[[#This Row],[RN DON Hours]],Nurse[[#This Row],[LPN Hours (excl. Admin)]],Nurse[[#This Row],[LPN Admin Hours]],Nurse[[#This Row],[CNA Hours]],Nurse[[#This Row],[NA TR Hours]],Nurse[[#This Row],[Med Aide/Tech Hours]])</f>
        <v>88.505434782608702</v>
      </c>
      <c r="K319" s="4">
        <f>SUM(Nurse[[#This Row],[RN Hours (excl. Admin, DON)]],Nurse[[#This Row],[LPN Hours (excl. Admin)]],Nurse[[#This Row],[CNA Hours]],Nurse[[#This Row],[NA TR Hours]],Nurse[[#This Row],[Med Aide/Tech Hours]])</f>
        <v>75.866847826086953</v>
      </c>
      <c r="L319" s="4">
        <f>SUM(Nurse[[#This Row],[RN Hours (excl. Admin, DON)]],Nurse[[#This Row],[RN Admin Hours]],Nurse[[#This Row],[RN DON Hours]])</f>
        <v>26.165760869565219</v>
      </c>
      <c r="M319" s="4">
        <v>13.527173913043478</v>
      </c>
      <c r="N319" s="4">
        <v>7.7255434782608692</v>
      </c>
      <c r="O319" s="4">
        <v>4.9130434782608692</v>
      </c>
      <c r="P319" s="4">
        <f>SUM(Nurse[[#This Row],[LPN Hours (excl. Admin)]],Nurse[[#This Row],[LPN Admin Hours]])</f>
        <v>15.603260869565217</v>
      </c>
      <c r="Q319" s="4">
        <v>15.603260869565217</v>
      </c>
      <c r="R319" s="4">
        <v>0</v>
      </c>
      <c r="S319" s="4">
        <f>SUM(Nurse[[#This Row],[CNA Hours]],Nurse[[#This Row],[NA TR Hours]],Nurse[[#This Row],[Med Aide/Tech Hours]])</f>
        <v>46.736413043478265</v>
      </c>
      <c r="T319" s="4">
        <v>34.154891304347828</v>
      </c>
      <c r="U319" s="4">
        <v>1.5788043478260869</v>
      </c>
      <c r="V319" s="4">
        <v>11.002717391304348</v>
      </c>
      <c r="W3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12.296195652173912</v>
      </c>
      <c r="X319" s="4">
        <v>1.1956521739130435</v>
      </c>
      <c r="Y319" s="4">
        <v>0</v>
      </c>
      <c r="Z319" s="4">
        <v>0</v>
      </c>
      <c r="AA319" s="4">
        <v>6.9755434782608692</v>
      </c>
      <c r="AB319" s="4">
        <v>0</v>
      </c>
      <c r="AC319" s="4">
        <v>4.0380434782608692</v>
      </c>
      <c r="AD319" s="4">
        <v>0</v>
      </c>
      <c r="AE319" s="4">
        <v>8.6956521739130432E-2</v>
      </c>
      <c r="AF319" s="1">
        <v>155627</v>
      </c>
      <c r="AG319" s="1">
        <v>5</v>
      </c>
      <c r="AH319"/>
    </row>
    <row r="320" spans="1:34" x14ac:dyDescent="0.25">
      <c r="A320" t="s">
        <v>508</v>
      </c>
      <c r="B320" t="s">
        <v>130</v>
      </c>
      <c r="C320" t="s">
        <v>696</v>
      </c>
      <c r="D320" t="s">
        <v>557</v>
      </c>
      <c r="E320" s="4">
        <v>62</v>
      </c>
      <c r="F320" s="4">
        <f>Nurse[[#This Row],[Total Nurse Staff Hours]]/Nurse[[#This Row],[MDS Census]]</f>
        <v>3.7694600280504909</v>
      </c>
      <c r="G320" s="4">
        <f>Nurse[[#This Row],[Total Direct Care Staff Hours]]/Nurse[[#This Row],[MDS Census]]</f>
        <v>3.2456609396914446</v>
      </c>
      <c r="H320" s="4">
        <f>Nurse[[#This Row],[Total RN Hours (w/ Admin, DON)]]/Nurse[[#This Row],[MDS Census]]</f>
        <v>1.0478173211781208</v>
      </c>
      <c r="I320" s="4">
        <f>Nurse[[#This Row],[RN Hours (excl. Admin, DON)]]/Nurse[[#This Row],[MDS Census]]</f>
        <v>0.52401823281907434</v>
      </c>
      <c r="J320" s="4">
        <f>SUM(Nurse[[#This Row],[RN Hours (excl. Admin, DON)]],Nurse[[#This Row],[RN Admin Hours]],Nurse[[#This Row],[RN DON Hours]],Nurse[[#This Row],[LPN Hours (excl. Admin)]],Nurse[[#This Row],[LPN Admin Hours]],Nurse[[#This Row],[CNA Hours]],Nurse[[#This Row],[NA TR Hours]],Nurse[[#This Row],[Med Aide/Tech Hours]])</f>
        <v>233.70652173913044</v>
      </c>
      <c r="K320" s="4">
        <f>SUM(Nurse[[#This Row],[RN Hours (excl. Admin, DON)]],Nurse[[#This Row],[LPN Hours (excl. Admin)]],Nurse[[#This Row],[CNA Hours]],Nurse[[#This Row],[NA TR Hours]],Nurse[[#This Row],[Med Aide/Tech Hours]])</f>
        <v>201.23097826086956</v>
      </c>
      <c r="L320" s="4">
        <f>SUM(Nurse[[#This Row],[RN Hours (excl. Admin, DON)]],Nurse[[#This Row],[RN Admin Hours]],Nurse[[#This Row],[RN DON Hours]])</f>
        <v>64.964673913043484</v>
      </c>
      <c r="M320" s="4">
        <v>32.489130434782609</v>
      </c>
      <c r="N320" s="4">
        <v>26.736413043478262</v>
      </c>
      <c r="O320" s="4">
        <v>5.7391304347826084</v>
      </c>
      <c r="P320" s="4">
        <f>SUM(Nurse[[#This Row],[LPN Hours (excl. Admin)]],Nurse[[#This Row],[LPN Admin Hours]])</f>
        <v>49.581521739130437</v>
      </c>
      <c r="Q320" s="4">
        <v>49.581521739130437</v>
      </c>
      <c r="R320" s="4">
        <v>0</v>
      </c>
      <c r="S320" s="4">
        <f>SUM(Nurse[[#This Row],[CNA Hours]],Nurse[[#This Row],[NA TR Hours]],Nurse[[#This Row],[Med Aide/Tech Hours]])</f>
        <v>119.16032608695652</v>
      </c>
      <c r="T320" s="4">
        <v>107.10869565217391</v>
      </c>
      <c r="U320" s="4">
        <v>0</v>
      </c>
      <c r="V320" s="4">
        <v>12.051630434782609</v>
      </c>
      <c r="W3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60.625</v>
      </c>
      <c r="X320" s="4">
        <v>4.7961956521739131</v>
      </c>
      <c r="Y320" s="4">
        <v>0</v>
      </c>
      <c r="Z320" s="4">
        <v>0</v>
      </c>
      <c r="AA320" s="4">
        <v>10.394021739130435</v>
      </c>
      <c r="AB320" s="4">
        <v>0</v>
      </c>
      <c r="AC320" s="4">
        <v>41.6875</v>
      </c>
      <c r="AD320" s="4">
        <v>0</v>
      </c>
      <c r="AE320" s="4">
        <v>3.7472826086956523</v>
      </c>
      <c r="AF320" s="1">
        <v>155271</v>
      </c>
      <c r="AG320" s="1">
        <v>5</v>
      </c>
      <c r="AH320"/>
    </row>
    <row r="321" spans="1:34" x14ac:dyDescent="0.25">
      <c r="A321" t="s">
        <v>508</v>
      </c>
      <c r="B321" t="s">
        <v>328</v>
      </c>
      <c r="C321" t="s">
        <v>670</v>
      </c>
      <c r="D321" t="s">
        <v>592</v>
      </c>
      <c r="E321" s="4">
        <v>60.108695652173914</v>
      </c>
      <c r="F321" s="4">
        <f>Nurse[[#This Row],[Total Nurse Staff Hours]]/Nurse[[#This Row],[MDS Census]]</f>
        <v>3.8141735985533467</v>
      </c>
      <c r="G321" s="4">
        <f>Nurse[[#This Row],[Total Direct Care Staff Hours]]/Nurse[[#This Row],[MDS Census]]</f>
        <v>3.6292043399638345</v>
      </c>
      <c r="H321" s="4">
        <f>Nurse[[#This Row],[Total RN Hours (w/ Admin, DON)]]/Nurse[[#This Row],[MDS Census]]</f>
        <v>0.44415009041591325</v>
      </c>
      <c r="I321" s="4">
        <f>Nurse[[#This Row],[RN Hours (excl. Admin, DON)]]/Nurse[[#This Row],[MDS Census]]</f>
        <v>0.34378661844484626</v>
      </c>
      <c r="J321" s="4">
        <f>SUM(Nurse[[#This Row],[RN Hours (excl. Admin, DON)]],Nurse[[#This Row],[RN Admin Hours]],Nurse[[#This Row],[RN DON Hours]],Nurse[[#This Row],[LPN Hours (excl. Admin)]],Nurse[[#This Row],[LPN Admin Hours]],Nurse[[#This Row],[CNA Hours]],Nurse[[#This Row],[NA TR Hours]],Nurse[[#This Row],[Med Aide/Tech Hours]])</f>
        <v>229.26500000000007</v>
      </c>
      <c r="K321" s="4">
        <f>SUM(Nurse[[#This Row],[RN Hours (excl. Admin, DON)]],Nurse[[#This Row],[LPN Hours (excl. Admin)]],Nurse[[#This Row],[CNA Hours]],Nurse[[#This Row],[NA TR Hours]],Nurse[[#This Row],[Med Aide/Tech Hours]])</f>
        <v>218.14673913043484</v>
      </c>
      <c r="L321" s="4">
        <f>SUM(Nurse[[#This Row],[RN Hours (excl. Admin, DON)]],Nurse[[#This Row],[RN Admin Hours]],Nurse[[#This Row],[RN DON Hours]])</f>
        <v>26.697282608695655</v>
      </c>
      <c r="M321" s="4">
        <v>20.664565217391303</v>
      </c>
      <c r="N321" s="4">
        <v>1.5153260869565219</v>
      </c>
      <c r="O321" s="4">
        <v>4.5173913043478278</v>
      </c>
      <c r="P321" s="4">
        <f>SUM(Nurse[[#This Row],[LPN Hours (excl. Admin)]],Nurse[[#This Row],[LPN Admin Hours]])</f>
        <v>53.58815217391308</v>
      </c>
      <c r="Q321" s="4">
        <v>48.502608695652214</v>
      </c>
      <c r="R321" s="4">
        <v>5.0855434782608677</v>
      </c>
      <c r="S321" s="4">
        <f>SUM(Nurse[[#This Row],[CNA Hours]],Nurse[[#This Row],[NA TR Hours]],Nurse[[#This Row],[Med Aide/Tech Hours]])</f>
        <v>148.97956521739133</v>
      </c>
      <c r="T321" s="4">
        <v>139.79478260869567</v>
      </c>
      <c r="U321" s="4">
        <v>0</v>
      </c>
      <c r="V321" s="4">
        <v>9.1847826086956488</v>
      </c>
      <c r="W3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63.494239130434764</v>
      </c>
      <c r="X321" s="4">
        <v>6.6543478260869549</v>
      </c>
      <c r="Y321" s="4">
        <v>8.6956521739130432E-2</v>
      </c>
      <c r="Z321" s="4">
        <v>0</v>
      </c>
      <c r="AA321" s="4">
        <v>15.874456521739118</v>
      </c>
      <c r="AB321" s="4">
        <v>0</v>
      </c>
      <c r="AC321" s="4">
        <v>31.693695652173911</v>
      </c>
      <c r="AD321" s="4">
        <v>0</v>
      </c>
      <c r="AE321" s="4">
        <v>9.1847826086956488</v>
      </c>
      <c r="AF321" s="1">
        <v>155676</v>
      </c>
      <c r="AG321" s="1">
        <v>5</v>
      </c>
      <c r="AH321"/>
    </row>
    <row r="322" spans="1:34" x14ac:dyDescent="0.25">
      <c r="A322" t="s">
        <v>508</v>
      </c>
      <c r="B322" t="s">
        <v>380</v>
      </c>
      <c r="C322" t="s">
        <v>709</v>
      </c>
      <c r="D322" t="s">
        <v>606</v>
      </c>
      <c r="E322" s="4">
        <v>24.880434782608695</v>
      </c>
      <c r="F322" s="4">
        <f>Nurse[[#This Row],[Total Nurse Staff Hours]]/Nurse[[#This Row],[MDS Census]]</f>
        <v>4.6800524246395803</v>
      </c>
      <c r="G322" s="4">
        <f>Nurse[[#This Row],[Total Direct Care Staff Hours]]/Nurse[[#This Row],[MDS Census]]</f>
        <v>4.4220576671035383</v>
      </c>
      <c r="H322" s="4">
        <f>Nurse[[#This Row],[Total RN Hours (w/ Admin, DON)]]/Nurse[[#This Row],[MDS Census]]</f>
        <v>0.80645259938837932</v>
      </c>
      <c r="I322" s="4">
        <f>Nurse[[#This Row],[RN Hours (excl. Admin, DON)]]/Nurse[[#This Row],[MDS Census]]</f>
        <v>0.54845784185233726</v>
      </c>
      <c r="J322" s="4">
        <f>SUM(Nurse[[#This Row],[RN Hours (excl. Admin, DON)]],Nurse[[#This Row],[RN Admin Hours]],Nurse[[#This Row],[RN DON Hours]],Nurse[[#This Row],[LPN Hours (excl. Admin)]],Nurse[[#This Row],[LPN Admin Hours]],Nurse[[#This Row],[CNA Hours]],Nurse[[#This Row],[NA TR Hours]],Nurse[[#This Row],[Med Aide/Tech Hours]])</f>
        <v>116.44173913043478</v>
      </c>
      <c r="K322" s="4">
        <f>SUM(Nurse[[#This Row],[RN Hours (excl. Admin, DON)]],Nurse[[#This Row],[LPN Hours (excl. Admin)]],Nurse[[#This Row],[CNA Hours]],Nurse[[#This Row],[NA TR Hours]],Nurse[[#This Row],[Med Aide/Tech Hours]])</f>
        <v>110.02271739130434</v>
      </c>
      <c r="L322" s="4">
        <f>SUM(Nurse[[#This Row],[RN Hours (excl. Admin, DON)]],Nurse[[#This Row],[RN Admin Hours]],Nurse[[#This Row],[RN DON Hours]])</f>
        <v>20.064891304347828</v>
      </c>
      <c r="M322" s="4">
        <v>13.645869565217392</v>
      </c>
      <c r="N322" s="4">
        <v>2.0869565217391304</v>
      </c>
      <c r="O322" s="4">
        <v>4.3320652173913041</v>
      </c>
      <c r="P322" s="4">
        <f>SUM(Nurse[[#This Row],[LPN Hours (excl. Admin)]],Nurse[[#This Row],[LPN Admin Hours]])</f>
        <v>25.108043478260875</v>
      </c>
      <c r="Q322" s="4">
        <v>25.108043478260875</v>
      </c>
      <c r="R322" s="4">
        <v>0</v>
      </c>
      <c r="S322" s="4">
        <f>SUM(Nurse[[#This Row],[CNA Hours]],Nurse[[#This Row],[NA TR Hours]],Nurse[[#This Row],[Med Aide/Tech Hours]])</f>
        <v>71.268804347826091</v>
      </c>
      <c r="T322" s="4">
        <v>61.177608695652175</v>
      </c>
      <c r="U322" s="4">
        <v>0</v>
      </c>
      <c r="V322" s="4">
        <v>10.091195652173912</v>
      </c>
      <c r="W3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34.76119565217391</v>
      </c>
      <c r="X322" s="4">
        <v>3.1341304347826089</v>
      </c>
      <c r="Y322" s="4">
        <v>0</v>
      </c>
      <c r="Z322" s="4">
        <v>0</v>
      </c>
      <c r="AA322" s="4">
        <v>2.8286956521739133</v>
      </c>
      <c r="AB322" s="4">
        <v>0</v>
      </c>
      <c r="AC322" s="4">
        <v>28.798369565217389</v>
      </c>
      <c r="AD322" s="4">
        <v>0</v>
      </c>
      <c r="AE322" s="4">
        <v>0</v>
      </c>
      <c r="AF322" s="1">
        <v>155738</v>
      </c>
      <c r="AG322" s="1">
        <v>5</v>
      </c>
      <c r="AH322"/>
    </row>
    <row r="323" spans="1:34" x14ac:dyDescent="0.25">
      <c r="A323" t="s">
        <v>508</v>
      </c>
      <c r="B323" t="s">
        <v>151</v>
      </c>
      <c r="C323" t="s">
        <v>750</v>
      </c>
      <c r="D323" t="s">
        <v>555</v>
      </c>
      <c r="E323" s="4">
        <v>65.771739130434781</v>
      </c>
      <c r="F323" s="4">
        <f>Nurse[[#This Row],[Total Nurse Staff Hours]]/Nurse[[#This Row],[MDS Census]]</f>
        <v>3.0809717402082297</v>
      </c>
      <c r="G323" s="4">
        <f>Nurse[[#This Row],[Total Direct Care Staff Hours]]/Nurse[[#This Row],[MDS Census]]</f>
        <v>2.7603652288877867</v>
      </c>
      <c r="H323" s="4">
        <f>Nurse[[#This Row],[Total RN Hours (w/ Admin, DON)]]/Nurse[[#This Row],[MDS Census]]</f>
        <v>0.4873029251363411</v>
      </c>
      <c r="I323" s="4">
        <f>Nurse[[#This Row],[RN Hours (excl. Admin, DON)]]/Nurse[[#This Row],[MDS Census]]</f>
        <v>0.26254668649809948</v>
      </c>
      <c r="J323" s="4">
        <f>SUM(Nurse[[#This Row],[RN Hours (excl. Admin, DON)]],Nurse[[#This Row],[RN Admin Hours]],Nurse[[#This Row],[RN DON Hours]],Nurse[[#This Row],[LPN Hours (excl. Admin)]],Nurse[[#This Row],[LPN Admin Hours]],Nurse[[#This Row],[CNA Hours]],Nurse[[#This Row],[NA TR Hours]],Nurse[[#This Row],[Med Aide/Tech Hours]])</f>
        <v>202.64086956521737</v>
      </c>
      <c r="K323" s="4">
        <f>SUM(Nurse[[#This Row],[RN Hours (excl. Admin, DON)]],Nurse[[#This Row],[LPN Hours (excl. Admin)]],Nurse[[#This Row],[CNA Hours]],Nurse[[#This Row],[NA TR Hours]],Nurse[[#This Row],[Med Aide/Tech Hours]])</f>
        <v>181.55402173913041</v>
      </c>
      <c r="L323" s="4">
        <f>SUM(Nurse[[#This Row],[RN Hours (excl. Admin, DON)]],Nurse[[#This Row],[RN Admin Hours]],Nurse[[#This Row],[RN DON Hours]])</f>
        <v>32.050760869565217</v>
      </c>
      <c r="M323" s="4">
        <v>17.268152173913041</v>
      </c>
      <c r="N323" s="4">
        <v>9.304347826086957</v>
      </c>
      <c r="O323" s="4">
        <v>5.4782608695652177</v>
      </c>
      <c r="P323" s="4">
        <f>SUM(Nurse[[#This Row],[LPN Hours (excl. Admin)]],Nurse[[#This Row],[LPN Admin Hours]])</f>
        <v>57.516195652173899</v>
      </c>
      <c r="Q323" s="4">
        <v>51.211956521739118</v>
      </c>
      <c r="R323" s="4">
        <v>6.3042391304347829</v>
      </c>
      <c r="S323" s="4">
        <f>SUM(Nurse[[#This Row],[CNA Hours]],Nurse[[#This Row],[NA TR Hours]],Nurse[[#This Row],[Med Aide/Tech Hours]])</f>
        <v>113.07391304347826</v>
      </c>
      <c r="T323" s="4">
        <v>91.904565217391294</v>
      </c>
      <c r="U323" s="4">
        <v>13.156521739130438</v>
      </c>
      <c r="V323" s="4">
        <v>8.0128260869565207</v>
      </c>
      <c r="W3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17.33195652173913</v>
      </c>
      <c r="X323" s="4">
        <v>0.1358695652173913</v>
      </c>
      <c r="Y323" s="4">
        <v>0</v>
      </c>
      <c r="Z323" s="4">
        <v>0</v>
      </c>
      <c r="AA323" s="4">
        <v>6.725434782608696</v>
      </c>
      <c r="AB323" s="4">
        <v>0</v>
      </c>
      <c r="AC323" s="4">
        <v>10.470652173913043</v>
      </c>
      <c r="AD323" s="4">
        <v>0</v>
      </c>
      <c r="AE323" s="4">
        <v>0</v>
      </c>
      <c r="AF323" s="1">
        <v>155324</v>
      </c>
      <c r="AG323" s="1">
        <v>5</v>
      </c>
      <c r="AH323"/>
    </row>
    <row r="324" spans="1:34" x14ac:dyDescent="0.25">
      <c r="A324" t="s">
        <v>508</v>
      </c>
      <c r="B324" t="s">
        <v>55</v>
      </c>
      <c r="C324" t="s">
        <v>645</v>
      </c>
      <c r="D324" t="s">
        <v>566</v>
      </c>
      <c r="E324" s="4">
        <v>65.880434782608702</v>
      </c>
      <c r="F324" s="4">
        <f>Nurse[[#This Row],[Total Nurse Staff Hours]]/Nurse[[#This Row],[MDS Census]]</f>
        <v>3.3962217455865362</v>
      </c>
      <c r="G324" s="4">
        <f>Nurse[[#This Row],[Total Direct Care Staff Hours]]/Nurse[[#This Row],[MDS Census]]</f>
        <v>2.9115574987625803</v>
      </c>
      <c r="H324" s="4">
        <f>Nurse[[#This Row],[Total RN Hours (w/ Admin, DON)]]/Nurse[[#This Row],[MDS Census]]</f>
        <v>0.59629599076060047</v>
      </c>
      <c r="I324" s="4">
        <f>Nurse[[#This Row],[RN Hours (excl. Admin, DON)]]/Nurse[[#This Row],[MDS Census]]</f>
        <v>0.20891767035142716</v>
      </c>
      <c r="J324" s="4">
        <f>SUM(Nurse[[#This Row],[RN Hours (excl. Admin, DON)]],Nurse[[#This Row],[RN Admin Hours]],Nurse[[#This Row],[RN DON Hours]],Nurse[[#This Row],[LPN Hours (excl. Admin)]],Nurse[[#This Row],[LPN Admin Hours]],Nurse[[#This Row],[CNA Hours]],Nurse[[#This Row],[NA TR Hours]],Nurse[[#This Row],[Med Aide/Tech Hours]])</f>
        <v>223.74456521739128</v>
      </c>
      <c r="K324" s="4">
        <f>SUM(Nurse[[#This Row],[RN Hours (excl. Admin, DON)]],Nurse[[#This Row],[LPN Hours (excl. Admin)]],Nurse[[#This Row],[CNA Hours]],Nurse[[#This Row],[NA TR Hours]],Nurse[[#This Row],[Med Aide/Tech Hours]])</f>
        <v>191.81467391304349</v>
      </c>
      <c r="L324" s="4">
        <f>SUM(Nurse[[#This Row],[RN Hours (excl. Admin, DON)]],Nurse[[#This Row],[RN Admin Hours]],Nurse[[#This Row],[RN DON Hours]])</f>
        <v>39.284239130434784</v>
      </c>
      <c r="M324" s="4">
        <v>13.763586956521742</v>
      </c>
      <c r="N324" s="4">
        <v>20.042391304347827</v>
      </c>
      <c r="O324" s="4">
        <v>5.4782608695652177</v>
      </c>
      <c r="P324" s="4">
        <f>SUM(Nurse[[#This Row],[LPN Hours (excl. Admin)]],Nurse[[#This Row],[LPN Admin Hours]])</f>
        <v>67.153369565217389</v>
      </c>
      <c r="Q324" s="4">
        <v>60.744130434782612</v>
      </c>
      <c r="R324" s="4">
        <v>6.4092391304347824</v>
      </c>
      <c r="S324" s="4">
        <f>SUM(Nurse[[#This Row],[CNA Hours]],Nurse[[#This Row],[NA TR Hours]],Nurse[[#This Row],[Med Aide/Tech Hours]])</f>
        <v>117.30695652173912</v>
      </c>
      <c r="T324" s="4">
        <v>108.45369565217391</v>
      </c>
      <c r="U324" s="4">
        <v>2.3033695652173911</v>
      </c>
      <c r="V324" s="4">
        <v>6.5498913043478248</v>
      </c>
      <c r="W3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4" s="4">
        <v>0</v>
      </c>
      <c r="Y324" s="4">
        <v>0</v>
      </c>
      <c r="Z324" s="4">
        <v>0</v>
      </c>
      <c r="AA324" s="4">
        <v>0</v>
      </c>
      <c r="AB324" s="4">
        <v>0</v>
      </c>
      <c r="AC324" s="4">
        <v>0</v>
      </c>
      <c r="AD324" s="4">
        <v>0</v>
      </c>
      <c r="AE324" s="4">
        <v>0</v>
      </c>
      <c r="AF324" s="1">
        <v>155152</v>
      </c>
      <c r="AG324" s="1">
        <v>5</v>
      </c>
      <c r="AH324"/>
    </row>
    <row r="325" spans="1:34" x14ac:dyDescent="0.25">
      <c r="A325" t="s">
        <v>508</v>
      </c>
      <c r="B325" t="s">
        <v>492</v>
      </c>
      <c r="C325" t="s">
        <v>824</v>
      </c>
      <c r="D325" t="s">
        <v>549</v>
      </c>
      <c r="E325" s="4">
        <v>28.152173913043477</v>
      </c>
      <c r="F325" s="4">
        <f>Nurse[[#This Row],[Total Nurse Staff Hours]]/Nurse[[#This Row],[MDS Census]]</f>
        <v>2.7328185328185333</v>
      </c>
      <c r="G325" s="4">
        <f>Nurse[[#This Row],[Total Direct Care Staff Hours]]/Nurse[[#This Row],[MDS Census]]</f>
        <v>2.2491312741312739</v>
      </c>
      <c r="H325" s="4">
        <f>Nurse[[#This Row],[Total RN Hours (w/ Admin, DON)]]/Nurse[[#This Row],[MDS Census]]</f>
        <v>0.44942084942084937</v>
      </c>
      <c r="I325" s="4">
        <f>Nurse[[#This Row],[RN Hours (excl. Admin, DON)]]/Nurse[[#This Row],[MDS Census]]</f>
        <v>0.23166023166023167</v>
      </c>
      <c r="J325" s="4">
        <f>SUM(Nurse[[#This Row],[RN Hours (excl. Admin, DON)]],Nurse[[#This Row],[RN Admin Hours]],Nurse[[#This Row],[RN DON Hours]],Nurse[[#This Row],[LPN Hours (excl. Admin)]],Nurse[[#This Row],[LPN Admin Hours]],Nurse[[#This Row],[CNA Hours]],Nurse[[#This Row],[NA TR Hours]],Nurse[[#This Row],[Med Aide/Tech Hours]])</f>
        <v>76.934782608695656</v>
      </c>
      <c r="K325" s="4">
        <f>SUM(Nurse[[#This Row],[RN Hours (excl. Admin, DON)]],Nurse[[#This Row],[LPN Hours (excl. Admin)]],Nurse[[#This Row],[CNA Hours]],Nurse[[#This Row],[NA TR Hours]],Nurse[[#This Row],[Med Aide/Tech Hours]])</f>
        <v>63.317934782608688</v>
      </c>
      <c r="L325" s="4">
        <f>SUM(Nurse[[#This Row],[RN Hours (excl. Admin, DON)]],Nurse[[#This Row],[RN Admin Hours]],Nurse[[#This Row],[RN DON Hours]])</f>
        <v>12.652173913043477</v>
      </c>
      <c r="M325" s="4">
        <v>6.5217391304347823</v>
      </c>
      <c r="N325" s="4">
        <v>0</v>
      </c>
      <c r="O325" s="4">
        <v>6.1304347826086953</v>
      </c>
      <c r="P325" s="4">
        <f>SUM(Nurse[[#This Row],[LPN Hours (excl. Admin)]],Nurse[[#This Row],[LPN Admin Hours]])</f>
        <v>13.657608695652174</v>
      </c>
      <c r="Q325" s="4">
        <v>6.1711956521739131</v>
      </c>
      <c r="R325" s="4">
        <v>7.4864130434782608</v>
      </c>
      <c r="S325" s="4">
        <f>SUM(Nurse[[#This Row],[CNA Hours]],Nurse[[#This Row],[NA TR Hours]],Nurse[[#This Row],[Med Aide/Tech Hours]])</f>
        <v>50.625</v>
      </c>
      <c r="T325" s="4">
        <v>25.673913043478262</v>
      </c>
      <c r="U325" s="4">
        <v>24.951086956521738</v>
      </c>
      <c r="V325" s="4">
        <v>0</v>
      </c>
      <c r="W3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3.2635869565217392</v>
      </c>
      <c r="X325" s="4">
        <v>0</v>
      </c>
      <c r="Y325" s="4">
        <v>0</v>
      </c>
      <c r="Z325" s="4">
        <v>0</v>
      </c>
      <c r="AA325" s="4">
        <v>1.2608695652173914</v>
      </c>
      <c r="AB325" s="4">
        <v>0</v>
      </c>
      <c r="AC325" s="4">
        <v>0</v>
      </c>
      <c r="AD325" s="4">
        <v>2.0027173913043477</v>
      </c>
      <c r="AE325" s="4">
        <v>0</v>
      </c>
      <c r="AF325" t="s">
        <v>2</v>
      </c>
      <c r="AG325" s="1">
        <v>5</v>
      </c>
      <c r="AH325"/>
    </row>
    <row r="326" spans="1:34" x14ac:dyDescent="0.25">
      <c r="A326" t="s">
        <v>508</v>
      </c>
      <c r="B326" t="s">
        <v>327</v>
      </c>
      <c r="C326" t="s">
        <v>730</v>
      </c>
      <c r="D326" t="s">
        <v>585</v>
      </c>
      <c r="E326" s="4">
        <v>59.608695652173914</v>
      </c>
      <c r="F326" s="4">
        <f>Nurse[[#This Row],[Total Nurse Staff Hours]]/Nurse[[#This Row],[MDS Census]]</f>
        <v>3.3402115244347192</v>
      </c>
      <c r="G326" s="4">
        <f>Nurse[[#This Row],[Total Direct Care Staff Hours]]/Nurse[[#This Row],[MDS Census]]</f>
        <v>3.1607804522246541</v>
      </c>
      <c r="H326" s="4">
        <f>Nurse[[#This Row],[Total RN Hours (w/ Admin, DON)]]/Nurse[[#This Row],[MDS Census]]</f>
        <v>0.58556710430342818</v>
      </c>
      <c r="I326" s="4">
        <f>Nurse[[#This Row],[RN Hours (excl. Admin, DON)]]/Nurse[[#This Row],[MDS Census]]</f>
        <v>0.40613603209336246</v>
      </c>
      <c r="J326" s="4">
        <f>SUM(Nurse[[#This Row],[RN Hours (excl. Admin, DON)]],Nurse[[#This Row],[RN Admin Hours]],Nurse[[#This Row],[RN DON Hours]],Nurse[[#This Row],[LPN Hours (excl. Admin)]],Nurse[[#This Row],[LPN Admin Hours]],Nurse[[#This Row],[CNA Hours]],Nurse[[#This Row],[NA TR Hours]],Nurse[[#This Row],[Med Aide/Tech Hours]])</f>
        <v>199.10565217391306</v>
      </c>
      <c r="K326" s="4">
        <f>SUM(Nurse[[#This Row],[RN Hours (excl. Admin, DON)]],Nurse[[#This Row],[LPN Hours (excl. Admin)]],Nurse[[#This Row],[CNA Hours]],Nurse[[#This Row],[NA TR Hours]],Nurse[[#This Row],[Med Aide/Tech Hours]])</f>
        <v>188.41000000000003</v>
      </c>
      <c r="L326" s="4">
        <f>SUM(Nurse[[#This Row],[RN Hours (excl. Admin, DON)]],Nurse[[#This Row],[RN Admin Hours]],Nurse[[#This Row],[RN DON Hours]])</f>
        <v>34.904891304347828</v>
      </c>
      <c r="M326" s="4">
        <v>24.209239130434781</v>
      </c>
      <c r="N326" s="4">
        <v>5.0434782608695654</v>
      </c>
      <c r="O326" s="4">
        <v>5.6521739130434785</v>
      </c>
      <c r="P326" s="4">
        <f>SUM(Nurse[[#This Row],[LPN Hours (excl. Admin)]],Nurse[[#This Row],[LPN Admin Hours]])</f>
        <v>27.304347826086957</v>
      </c>
      <c r="Q326" s="4">
        <v>27.304347826086957</v>
      </c>
      <c r="R326" s="4">
        <v>0</v>
      </c>
      <c r="S326" s="4">
        <f>SUM(Nurse[[#This Row],[CNA Hours]],Nurse[[#This Row],[NA TR Hours]],Nurse[[#This Row],[Med Aide/Tech Hours]])</f>
        <v>136.89641304347828</v>
      </c>
      <c r="T326" s="4">
        <v>103.1083695652174</v>
      </c>
      <c r="U326" s="4">
        <v>0</v>
      </c>
      <c r="V326" s="4">
        <v>33.788043478260867</v>
      </c>
      <c r="W3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2.5051086956521744</v>
      </c>
      <c r="X326" s="4">
        <v>0</v>
      </c>
      <c r="Y326" s="4">
        <v>0</v>
      </c>
      <c r="Z326" s="4">
        <v>0</v>
      </c>
      <c r="AA326" s="4">
        <v>0</v>
      </c>
      <c r="AB326" s="4">
        <v>0</v>
      </c>
      <c r="AC326" s="4">
        <v>2.5051086956521744</v>
      </c>
      <c r="AD326" s="4">
        <v>0</v>
      </c>
      <c r="AE326" s="4">
        <v>0</v>
      </c>
      <c r="AF326" s="1">
        <v>155675</v>
      </c>
      <c r="AG326" s="1">
        <v>5</v>
      </c>
      <c r="AH326"/>
    </row>
    <row r="327" spans="1:34" x14ac:dyDescent="0.25">
      <c r="A327" t="s">
        <v>508</v>
      </c>
      <c r="B327" t="s">
        <v>404</v>
      </c>
      <c r="C327" t="s">
        <v>699</v>
      </c>
      <c r="D327" t="s">
        <v>597</v>
      </c>
      <c r="E327" s="4">
        <v>48.391304347826086</v>
      </c>
      <c r="F327" s="4">
        <f>Nurse[[#This Row],[Total Nurse Staff Hours]]/Nurse[[#This Row],[MDS Census]]</f>
        <v>3.7826145552560648</v>
      </c>
      <c r="G327" s="4">
        <f>Nurse[[#This Row],[Total Direct Care Staff Hours]]/Nurse[[#This Row],[MDS Census]]</f>
        <v>3.4303885893980235</v>
      </c>
      <c r="H327" s="4">
        <f>Nurse[[#This Row],[Total RN Hours (w/ Admin, DON)]]/Nurse[[#This Row],[MDS Census]]</f>
        <v>0.48434636118598373</v>
      </c>
      <c r="I327" s="4">
        <f>Nurse[[#This Row],[RN Hours (excl. Admin, DON)]]/Nurse[[#This Row],[MDS Census]]</f>
        <v>0.32218778077268634</v>
      </c>
      <c r="J327" s="4">
        <f>SUM(Nurse[[#This Row],[RN Hours (excl. Admin, DON)]],Nurse[[#This Row],[RN Admin Hours]],Nurse[[#This Row],[RN DON Hours]],Nurse[[#This Row],[LPN Hours (excl. Admin)]],Nurse[[#This Row],[LPN Admin Hours]],Nurse[[#This Row],[CNA Hours]],Nurse[[#This Row],[NA TR Hours]],Nurse[[#This Row],[Med Aide/Tech Hours]])</f>
        <v>183.04565217391306</v>
      </c>
      <c r="K327" s="4">
        <f>SUM(Nurse[[#This Row],[RN Hours (excl. Admin, DON)]],Nurse[[#This Row],[LPN Hours (excl. Admin)]],Nurse[[#This Row],[CNA Hours]],Nurse[[#This Row],[NA TR Hours]],Nurse[[#This Row],[Med Aide/Tech Hours]])</f>
        <v>166.00097826086957</v>
      </c>
      <c r="L327" s="4">
        <f>SUM(Nurse[[#This Row],[RN Hours (excl. Admin, DON)]],Nurse[[#This Row],[RN Admin Hours]],Nurse[[#This Row],[RN DON Hours]])</f>
        <v>23.438152173913039</v>
      </c>
      <c r="M327" s="4">
        <v>15.591086956521735</v>
      </c>
      <c r="N327" s="4">
        <v>2.6472826086956522</v>
      </c>
      <c r="O327" s="4">
        <v>5.1997826086956511</v>
      </c>
      <c r="P327" s="4">
        <f>SUM(Nurse[[#This Row],[LPN Hours (excl. Admin)]],Nurse[[#This Row],[LPN Admin Hours]])</f>
        <v>54.888043478260862</v>
      </c>
      <c r="Q327" s="4">
        <v>45.690434782608691</v>
      </c>
      <c r="R327" s="4">
        <v>9.197608695652173</v>
      </c>
      <c r="S327" s="4">
        <f>SUM(Nurse[[#This Row],[CNA Hours]],Nurse[[#This Row],[NA TR Hours]],Nurse[[#This Row],[Med Aide/Tech Hours]])</f>
        <v>104.71945652173915</v>
      </c>
      <c r="T327" s="4">
        <v>68.476195652173942</v>
      </c>
      <c r="U327" s="4">
        <v>0</v>
      </c>
      <c r="V327" s="4">
        <v>36.243260869565212</v>
      </c>
      <c r="W3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7" s="4">
        <v>0</v>
      </c>
      <c r="Y327" s="4">
        <v>0</v>
      </c>
      <c r="Z327" s="4">
        <v>0</v>
      </c>
      <c r="AA327" s="4">
        <v>0</v>
      </c>
      <c r="AB327" s="4">
        <v>0</v>
      </c>
      <c r="AC327" s="4">
        <v>0</v>
      </c>
      <c r="AD327" s="4">
        <v>0</v>
      </c>
      <c r="AE327" s="4">
        <v>0</v>
      </c>
      <c r="AF327" s="1">
        <v>155769</v>
      </c>
      <c r="AG327" s="1">
        <v>5</v>
      </c>
      <c r="AH327"/>
    </row>
    <row r="328" spans="1:34" x14ac:dyDescent="0.25">
      <c r="A328" t="s">
        <v>508</v>
      </c>
      <c r="B328" t="s">
        <v>342</v>
      </c>
      <c r="C328" t="s">
        <v>808</v>
      </c>
      <c r="D328" t="s">
        <v>556</v>
      </c>
      <c r="E328" s="4">
        <v>105.30434782608695</v>
      </c>
      <c r="F328" s="4">
        <f>Nurse[[#This Row],[Total Nurse Staff Hours]]/Nurse[[#This Row],[MDS Census]]</f>
        <v>3.1538480594549965</v>
      </c>
      <c r="G328" s="4">
        <f>Nurse[[#This Row],[Total Direct Care Staff Hours]]/Nurse[[#This Row],[MDS Census]]</f>
        <v>3.0422357555739064</v>
      </c>
      <c r="H328" s="4">
        <f>Nurse[[#This Row],[Total RN Hours (w/ Admin, DON)]]/Nurse[[#This Row],[MDS Census]]</f>
        <v>0.56132018992568133</v>
      </c>
      <c r="I328" s="4">
        <f>Nurse[[#This Row],[RN Hours (excl. Admin, DON)]]/Nurse[[#This Row],[MDS Census]]</f>
        <v>0.44970788604459128</v>
      </c>
      <c r="J328" s="4">
        <f>SUM(Nurse[[#This Row],[RN Hours (excl. Admin, DON)]],Nurse[[#This Row],[RN Admin Hours]],Nurse[[#This Row],[RN DON Hours]],Nurse[[#This Row],[LPN Hours (excl. Admin)]],Nurse[[#This Row],[LPN Admin Hours]],Nurse[[#This Row],[CNA Hours]],Nurse[[#This Row],[NA TR Hours]],Nurse[[#This Row],[Med Aide/Tech Hours]])</f>
        <v>332.11391304347831</v>
      </c>
      <c r="K328" s="4">
        <f>SUM(Nurse[[#This Row],[RN Hours (excl. Admin, DON)]],Nurse[[#This Row],[LPN Hours (excl. Admin)]],Nurse[[#This Row],[CNA Hours]],Nurse[[#This Row],[NA TR Hours]],Nurse[[#This Row],[Med Aide/Tech Hours]])</f>
        <v>320.36065217391308</v>
      </c>
      <c r="L328" s="4">
        <f>SUM(Nurse[[#This Row],[RN Hours (excl. Admin, DON)]],Nurse[[#This Row],[RN Admin Hours]],Nurse[[#This Row],[RN DON Hours]])</f>
        <v>59.109456521739133</v>
      </c>
      <c r="M328" s="4">
        <v>47.356195652173916</v>
      </c>
      <c r="N328" s="4">
        <v>7.1445652173913041</v>
      </c>
      <c r="O328" s="4">
        <v>4.6086956521739131</v>
      </c>
      <c r="P328" s="4">
        <f>SUM(Nurse[[#This Row],[LPN Hours (excl. Admin)]],Nurse[[#This Row],[LPN Admin Hours]])</f>
        <v>51.311630434782607</v>
      </c>
      <c r="Q328" s="4">
        <v>51.311630434782607</v>
      </c>
      <c r="R328" s="4">
        <v>0</v>
      </c>
      <c r="S328" s="4">
        <f>SUM(Nurse[[#This Row],[CNA Hours]],Nurse[[#This Row],[NA TR Hours]],Nurse[[#This Row],[Med Aide/Tech Hours]])</f>
        <v>221.69282608695653</v>
      </c>
      <c r="T328" s="4">
        <v>196.70543478260871</v>
      </c>
      <c r="U328" s="4">
        <v>0</v>
      </c>
      <c r="V328" s="4">
        <v>24.987391304347828</v>
      </c>
      <c r="W3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8" s="4">
        <v>0</v>
      </c>
      <c r="Y328" s="4">
        <v>0</v>
      </c>
      <c r="Z328" s="4">
        <v>0</v>
      </c>
      <c r="AA328" s="4">
        <v>0</v>
      </c>
      <c r="AB328" s="4">
        <v>0</v>
      </c>
      <c r="AC328" s="4">
        <v>0</v>
      </c>
      <c r="AD328" s="4">
        <v>0</v>
      </c>
      <c r="AE328" s="4">
        <v>0</v>
      </c>
      <c r="AF328" s="1">
        <v>155691</v>
      </c>
      <c r="AG328" s="1">
        <v>5</v>
      </c>
      <c r="AH328"/>
    </row>
    <row r="329" spans="1:34" x14ac:dyDescent="0.25">
      <c r="A329" t="s">
        <v>508</v>
      </c>
      <c r="B329" t="s">
        <v>165</v>
      </c>
      <c r="C329" t="s">
        <v>682</v>
      </c>
      <c r="D329" t="s">
        <v>627</v>
      </c>
      <c r="E329" s="4">
        <v>45.956521739130437</v>
      </c>
      <c r="F329" s="4">
        <f>Nurse[[#This Row],[Total Nurse Staff Hours]]/Nurse[[#This Row],[MDS Census]]</f>
        <v>3.3681267738883633</v>
      </c>
      <c r="G329" s="4">
        <f>Nurse[[#This Row],[Total Direct Care Staff Hours]]/Nurse[[#This Row],[MDS Census]]</f>
        <v>2.8428122043519393</v>
      </c>
      <c r="H329" s="4">
        <f>Nurse[[#This Row],[Total RN Hours (w/ Admin, DON)]]/Nurse[[#This Row],[MDS Census]]</f>
        <v>0.80327814569536415</v>
      </c>
      <c r="I329" s="4">
        <f>Nurse[[#This Row],[RN Hours (excl. Admin, DON)]]/Nurse[[#This Row],[MDS Census]]</f>
        <v>0.38178571428571428</v>
      </c>
      <c r="J329" s="4">
        <f>SUM(Nurse[[#This Row],[RN Hours (excl. Admin, DON)]],Nurse[[#This Row],[RN Admin Hours]],Nurse[[#This Row],[RN DON Hours]],Nurse[[#This Row],[LPN Hours (excl. Admin)]],Nurse[[#This Row],[LPN Admin Hours]],Nurse[[#This Row],[CNA Hours]],Nurse[[#This Row],[NA TR Hours]],Nurse[[#This Row],[Med Aide/Tech Hours]])</f>
        <v>154.78739130434784</v>
      </c>
      <c r="K329" s="4">
        <f>SUM(Nurse[[#This Row],[RN Hours (excl. Admin, DON)]],Nurse[[#This Row],[LPN Hours (excl. Admin)]],Nurse[[#This Row],[CNA Hours]],Nurse[[#This Row],[NA TR Hours]],Nurse[[#This Row],[Med Aide/Tech Hours]])</f>
        <v>130.64576086956521</v>
      </c>
      <c r="L329" s="4">
        <f>SUM(Nurse[[#This Row],[RN Hours (excl. Admin, DON)]],Nurse[[#This Row],[RN Admin Hours]],Nurse[[#This Row],[RN DON Hours]])</f>
        <v>36.915869565217392</v>
      </c>
      <c r="M329" s="4">
        <v>17.545543478260871</v>
      </c>
      <c r="N329" s="4">
        <v>13.892065217391306</v>
      </c>
      <c r="O329" s="4">
        <v>5.4782608695652177</v>
      </c>
      <c r="P329" s="4">
        <f>SUM(Nurse[[#This Row],[LPN Hours (excl. Admin)]],Nurse[[#This Row],[LPN Admin Hours]])</f>
        <v>37.069565217391307</v>
      </c>
      <c r="Q329" s="4">
        <v>32.298260869565219</v>
      </c>
      <c r="R329" s="4">
        <v>4.7713043478260868</v>
      </c>
      <c r="S329" s="4">
        <f>SUM(Nurse[[#This Row],[CNA Hours]],Nurse[[#This Row],[NA TR Hours]],Nurse[[#This Row],[Med Aide/Tech Hours]])</f>
        <v>80.801956521739129</v>
      </c>
      <c r="T329" s="4">
        <v>71.804999999999993</v>
      </c>
      <c r="U329" s="4">
        <v>0</v>
      </c>
      <c r="V329" s="4">
        <v>8.996956521739131</v>
      </c>
      <c r="W3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9" s="4">
        <v>0</v>
      </c>
      <c r="Y329" s="4">
        <v>0</v>
      </c>
      <c r="Z329" s="4">
        <v>0</v>
      </c>
      <c r="AA329" s="4">
        <v>0</v>
      </c>
      <c r="AB329" s="4">
        <v>0</v>
      </c>
      <c r="AC329" s="4">
        <v>0</v>
      </c>
      <c r="AD329" s="4">
        <v>0</v>
      </c>
      <c r="AE329" s="4">
        <v>0</v>
      </c>
      <c r="AF329" s="1">
        <v>155342</v>
      </c>
      <c r="AG329" s="1">
        <v>5</v>
      </c>
      <c r="AH329"/>
    </row>
    <row r="330" spans="1:34" x14ac:dyDescent="0.25">
      <c r="A330" t="s">
        <v>508</v>
      </c>
      <c r="B330" t="s">
        <v>286</v>
      </c>
      <c r="C330" t="s">
        <v>797</v>
      </c>
      <c r="D330" t="s">
        <v>592</v>
      </c>
      <c r="E330" s="4">
        <v>111.60869565217391</v>
      </c>
      <c r="F330" s="4">
        <f>Nurse[[#This Row],[Total Nurse Staff Hours]]/Nurse[[#This Row],[MDS Census]]</f>
        <v>3.3830093494351385</v>
      </c>
      <c r="G330" s="4">
        <f>Nurse[[#This Row],[Total Direct Care Staff Hours]]/Nurse[[#This Row],[MDS Census]]</f>
        <v>3.2751314764316319</v>
      </c>
      <c r="H330" s="4">
        <f>Nurse[[#This Row],[Total RN Hours (w/ Admin, DON)]]/Nurse[[#This Row],[MDS Census]]</f>
        <v>0.61577327619789646</v>
      </c>
      <c r="I330" s="4">
        <f>Nurse[[#This Row],[RN Hours (excl. Admin, DON)]]/Nurse[[#This Row],[MDS Census]]</f>
        <v>0.56668874172185435</v>
      </c>
      <c r="J330" s="4">
        <f>SUM(Nurse[[#This Row],[RN Hours (excl. Admin, DON)]],Nurse[[#This Row],[RN Admin Hours]],Nurse[[#This Row],[RN DON Hours]],Nurse[[#This Row],[LPN Hours (excl. Admin)]],Nurse[[#This Row],[LPN Admin Hours]],Nurse[[#This Row],[CNA Hours]],Nurse[[#This Row],[NA TR Hours]],Nurse[[#This Row],[Med Aide/Tech Hours]])</f>
        <v>377.57326086956522</v>
      </c>
      <c r="K330" s="4">
        <f>SUM(Nurse[[#This Row],[RN Hours (excl. Admin, DON)]],Nurse[[#This Row],[LPN Hours (excl. Admin)]],Nurse[[#This Row],[CNA Hours]],Nurse[[#This Row],[NA TR Hours]],Nurse[[#This Row],[Med Aide/Tech Hours]])</f>
        <v>365.53315217391298</v>
      </c>
      <c r="L330" s="4">
        <f>SUM(Nurse[[#This Row],[RN Hours (excl. Admin, DON)]],Nurse[[#This Row],[RN Admin Hours]],Nurse[[#This Row],[RN DON Hours]])</f>
        <v>68.725652173913048</v>
      </c>
      <c r="M330" s="4">
        <v>63.247391304347829</v>
      </c>
      <c r="N330" s="4">
        <v>0</v>
      </c>
      <c r="O330" s="4">
        <v>5.4782608695652177</v>
      </c>
      <c r="P330" s="4">
        <f>SUM(Nurse[[#This Row],[LPN Hours (excl. Admin)]],Nurse[[#This Row],[LPN Admin Hours]])</f>
        <v>112.46597826086958</v>
      </c>
      <c r="Q330" s="4">
        <v>105.90413043478262</v>
      </c>
      <c r="R330" s="4">
        <v>6.5618478260869537</v>
      </c>
      <c r="S330" s="4">
        <f>SUM(Nurse[[#This Row],[CNA Hours]],Nurse[[#This Row],[NA TR Hours]],Nurse[[#This Row],[Med Aide/Tech Hours]])</f>
        <v>196.38163043478258</v>
      </c>
      <c r="T330" s="4">
        <v>196.38163043478258</v>
      </c>
      <c r="U330" s="4">
        <v>0</v>
      </c>
      <c r="V330" s="4">
        <v>0</v>
      </c>
      <c r="W3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0" s="4">
        <v>0</v>
      </c>
      <c r="Y330" s="4">
        <v>0</v>
      </c>
      <c r="Z330" s="4">
        <v>0</v>
      </c>
      <c r="AA330" s="4">
        <v>0</v>
      </c>
      <c r="AB330" s="4">
        <v>0</v>
      </c>
      <c r="AC330" s="4">
        <v>0</v>
      </c>
      <c r="AD330" s="4">
        <v>0</v>
      </c>
      <c r="AE330" s="4">
        <v>0</v>
      </c>
      <c r="AF330" s="1">
        <v>155600</v>
      </c>
      <c r="AG330" s="1">
        <v>5</v>
      </c>
      <c r="AH330"/>
    </row>
    <row r="331" spans="1:34" x14ac:dyDescent="0.25">
      <c r="A331" t="s">
        <v>508</v>
      </c>
      <c r="B331" t="s">
        <v>43</v>
      </c>
      <c r="C331" t="s">
        <v>716</v>
      </c>
      <c r="D331" t="s">
        <v>578</v>
      </c>
      <c r="E331" s="4">
        <v>182.96739130434781</v>
      </c>
      <c r="F331" s="4">
        <f>Nurse[[#This Row],[Total Nurse Staff Hours]]/Nurse[[#This Row],[MDS Census]]</f>
        <v>3.3308204122853926</v>
      </c>
      <c r="G331" s="4">
        <f>Nurse[[#This Row],[Total Direct Care Staff Hours]]/Nurse[[#This Row],[MDS Census]]</f>
        <v>2.9398354422859865</v>
      </c>
      <c r="H331" s="4">
        <f>Nurse[[#This Row],[Total RN Hours (w/ Admin, DON)]]/Nurse[[#This Row],[MDS Census]]</f>
        <v>0.2278649082160043</v>
      </c>
      <c r="I331" s="4">
        <f>Nurse[[#This Row],[RN Hours (excl. Admin, DON)]]/Nurse[[#This Row],[MDS Census]]</f>
        <v>9.9893067189449292E-2</v>
      </c>
      <c r="J331" s="4">
        <f>SUM(Nurse[[#This Row],[RN Hours (excl. Admin, DON)]],Nurse[[#This Row],[RN Admin Hours]],Nurse[[#This Row],[RN DON Hours]],Nurse[[#This Row],[LPN Hours (excl. Admin)]],Nurse[[#This Row],[LPN Admin Hours]],Nurse[[#This Row],[CNA Hours]],Nurse[[#This Row],[NA TR Hours]],Nurse[[#This Row],[Med Aide/Tech Hours]])</f>
        <v>609.43152173913052</v>
      </c>
      <c r="K331" s="4">
        <f>SUM(Nurse[[#This Row],[RN Hours (excl. Admin, DON)]],Nurse[[#This Row],[LPN Hours (excl. Admin)]],Nurse[[#This Row],[CNA Hours]],Nurse[[#This Row],[NA TR Hours]],Nurse[[#This Row],[Med Aide/Tech Hours]])</f>
        <v>537.89402173913049</v>
      </c>
      <c r="L331" s="4">
        <f>SUM(Nurse[[#This Row],[RN Hours (excl. Admin, DON)]],Nurse[[#This Row],[RN Admin Hours]],Nurse[[#This Row],[RN DON Hours]])</f>
        <v>41.691847826086956</v>
      </c>
      <c r="M331" s="4">
        <v>18.277173913043477</v>
      </c>
      <c r="N331" s="4">
        <v>18.023369565217394</v>
      </c>
      <c r="O331" s="4">
        <v>5.3913043478260869</v>
      </c>
      <c r="P331" s="4">
        <f>SUM(Nurse[[#This Row],[LPN Hours (excl. Admin)]],Nurse[[#This Row],[LPN Admin Hours]])</f>
        <v>161.98826086956518</v>
      </c>
      <c r="Q331" s="4">
        <v>113.86543478260866</v>
      </c>
      <c r="R331" s="4">
        <v>48.122826086956515</v>
      </c>
      <c r="S331" s="4">
        <f>SUM(Nurse[[#This Row],[CNA Hours]],Nurse[[#This Row],[NA TR Hours]],Nurse[[#This Row],[Med Aide/Tech Hours]])</f>
        <v>405.75141304347835</v>
      </c>
      <c r="T331" s="4">
        <v>378.64217391304356</v>
      </c>
      <c r="U331" s="4">
        <v>0</v>
      </c>
      <c r="V331" s="4">
        <v>27.109239130434794</v>
      </c>
      <c r="W3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152.80510869565219</v>
      </c>
      <c r="X331" s="4">
        <v>0</v>
      </c>
      <c r="Y331" s="4">
        <v>0.46249999999999997</v>
      </c>
      <c r="Z331" s="4">
        <v>0</v>
      </c>
      <c r="AA331" s="4">
        <v>35.26</v>
      </c>
      <c r="AB331" s="4">
        <v>0</v>
      </c>
      <c r="AC331" s="4">
        <v>117.0826086956522</v>
      </c>
      <c r="AD331" s="4">
        <v>0</v>
      </c>
      <c r="AE331" s="4">
        <v>0</v>
      </c>
      <c r="AF331" s="1">
        <v>155131</v>
      </c>
      <c r="AG331" s="1">
        <v>5</v>
      </c>
      <c r="AH331"/>
    </row>
    <row r="332" spans="1:34" x14ac:dyDescent="0.25">
      <c r="A332" t="s">
        <v>508</v>
      </c>
      <c r="B332" t="s">
        <v>171</v>
      </c>
      <c r="C332" t="s">
        <v>739</v>
      </c>
      <c r="D332" t="s">
        <v>619</v>
      </c>
      <c r="E332" s="4">
        <v>65.760869565217391</v>
      </c>
      <c r="F332" s="4">
        <f>Nurse[[#This Row],[Total Nurse Staff Hours]]/Nurse[[#This Row],[MDS Census]]</f>
        <v>4.7366066115702479</v>
      </c>
      <c r="G332" s="4">
        <f>Nurse[[#This Row],[Total Direct Care Staff Hours]]/Nurse[[#This Row],[MDS Census]]</f>
        <v>4.4879752066115701</v>
      </c>
      <c r="H332" s="4">
        <f>Nurse[[#This Row],[Total RN Hours (w/ Admin, DON)]]/Nurse[[#This Row],[MDS Census]]</f>
        <v>0.69623471074380172</v>
      </c>
      <c r="I332" s="4">
        <f>Nurse[[#This Row],[RN Hours (excl. Admin, DON)]]/Nurse[[#This Row],[MDS Census]]</f>
        <v>0.53330578512396698</v>
      </c>
      <c r="J332" s="4">
        <f>SUM(Nurse[[#This Row],[RN Hours (excl. Admin, DON)]],Nurse[[#This Row],[RN Admin Hours]],Nurse[[#This Row],[RN DON Hours]],Nurse[[#This Row],[LPN Hours (excl. Admin)]],Nurse[[#This Row],[LPN Admin Hours]],Nurse[[#This Row],[CNA Hours]],Nurse[[#This Row],[NA TR Hours]],Nurse[[#This Row],[Med Aide/Tech Hours]])</f>
        <v>311.4833695652174</v>
      </c>
      <c r="K332" s="4">
        <f>SUM(Nurse[[#This Row],[RN Hours (excl. Admin, DON)]],Nurse[[#This Row],[LPN Hours (excl. Admin)]],Nurse[[#This Row],[CNA Hours]],Nurse[[#This Row],[NA TR Hours]],Nurse[[#This Row],[Med Aide/Tech Hours]])</f>
        <v>295.13315217391306</v>
      </c>
      <c r="L332" s="4">
        <f>SUM(Nurse[[#This Row],[RN Hours (excl. Admin, DON)]],Nurse[[#This Row],[RN Admin Hours]],Nurse[[#This Row],[RN DON Hours]])</f>
        <v>45.785000000000004</v>
      </c>
      <c r="M332" s="4">
        <v>35.070652173913047</v>
      </c>
      <c r="N332" s="4">
        <v>5.6576086956521738</v>
      </c>
      <c r="O332" s="4">
        <v>5.0567391304347833</v>
      </c>
      <c r="P332" s="4">
        <f>SUM(Nurse[[#This Row],[LPN Hours (excl. Admin)]],Nurse[[#This Row],[LPN Admin Hours]])</f>
        <v>71.353804347826085</v>
      </c>
      <c r="Q332" s="4">
        <v>65.717934782608694</v>
      </c>
      <c r="R332" s="4">
        <v>5.6358695652173916</v>
      </c>
      <c r="S332" s="4">
        <f>SUM(Nurse[[#This Row],[CNA Hours]],Nurse[[#This Row],[NA TR Hours]],Nurse[[#This Row],[Med Aide/Tech Hours]])</f>
        <v>194.34456521739131</v>
      </c>
      <c r="T332" s="4">
        <v>163.19521739130434</v>
      </c>
      <c r="U332" s="4">
        <v>4.5380434782608692</v>
      </c>
      <c r="V332" s="4">
        <v>26.611304347826085</v>
      </c>
      <c r="W3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62.825108695652176</v>
      </c>
      <c r="X332" s="4">
        <v>1.6711956521739131</v>
      </c>
      <c r="Y332" s="4">
        <v>0</v>
      </c>
      <c r="Z332" s="4">
        <v>0</v>
      </c>
      <c r="AA332" s="4">
        <v>8.2052173913043465</v>
      </c>
      <c r="AB332" s="4">
        <v>0</v>
      </c>
      <c r="AC332" s="4">
        <v>48.361847826086958</v>
      </c>
      <c r="AD332" s="4">
        <v>0</v>
      </c>
      <c r="AE332" s="4">
        <v>4.5868478260869576</v>
      </c>
      <c r="AF332" s="1">
        <v>155354</v>
      </c>
      <c r="AG332" s="1">
        <v>5</v>
      </c>
      <c r="AH332"/>
    </row>
    <row r="333" spans="1:34" x14ac:dyDescent="0.25">
      <c r="A333" t="s">
        <v>508</v>
      </c>
      <c r="B333" t="s">
        <v>101</v>
      </c>
      <c r="C333" t="s">
        <v>696</v>
      </c>
      <c r="D333" t="s">
        <v>557</v>
      </c>
      <c r="E333" s="4">
        <v>58.173913043478258</v>
      </c>
      <c r="F333" s="4">
        <f>Nurse[[#This Row],[Total Nurse Staff Hours]]/Nurse[[#This Row],[MDS Census]]</f>
        <v>3.7351476083707023</v>
      </c>
      <c r="G333" s="4">
        <f>Nurse[[#This Row],[Total Direct Care Staff Hours]]/Nurse[[#This Row],[MDS Census]]</f>
        <v>3.4694469357249624</v>
      </c>
      <c r="H333" s="4">
        <f>Nurse[[#This Row],[Total RN Hours (w/ Admin, DON)]]/Nurse[[#This Row],[MDS Census]]</f>
        <v>0.55386958146487286</v>
      </c>
      <c r="I333" s="4">
        <f>Nurse[[#This Row],[RN Hours (excl. Admin, DON)]]/Nurse[[#This Row],[MDS Census]]</f>
        <v>0.28816890881913304</v>
      </c>
      <c r="J333" s="4">
        <f>SUM(Nurse[[#This Row],[RN Hours (excl. Admin, DON)]],Nurse[[#This Row],[RN Admin Hours]],Nurse[[#This Row],[RN DON Hours]],Nurse[[#This Row],[LPN Hours (excl. Admin)]],Nurse[[#This Row],[LPN Admin Hours]],Nurse[[#This Row],[CNA Hours]],Nurse[[#This Row],[NA TR Hours]],Nurse[[#This Row],[Med Aide/Tech Hours]])</f>
        <v>217.28815217391301</v>
      </c>
      <c r="K333" s="4">
        <f>SUM(Nurse[[#This Row],[RN Hours (excl. Admin, DON)]],Nurse[[#This Row],[LPN Hours (excl. Admin)]],Nurse[[#This Row],[CNA Hours]],Nurse[[#This Row],[NA TR Hours]],Nurse[[#This Row],[Med Aide/Tech Hours]])</f>
        <v>201.83130434782606</v>
      </c>
      <c r="L333" s="4">
        <f>SUM(Nurse[[#This Row],[RN Hours (excl. Admin, DON)]],Nurse[[#This Row],[RN Admin Hours]],Nurse[[#This Row],[RN DON Hours]])</f>
        <v>32.220760869565211</v>
      </c>
      <c r="M333" s="4">
        <v>16.763913043478261</v>
      </c>
      <c r="N333" s="4">
        <v>13.867173913043475</v>
      </c>
      <c r="O333" s="4">
        <v>1.5896739130434783</v>
      </c>
      <c r="P333" s="4">
        <f>SUM(Nurse[[#This Row],[LPN Hours (excl. Admin)]],Nurse[[#This Row],[LPN Admin Hours]])</f>
        <v>46.651086956521738</v>
      </c>
      <c r="Q333" s="4">
        <v>46.651086956521738</v>
      </c>
      <c r="R333" s="4">
        <v>0</v>
      </c>
      <c r="S333" s="4">
        <f>SUM(Nurse[[#This Row],[CNA Hours]],Nurse[[#This Row],[NA TR Hours]],Nurse[[#This Row],[Med Aide/Tech Hours]])</f>
        <v>138.41630434782607</v>
      </c>
      <c r="T333" s="4">
        <v>113.24380434782607</v>
      </c>
      <c r="U333" s="4">
        <v>2.0244565217391304</v>
      </c>
      <c r="V333" s="4">
        <v>23.148043478260867</v>
      </c>
      <c r="W3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19.53576086956522</v>
      </c>
      <c r="X333" s="4">
        <v>0.42119565217391303</v>
      </c>
      <c r="Y333" s="4">
        <v>0</v>
      </c>
      <c r="Z333" s="4">
        <v>0</v>
      </c>
      <c r="AA333" s="4">
        <v>18.943369565217392</v>
      </c>
      <c r="AB333" s="4">
        <v>0</v>
      </c>
      <c r="AC333" s="4">
        <v>0.17119565217391305</v>
      </c>
      <c r="AD333" s="4">
        <v>0</v>
      </c>
      <c r="AE333" s="4">
        <v>0</v>
      </c>
      <c r="AF333" s="1">
        <v>155226</v>
      </c>
      <c r="AG333" s="1">
        <v>5</v>
      </c>
      <c r="AH333"/>
    </row>
    <row r="334" spans="1:34" x14ac:dyDescent="0.25">
      <c r="A334" t="s">
        <v>508</v>
      </c>
      <c r="B334" t="s">
        <v>53</v>
      </c>
      <c r="C334" t="s">
        <v>710</v>
      </c>
      <c r="D334" t="s">
        <v>607</v>
      </c>
      <c r="E334" s="4">
        <v>90.336956521739125</v>
      </c>
      <c r="F334" s="4">
        <f>Nurse[[#This Row],[Total Nurse Staff Hours]]/Nurse[[#This Row],[MDS Census]]</f>
        <v>2.7668162675971604</v>
      </c>
      <c r="G334" s="4">
        <f>Nurse[[#This Row],[Total Direct Care Staff Hours]]/Nurse[[#This Row],[MDS Census]]</f>
        <v>2.4556070268319092</v>
      </c>
      <c r="H334" s="4">
        <f>Nurse[[#This Row],[Total RN Hours (w/ Admin, DON)]]/Nurse[[#This Row],[MDS Census]]</f>
        <v>0.48301046805438569</v>
      </c>
      <c r="I334" s="4">
        <f>Nurse[[#This Row],[RN Hours (excl. Admin, DON)]]/Nurse[[#This Row],[MDS Census]]</f>
        <v>0.30995788713752853</v>
      </c>
      <c r="J334" s="4">
        <f>SUM(Nurse[[#This Row],[RN Hours (excl. Admin, DON)]],Nurse[[#This Row],[RN Admin Hours]],Nurse[[#This Row],[RN DON Hours]],Nurse[[#This Row],[LPN Hours (excl. Admin)]],Nurse[[#This Row],[LPN Admin Hours]],Nurse[[#This Row],[CNA Hours]],Nurse[[#This Row],[NA TR Hours]],Nurse[[#This Row],[Med Aide/Tech Hours]])</f>
        <v>249.94576086956519</v>
      </c>
      <c r="K334" s="4">
        <f>SUM(Nurse[[#This Row],[RN Hours (excl. Admin, DON)]],Nurse[[#This Row],[LPN Hours (excl. Admin)]],Nurse[[#This Row],[CNA Hours]],Nurse[[#This Row],[NA TR Hours]],Nurse[[#This Row],[Med Aide/Tech Hours]])</f>
        <v>221.83206521739126</v>
      </c>
      <c r="L334" s="4">
        <f>SUM(Nurse[[#This Row],[RN Hours (excl. Admin, DON)]],Nurse[[#This Row],[RN Admin Hours]],Nurse[[#This Row],[RN DON Hours]])</f>
        <v>43.633695652173905</v>
      </c>
      <c r="M334" s="4">
        <v>28.000652173913039</v>
      </c>
      <c r="N334" s="4">
        <v>10.622173913043477</v>
      </c>
      <c r="O334" s="4">
        <v>5.0108695652173916</v>
      </c>
      <c r="P334" s="4">
        <f>SUM(Nurse[[#This Row],[LPN Hours (excl. Admin)]],Nurse[[#This Row],[LPN Admin Hours]])</f>
        <v>66.975326086956514</v>
      </c>
      <c r="Q334" s="4">
        <v>54.494673913043478</v>
      </c>
      <c r="R334" s="4">
        <v>12.480652173913036</v>
      </c>
      <c r="S334" s="4">
        <f>SUM(Nurse[[#This Row],[CNA Hours]],Nurse[[#This Row],[NA TR Hours]],Nurse[[#This Row],[Med Aide/Tech Hours]])</f>
        <v>139.33673913043478</v>
      </c>
      <c r="T334" s="4">
        <v>97.791304347826085</v>
      </c>
      <c r="U334" s="4">
        <v>0.39945652173913043</v>
      </c>
      <c r="V334" s="4">
        <v>41.145978260869562</v>
      </c>
      <c r="W3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4" s="4">
        <v>0</v>
      </c>
      <c r="Y334" s="4">
        <v>0</v>
      </c>
      <c r="Z334" s="4">
        <v>0</v>
      </c>
      <c r="AA334" s="4">
        <v>0</v>
      </c>
      <c r="AB334" s="4">
        <v>0</v>
      </c>
      <c r="AC334" s="4">
        <v>0</v>
      </c>
      <c r="AD334" s="4">
        <v>0</v>
      </c>
      <c r="AE334" s="4">
        <v>0</v>
      </c>
      <c r="AF334" s="1">
        <v>155148</v>
      </c>
      <c r="AG334" s="1">
        <v>5</v>
      </c>
      <c r="AH334"/>
    </row>
    <row r="335" spans="1:34" x14ac:dyDescent="0.25">
      <c r="A335" t="s">
        <v>508</v>
      </c>
      <c r="B335" t="s">
        <v>483</v>
      </c>
      <c r="C335" t="s">
        <v>710</v>
      </c>
      <c r="D335" t="s">
        <v>607</v>
      </c>
      <c r="E335" s="4">
        <v>40.423913043478258</v>
      </c>
      <c r="F335" s="4">
        <f>Nurse[[#This Row],[Total Nurse Staff Hours]]/Nurse[[#This Row],[MDS Census]]</f>
        <v>3.5419897821995163</v>
      </c>
      <c r="G335" s="4">
        <f>Nurse[[#This Row],[Total Direct Care Staff Hours]]/Nurse[[#This Row],[MDS Census]]</f>
        <v>3.0881070180155961</v>
      </c>
      <c r="H335" s="4">
        <f>Nurse[[#This Row],[Total RN Hours (w/ Admin, DON)]]/Nurse[[#This Row],[MDS Census]]</f>
        <v>0.94269965044366788</v>
      </c>
      <c r="I335" s="4">
        <f>Nurse[[#This Row],[RN Hours (excl. Admin, DON)]]/Nurse[[#This Row],[MDS Census]]</f>
        <v>0.60986017746706123</v>
      </c>
      <c r="J335" s="4">
        <f>SUM(Nurse[[#This Row],[RN Hours (excl. Admin, DON)]],Nurse[[#This Row],[RN Admin Hours]],Nurse[[#This Row],[RN DON Hours]],Nurse[[#This Row],[LPN Hours (excl. Admin)]],Nurse[[#This Row],[LPN Admin Hours]],Nurse[[#This Row],[CNA Hours]],Nurse[[#This Row],[NA TR Hours]],Nurse[[#This Row],[Med Aide/Tech Hours]])</f>
        <v>143.18108695652174</v>
      </c>
      <c r="K335" s="4">
        <f>SUM(Nurse[[#This Row],[RN Hours (excl. Admin, DON)]],Nurse[[#This Row],[LPN Hours (excl. Admin)]],Nurse[[#This Row],[CNA Hours]],Nurse[[#This Row],[NA TR Hours]],Nurse[[#This Row],[Med Aide/Tech Hours]])</f>
        <v>124.8333695652174</v>
      </c>
      <c r="L335" s="4">
        <f>SUM(Nurse[[#This Row],[RN Hours (excl. Admin, DON)]],Nurse[[#This Row],[RN Admin Hours]],Nurse[[#This Row],[RN DON Hours]])</f>
        <v>38.107608695652182</v>
      </c>
      <c r="M335" s="4">
        <v>24.652934782608703</v>
      </c>
      <c r="N335" s="4">
        <v>9.2155434782608694</v>
      </c>
      <c r="O335" s="4">
        <v>4.2391304347826084</v>
      </c>
      <c r="P335" s="4">
        <f>SUM(Nurse[[#This Row],[LPN Hours (excl. Admin)]],Nurse[[#This Row],[LPN Admin Hours]])</f>
        <v>24.182500000000005</v>
      </c>
      <c r="Q335" s="4">
        <v>19.289456521739133</v>
      </c>
      <c r="R335" s="4">
        <v>4.8930434782608714</v>
      </c>
      <c r="S335" s="4">
        <f>SUM(Nurse[[#This Row],[CNA Hours]],Nurse[[#This Row],[NA TR Hours]],Nurse[[#This Row],[Med Aide/Tech Hours]])</f>
        <v>80.890978260869559</v>
      </c>
      <c r="T335" s="4">
        <v>49.881304347826074</v>
      </c>
      <c r="U335" s="4">
        <v>4.0041304347826081</v>
      </c>
      <c r="V335" s="4">
        <v>27.005543478260872</v>
      </c>
      <c r="W3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5" s="4">
        <v>0</v>
      </c>
      <c r="Y335" s="4">
        <v>0</v>
      </c>
      <c r="Z335" s="4">
        <v>0</v>
      </c>
      <c r="AA335" s="4">
        <v>0</v>
      </c>
      <c r="AB335" s="4">
        <v>0</v>
      </c>
      <c r="AC335" s="4">
        <v>0</v>
      </c>
      <c r="AD335" s="4">
        <v>0</v>
      </c>
      <c r="AE335" s="4">
        <v>0</v>
      </c>
      <c r="AF335" s="1">
        <v>155854</v>
      </c>
      <c r="AG335" s="1">
        <v>5</v>
      </c>
      <c r="AH335"/>
    </row>
    <row r="336" spans="1:34" x14ac:dyDescent="0.25">
      <c r="A336" t="s">
        <v>508</v>
      </c>
      <c r="B336" t="s">
        <v>50</v>
      </c>
      <c r="C336" t="s">
        <v>704</v>
      </c>
      <c r="D336" t="s">
        <v>569</v>
      </c>
      <c r="E336" s="4">
        <v>116.44565217391305</v>
      </c>
      <c r="F336" s="4">
        <f>Nurse[[#This Row],[Total Nurse Staff Hours]]/Nurse[[#This Row],[MDS Census]]</f>
        <v>3.2434528143377199</v>
      </c>
      <c r="G336" s="4">
        <f>Nurse[[#This Row],[Total Direct Care Staff Hours]]/Nurse[[#This Row],[MDS Census]]</f>
        <v>2.9227060580602999</v>
      </c>
      <c r="H336" s="4">
        <f>Nurse[[#This Row],[Total RN Hours (w/ Admin, DON)]]/Nurse[[#This Row],[MDS Census]]</f>
        <v>0.60758050966115928</v>
      </c>
      <c r="I336" s="4">
        <f>Nurse[[#This Row],[RN Hours (excl. Admin, DON)]]/Nurse[[#This Row],[MDS Census]]</f>
        <v>0.43438625968449535</v>
      </c>
      <c r="J336" s="4">
        <f>SUM(Nurse[[#This Row],[RN Hours (excl. Admin, DON)]],Nurse[[#This Row],[RN Admin Hours]],Nurse[[#This Row],[RN DON Hours]],Nurse[[#This Row],[LPN Hours (excl. Admin)]],Nurse[[#This Row],[LPN Admin Hours]],Nurse[[#This Row],[CNA Hours]],Nurse[[#This Row],[NA TR Hours]],Nurse[[#This Row],[Med Aide/Tech Hours]])</f>
        <v>377.68597826086949</v>
      </c>
      <c r="K336" s="4">
        <f>SUM(Nurse[[#This Row],[RN Hours (excl. Admin, DON)]],Nurse[[#This Row],[LPN Hours (excl. Admin)]],Nurse[[#This Row],[CNA Hours]],Nurse[[#This Row],[NA TR Hours]],Nurse[[#This Row],[Med Aide/Tech Hours]])</f>
        <v>340.33641304347822</v>
      </c>
      <c r="L336" s="4">
        <f>SUM(Nurse[[#This Row],[RN Hours (excl. Admin, DON)]],Nurse[[#This Row],[RN Admin Hours]],Nurse[[#This Row],[RN DON Hours]])</f>
        <v>70.750108695652173</v>
      </c>
      <c r="M336" s="4">
        <v>50.582391304347816</v>
      </c>
      <c r="N336" s="4">
        <v>15.472065217391307</v>
      </c>
      <c r="O336" s="4">
        <v>4.6956521739130439</v>
      </c>
      <c r="P336" s="4">
        <f>SUM(Nurse[[#This Row],[LPN Hours (excl. Admin)]],Nurse[[#This Row],[LPN Admin Hours]])</f>
        <v>74.042500000000004</v>
      </c>
      <c r="Q336" s="4">
        <v>56.860652173913046</v>
      </c>
      <c r="R336" s="4">
        <v>17.181847826086958</v>
      </c>
      <c r="S336" s="4">
        <f>SUM(Nurse[[#This Row],[CNA Hours]],Nurse[[#This Row],[NA TR Hours]],Nurse[[#This Row],[Med Aide/Tech Hours]])</f>
        <v>232.89336956521737</v>
      </c>
      <c r="T336" s="4">
        <v>179.15978260869562</v>
      </c>
      <c r="U336" s="4">
        <v>10.449130434782608</v>
      </c>
      <c r="V336" s="4">
        <v>43.284456521739138</v>
      </c>
      <c r="W3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2.6124999999999998</v>
      </c>
      <c r="X336" s="4">
        <v>0</v>
      </c>
      <c r="Y336" s="4">
        <v>0</v>
      </c>
      <c r="Z336" s="4">
        <v>0</v>
      </c>
      <c r="AA336" s="4">
        <v>2.6124999999999998</v>
      </c>
      <c r="AB336" s="4">
        <v>0</v>
      </c>
      <c r="AC336" s="4">
        <v>0</v>
      </c>
      <c r="AD336" s="4">
        <v>0</v>
      </c>
      <c r="AE336" s="4">
        <v>0</v>
      </c>
      <c r="AF336" s="1">
        <v>155139</v>
      </c>
      <c r="AG336" s="1">
        <v>5</v>
      </c>
      <c r="AH336"/>
    </row>
    <row r="337" spans="1:34" x14ac:dyDescent="0.25">
      <c r="A337" t="s">
        <v>508</v>
      </c>
      <c r="B337" t="s">
        <v>220</v>
      </c>
      <c r="C337" t="s">
        <v>763</v>
      </c>
      <c r="D337" t="s">
        <v>628</v>
      </c>
      <c r="E337" s="4">
        <v>67.391304347826093</v>
      </c>
      <c r="F337" s="4">
        <f>Nurse[[#This Row],[Total Nurse Staff Hours]]/Nurse[[#This Row],[MDS Census]]</f>
        <v>2.947954838709677</v>
      </c>
      <c r="G337" s="4">
        <f>Nurse[[#This Row],[Total Direct Care Staff Hours]]/Nurse[[#This Row],[MDS Census]]</f>
        <v>2.7645919354838702</v>
      </c>
      <c r="H337" s="4">
        <f>Nurse[[#This Row],[Total RN Hours (w/ Admin, DON)]]/Nurse[[#This Row],[MDS Census]]</f>
        <v>0.33921612903225806</v>
      </c>
      <c r="I337" s="4">
        <f>Nurse[[#This Row],[RN Hours (excl. Admin, DON)]]/Nurse[[#This Row],[MDS Census]]</f>
        <v>0.23683709677419354</v>
      </c>
      <c r="J337" s="4">
        <f>SUM(Nurse[[#This Row],[RN Hours (excl. Admin, DON)]],Nurse[[#This Row],[RN Admin Hours]],Nurse[[#This Row],[RN DON Hours]],Nurse[[#This Row],[LPN Hours (excl. Admin)]],Nurse[[#This Row],[LPN Admin Hours]],Nurse[[#This Row],[CNA Hours]],Nurse[[#This Row],[NA TR Hours]],Nurse[[#This Row],[Med Aide/Tech Hours]])</f>
        <v>198.66652173913042</v>
      </c>
      <c r="K337" s="4">
        <f>SUM(Nurse[[#This Row],[RN Hours (excl. Admin, DON)]],Nurse[[#This Row],[LPN Hours (excl. Admin)]],Nurse[[#This Row],[CNA Hours]],Nurse[[#This Row],[NA TR Hours]],Nurse[[#This Row],[Med Aide/Tech Hours]])</f>
        <v>186.30945652173909</v>
      </c>
      <c r="L337" s="4">
        <f>SUM(Nurse[[#This Row],[RN Hours (excl. Admin, DON)]],Nurse[[#This Row],[RN Admin Hours]],Nurse[[#This Row],[RN DON Hours]])</f>
        <v>22.860217391304349</v>
      </c>
      <c r="M337" s="4">
        <v>15.960760869565219</v>
      </c>
      <c r="N337" s="4">
        <v>1.4211956521739131</v>
      </c>
      <c r="O337" s="4">
        <v>5.4782608695652177</v>
      </c>
      <c r="P337" s="4">
        <f>SUM(Nurse[[#This Row],[LPN Hours (excl. Admin)]],Nurse[[#This Row],[LPN Admin Hours]])</f>
        <v>34.857934782608694</v>
      </c>
      <c r="Q337" s="4">
        <v>29.400326086956522</v>
      </c>
      <c r="R337" s="4">
        <v>5.4576086956521737</v>
      </c>
      <c r="S337" s="4">
        <f>SUM(Nurse[[#This Row],[CNA Hours]],Nurse[[#This Row],[NA TR Hours]],Nurse[[#This Row],[Med Aide/Tech Hours]])</f>
        <v>140.94836956521738</v>
      </c>
      <c r="T337" s="4">
        <v>74.160326086956516</v>
      </c>
      <c r="U337" s="4">
        <v>39.195652173913047</v>
      </c>
      <c r="V337" s="4">
        <v>27.592391304347824</v>
      </c>
      <c r="W3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4.6067391304347831</v>
      </c>
      <c r="X337" s="4">
        <v>1.2623913043478261</v>
      </c>
      <c r="Y337" s="4">
        <v>1.4211956521739131</v>
      </c>
      <c r="Z337" s="4">
        <v>0</v>
      </c>
      <c r="AA337" s="4">
        <v>1.3351086956521738</v>
      </c>
      <c r="AB337" s="4">
        <v>0.58804347826086956</v>
      </c>
      <c r="AC337" s="4">
        <v>0</v>
      </c>
      <c r="AD337" s="4">
        <v>0</v>
      </c>
      <c r="AE337" s="4">
        <v>0</v>
      </c>
      <c r="AF337" s="1">
        <v>155449</v>
      </c>
      <c r="AG337" s="1">
        <v>5</v>
      </c>
      <c r="AH337"/>
    </row>
    <row r="338" spans="1:34" x14ac:dyDescent="0.25">
      <c r="A338" t="s">
        <v>508</v>
      </c>
      <c r="B338" t="s">
        <v>364</v>
      </c>
      <c r="C338" t="s">
        <v>659</v>
      </c>
      <c r="D338" t="s">
        <v>551</v>
      </c>
      <c r="E338" s="4">
        <v>70.489130434782609</v>
      </c>
      <c r="F338" s="4">
        <f>Nurse[[#This Row],[Total Nurse Staff Hours]]/Nurse[[#This Row],[MDS Census]]</f>
        <v>4.666164996144949</v>
      </c>
      <c r="G338" s="4">
        <f>Nurse[[#This Row],[Total Direct Care Staff Hours]]/Nurse[[#This Row],[MDS Census]]</f>
        <v>4.0781804163454121</v>
      </c>
      <c r="H338" s="4">
        <f>Nurse[[#This Row],[Total RN Hours (w/ Admin, DON)]]/Nurse[[#This Row],[MDS Census]]</f>
        <v>0.51210639938319202</v>
      </c>
      <c r="I338" s="4">
        <f>Nurse[[#This Row],[RN Hours (excl. Admin, DON)]]/Nurse[[#This Row],[MDS Census]]</f>
        <v>0.2846106399383192</v>
      </c>
      <c r="J338" s="4">
        <f>SUM(Nurse[[#This Row],[RN Hours (excl. Admin, DON)]],Nurse[[#This Row],[RN Admin Hours]],Nurse[[#This Row],[RN DON Hours]],Nurse[[#This Row],[LPN Hours (excl. Admin)]],Nurse[[#This Row],[LPN Admin Hours]],Nurse[[#This Row],[CNA Hours]],Nurse[[#This Row],[NA TR Hours]],Nurse[[#This Row],[Med Aide/Tech Hours]])</f>
        <v>328.9139130434782</v>
      </c>
      <c r="K338" s="4">
        <f>SUM(Nurse[[#This Row],[RN Hours (excl. Admin, DON)]],Nurse[[#This Row],[LPN Hours (excl. Admin)]],Nurse[[#This Row],[CNA Hours]],Nurse[[#This Row],[NA TR Hours]],Nurse[[#This Row],[Med Aide/Tech Hours]])</f>
        <v>287.46739130434781</v>
      </c>
      <c r="L338" s="4">
        <f>SUM(Nurse[[#This Row],[RN Hours (excl. Admin, DON)]],Nurse[[#This Row],[RN Admin Hours]],Nurse[[#This Row],[RN DON Hours]])</f>
        <v>36.097934782608696</v>
      </c>
      <c r="M338" s="4">
        <v>20.06195652173913</v>
      </c>
      <c r="N338" s="4">
        <v>10.886521739130433</v>
      </c>
      <c r="O338" s="4">
        <v>5.1494565217391308</v>
      </c>
      <c r="P338" s="4">
        <f>SUM(Nurse[[#This Row],[LPN Hours (excl. Admin)]],Nurse[[#This Row],[LPN Admin Hours]])</f>
        <v>111.03206521739129</v>
      </c>
      <c r="Q338" s="4">
        <v>85.621521739130429</v>
      </c>
      <c r="R338" s="4">
        <v>25.410543478260866</v>
      </c>
      <c r="S338" s="4">
        <f>SUM(Nurse[[#This Row],[CNA Hours]],Nurse[[#This Row],[NA TR Hours]],Nurse[[#This Row],[Med Aide/Tech Hours]])</f>
        <v>181.78391304347826</v>
      </c>
      <c r="T338" s="4">
        <v>168.78173913043477</v>
      </c>
      <c r="U338" s="4">
        <v>3.1534782608695648</v>
      </c>
      <c r="V338" s="4">
        <v>9.8486956521739142</v>
      </c>
      <c r="W3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82.651847826086964</v>
      </c>
      <c r="X338" s="4">
        <v>1.6840217391304346</v>
      </c>
      <c r="Y338" s="4">
        <v>3.2608695652173912E-2</v>
      </c>
      <c r="Z338" s="4">
        <v>0</v>
      </c>
      <c r="AA338" s="4">
        <v>16.275326086956522</v>
      </c>
      <c r="AB338" s="4">
        <v>0</v>
      </c>
      <c r="AC338" s="4">
        <v>61.876304347826085</v>
      </c>
      <c r="AD338" s="4">
        <v>0</v>
      </c>
      <c r="AE338" s="4">
        <v>2.7835869565217393</v>
      </c>
      <c r="AF338" s="1">
        <v>155718</v>
      </c>
      <c r="AG338" s="1">
        <v>5</v>
      </c>
      <c r="AH338"/>
    </row>
    <row r="339" spans="1:34" x14ac:dyDescent="0.25">
      <c r="A339" t="s">
        <v>508</v>
      </c>
      <c r="B339" t="s">
        <v>18</v>
      </c>
      <c r="C339" t="s">
        <v>696</v>
      </c>
      <c r="D339" t="s">
        <v>557</v>
      </c>
      <c r="E339" s="4">
        <v>85.934782608695656</v>
      </c>
      <c r="F339" s="4">
        <f>Nurse[[#This Row],[Total Nurse Staff Hours]]/Nurse[[#This Row],[MDS Census]]</f>
        <v>4.1483759170250449</v>
      </c>
      <c r="G339" s="4">
        <f>Nurse[[#This Row],[Total Direct Care Staff Hours]]/Nurse[[#This Row],[MDS Census]]</f>
        <v>3.7157500632431071</v>
      </c>
      <c r="H339" s="4">
        <f>Nurse[[#This Row],[Total RN Hours (w/ Admin, DON)]]/Nurse[[#This Row],[MDS Census]]</f>
        <v>0.72574247407032633</v>
      </c>
      <c r="I339" s="4">
        <f>Nurse[[#This Row],[RN Hours (excl. Admin, DON)]]/Nurse[[#This Row],[MDS Census]]</f>
        <v>0.49061219327093342</v>
      </c>
      <c r="J339" s="4">
        <f>SUM(Nurse[[#This Row],[RN Hours (excl. Admin, DON)]],Nurse[[#This Row],[RN Admin Hours]],Nurse[[#This Row],[RN DON Hours]],Nurse[[#This Row],[LPN Hours (excl. Admin)]],Nurse[[#This Row],[LPN Admin Hours]],Nurse[[#This Row],[CNA Hours]],Nurse[[#This Row],[NA TR Hours]],Nurse[[#This Row],[Med Aide/Tech Hours]])</f>
        <v>356.48978260869569</v>
      </c>
      <c r="K339" s="4">
        <f>SUM(Nurse[[#This Row],[RN Hours (excl. Admin, DON)]],Nurse[[#This Row],[LPN Hours (excl. Admin)]],Nurse[[#This Row],[CNA Hours]],Nurse[[#This Row],[NA TR Hours]],Nurse[[#This Row],[Med Aide/Tech Hours]])</f>
        <v>319.31217391304352</v>
      </c>
      <c r="L339" s="4">
        <f>SUM(Nurse[[#This Row],[RN Hours (excl. Admin, DON)]],Nurse[[#This Row],[RN Admin Hours]],Nurse[[#This Row],[RN DON Hours]])</f>
        <v>62.366521739130434</v>
      </c>
      <c r="M339" s="4">
        <v>42.160652173913043</v>
      </c>
      <c r="N339" s="4">
        <v>15.336304347826088</v>
      </c>
      <c r="O339" s="4">
        <v>4.8695652173913047</v>
      </c>
      <c r="P339" s="4">
        <f>SUM(Nurse[[#This Row],[LPN Hours (excl. Admin)]],Nurse[[#This Row],[LPN Admin Hours]])</f>
        <v>100.61836956521742</v>
      </c>
      <c r="Q339" s="4">
        <v>83.646630434782637</v>
      </c>
      <c r="R339" s="4">
        <v>16.971739130434784</v>
      </c>
      <c r="S339" s="4">
        <f>SUM(Nurse[[#This Row],[CNA Hours]],Nurse[[#This Row],[NA TR Hours]],Nurse[[#This Row],[Med Aide/Tech Hours]])</f>
        <v>193.50489130434781</v>
      </c>
      <c r="T339" s="4">
        <v>182.30467391304347</v>
      </c>
      <c r="U339" s="4">
        <v>0</v>
      </c>
      <c r="V339" s="4">
        <v>11.200217391304346</v>
      </c>
      <c r="W3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9" s="4">
        <v>0</v>
      </c>
      <c r="Y339" s="4">
        <v>0</v>
      </c>
      <c r="Z339" s="4">
        <v>0</v>
      </c>
      <c r="AA339" s="4">
        <v>0</v>
      </c>
      <c r="AB339" s="4">
        <v>0</v>
      </c>
      <c r="AC339" s="4">
        <v>0</v>
      </c>
      <c r="AD339" s="4">
        <v>0</v>
      </c>
      <c r="AE339" s="4">
        <v>0</v>
      </c>
      <c r="AF339" s="1">
        <v>155041</v>
      </c>
      <c r="AG339" s="1">
        <v>5</v>
      </c>
      <c r="AH339"/>
    </row>
    <row r="340" spans="1:34" x14ac:dyDescent="0.25">
      <c r="A340" t="s">
        <v>508</v>
      </c>
      <c r="B340" t="s">
        <v>320</v>
      </c>
      <c r="C340" t="s">
        <v>789</v>
      </c>
      <c r="D340" t="s">
        <v>589</v>
      </c>
      <c r="E340" s="4">
        <v>46.434782608695649</v>
      </c>
      <c r="F340" s="4">
        <f>Nurse[[#This Row],[Total Nurse Staff Hours]]/Nurse[[#This Row],[MDS Census]]</f>
        <v>4.1347401685393272</v>
      </c>
      <c r="G340" s="4">
        <f>Nurse[[#This Row],[Total Direct Care Staff Hours]]/Nurse[[#This Row],[MDS Census]]</f>
        <v>3.789637172284646</v>
      </c>
      <c r="H340" s="4">
        <f>Nurse[[#This Row],[Total RN Hours (w/ Admin, DON)]]/Nurse[[#This Row],[MDS Census]]</f>
        <v>1.2753230337078652</v>
      </c>
      <c r="I340" s="4">
        <f>Nurse[[#This Row],[RN Hours (excl. Admin, DON)]]/Nurse[[#This Row],[MDS Census]]</f>
        <v>0.93893960674157306</v>
      </c>
      <c r="J340" s="4">
        <f>SUM(Nurse[[#This Row],[RN Hours (excl. Admin, DON)]],Nurse[[#This Row],[RN Admin Hours]],Nurse[[#This Row],[RN DON Hours]],Nurse[[#This Row],[LPN Hours (excl. Admin)]],Nurse[[#This Row],[LPN Admin Hours]],Nurse[[#This Row],[CNA Hours]],Nurse[[#This Row],[NA TR Hours]],Nurse[[#This Row],[Med Aide/Tech Hours]])</f>
        <v>191.99576086956529</v>
      </c>
      <c r="K340" s="4">
        <f>SUM(Nurse[[#This Row],[RN Hours (excl. Admin, DON)]],Nurse[[#This Row],[LPN Hours (excl. Admin)]],Nurse[[#This Row],[CNA Hours]],Nurse[[#This Row],[NA TR Hours]],Nurse[[#This Row],[Med Aide/Tech Hours]])</f>
        <v>175.97097826086963</v>
      </c>
      <c r="L340" s="4">
        <f>SUM(Nurse[[#This Row],[RN Hours (excl. Admin, DON)]],Nurse[[#This Row],[RN Admin Hours]],Nurse[[#This Row],[RN DON Hours]])</f>
        <v>59.219347826086953</v>
      </c>
      <c r="M340" s="4">
        <v>43.599456521739128</v>
      </c>
      <c r="N340" s="4">
        <v>10.848260869565216</v>
      </c>
      <c r="O340" s="4">
        <v>4.7716304347826091</v>
      </c>
      <c r="P340" s="4">
        <f>SUM(Nurse[[#This Row],[LPN Hours (excl. Admin)]],Nurse[[#This Row],[LPN Admin Hours]])</f>
        <v>18.91336956521738</v>
      </c>
      <c r="Q340" s="4">
        <v>18.508478260869555</v>
      </c>
      <c r="R340" s="4">
        <v>0.40489130434782611</v>
      </c>
      <c r="S340" s="4">
        <f>SUM(Nurse[[#This Row],[CNA Hours]],Nurse[[#This Row],[NA TR Hours]],Nurse[[#This Row],[Med Aide/Tech Hours]])</f>
        <v>113.86304347826093</v>
      </c>
      <c r="T340" s="4">
        <v>103.63489130434789</v>
      </c>
      <c r="U340" s="4">
        <v>0</v>
      </c>
      <c r="V340" s="4">
        <v>10.228152173913045</v>
      </c>
      <c r="W3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0.41576086956521741</v>
      </c>
      <c r="X340" s="4">
        <v>1.0869565217391304E-2</v>
      </c>
      <c r="Y340" s="4">
        <v>0</v>
      </c>
      <c r="Z340" s="4">
        <v>0</v>
      </c>
      <c r="AA340" s="4">
        <v>0</v>
      </c>
      <c r="AB340" s="4">
        <v>0.40489130434782611</v>
      </c>
      <c r="AC340" s="4">
        <v>0</v>
      </c>
      <c r="AD340" s="4">
        <v>0</v>
      </c>
      <c r="AE340" s="4">
        <v>0</v>
      </c>
      <c r="AF340" s="1">
        <v>155667</v>
      </c>
      <c r="AG340" s="1">
        <v>5</v>
      </c>
      <c r="AH340"/>
    </row>
    <row r="341" spans="1:34" x14ac:dyDescent="0.25">
      <c r="A341" t="s">
        <v>508</v>
      </c>
      <c r="B341" t="s">
        <v>360</v>
      </c>
      <c r="C341" t="s">
        <v>812</v>
      </c>
      <c r="D341" t="s">
        <v>590</v>
      </c>
      <c r="E341" s="4">
        <v>29.489130434782609</v>
      </c>
      <c r="F341" s="4">
        <f>Nurse[[#This Row],[Total Nurse Staff Hours]]/Nurse[[#This Row],[MDS Census]]</f>
        <v>3.5395318835237743</v>
      </c>
      <c r="G341" s="4">
        <f>Nurse[[#This Row],[Total Direct Care Staff Hours]]/Nurse[[#This Row],[MDS Census]]</f>
        <v>3.2218945816439364</v>
      </c>
      <c r="H341" s="4">
        <f>Nurse[[#This Row],[Total RN Hours (w/ Admin, DON)]]/Nurse[[#This Row],[MDS Census]]</f>
        <v>0.53040914117213411</v>
      </c>
      <c r="I341" s="4">
        <f>Nurse[[#This Row],[RN Hours (excl. Admin, DON)]]/Nurse[[#This Row],[MDS Census]]</f>
        <v>0.38297088094360482</v>
      </c>
      <c r="J341" s="4">
        <f>SUM(Nurse[[#This Row],[RN Hours (excl. Admin, DON)]],Nurse[[#This Row],[RN Admin Hours]],Nurse[[#This Row],[RN DON Hours]],Nurse[[#This Row],[LPN Hours (excl. Admin)]],Nurse[[#This Row],[LPN Admin Hours]],Nurse[[#This Row],[CNA Hours]],Nurse[[#This Row],[NA TR Hours]],Nurse[[#This Row],[Med Aide/Tech Hours]])</f>
        <v>104.37771739130434</v>
      </c>
      <c r="K341" s="4">
        <f>SUM(Nurse[[#This Row],[RN Hours (excl. Admin, DON)]],Nurse[[#This Row],[LPN Hours (excl. Admin)]],Nurse[[#This Row],[CNA Hours]],Nurse[[#This Row],[NA TR Hours]],Nurse[[#This Row],[Med Aide/Tech Hours]])</f>
        <v>95.010869565217391</v>
      </c>
      <c r="L341" s="4">
        <f>SUM(Nurse[[#This Row],[RN Hours (excl. Admin, DON)]],Nurse[[#This Row],[RN Admin Hours]],Nurse[[#This Row],[RN DON Hours]])</f>
        <v>15.641304347826086</v>
      </c>
      <c r="M341" s="4">
        <v>11.293478260869565</v>
      </c>
      <c r="N341" s="4">
        <v>0</v>
      </c>
      <c r="O341" s="4">
        <v>4.3478260869565215</v>
      </c>
      <c r="P341" s="4">
        <f>SUM(Nurse[[#This Row],[LPN Hours (excl. Admin)]],Nurse[[#This Row],[LPN Admin Hours]])</f>
        <v>26.03532608695652</v>
      </c>
      <c r="Q341" s="4">
        <v>21.016304347826086</v>
      </c>
      <c r="R341" s="4">
        <v>5.0190217391304346</v>
      </c>
      <c r="S341" s="4">
        <f>SUM(Nurse[[#This Row],[CNA Hours]],Nurse[[#This Row],[NA TR Hours]],Nurse[[#This Row],[Med Aide/Tech Hours]])</f>
        <v>62.701086956521742</v>
      </c>
      <c r="T341" s="4">
        <v>62.701086956521742</v>
      </c>
      <c r="U341" s="4">
        <v>0</v>
      </c>
      <c r="V341" s="4">
        <v>0</v>
      </c>
      <c r="W3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12.010869565217391</v>
      </c>
      <c r="X341" s="4">
        <v>0.25</v>
      </c>
      <c r="Y341" s="4">
        <v>0</v>
      </c>
      <c r="Z341" s="4">
        <v>0</v>
      </c>
      <c r="AA341" s="4">
        <v>1.8152173913043479</v>
      </c>
      <c r="AB341" s="4">
        <v>0</v>
      </c>
      <c r="AC341" s="4">
        <v>9.945652173913043</v>
      </c>
      <c r="AD341" s="4">
        <v>0</v>
      </c>
      <c r="AE341" s="4">
        <v>0</v>
      </c>
      <c r="AF341" s="1">
        <v>155714</v>
      </c>
      <c r="AG341" s="1">
        <v>5</v>
      </c>
      <c r="AH341"/>
    </row>
    <row r="342" spans="1:34" x14ac:dyDescent="0.25">
      <c r="A342" t="s">
        <v>508</v>
      </c>
      <c r="B342" t="s">
        <v>323</v>
      </c>
      <c r="C342" t="s">
        <v>758</v>
      </c>
      <c r="D342" t="s">
        <v>550</v>
      </c>
      <c r="E342" s="4">
        <v>65</v>
      </c>
      <c r="F342" s="4">
        <f>Nurse[[#This Row],[Total Nurse Staff Hours]]/Nurse[[#This Row],[MDS Census]]</f>
        <v>3.115471571906355</v>
      </c>
      <c r="G342" s="4">
        <f>Nurse[[#This Row],[Total Direct Care Staff Hours]]/Nurse[[#This Row],[MDS Census]]</f>
        <v>2.8411622073578608</v>
      </c>
      <c r="H342" s="4">
        <f>Nurse[[#This Row],[Total RN Hours (w/ Admin, DON)]]/Nurse[[#This Row],[MDS Census]]</f>
        <v>0.72112374581939809</v>
      </c>
      <c r="I342" s="4">
        <f>Nurse[[#This Row],[RN Hours (excl. Admin, DON)]]/Nurse[[#This Row],[MDS Census]]</f>
        <v>0.56766555183946499</v>
      </c>
      <c r="J342" s="4">
        <f>SUM(Nurse[[#This Row],[RN Hours (excl. Admin, DON)]],Nurse[[#This Row],[RN Admin Hours]],Nurse[[#This Row],[RN DON Hours]],Nurse[[#This Row],[LPN Hours (excl. Admin)]],Nurse[[#This Row],[LPN Admin Hours]],Nurse[[#This Row],[CNA Hours]],Nurse[[#This Row],[NA TR Hours]],Nurse[[#This Row],[Med Aide/Tech Hours]])</f>
        <v>202.50565217391309</v>
      </c>
      <c r="K342" s="4">
        <f>SUM(Nurse[[#This Row],[RN Hours (excl. Admin, DON)]],Nurse[[#This Row],[LPN Hours (excl. Admin)]],Nurse[[#This Row],[CNA Hours]],Nurse[[#This Row],[NA TR Hours]],Nurse[[#This Row],[Med Aide/Tech Hours]])</f>
        <v>184.67554347826095</v>
      </c>
      <c r="L342" s="4">
        <f>SUM(Nurse[[#This Row],[RN Hours (excl. Admin, DON)]],Nurse[[#This Row],[RN Admin Hours]],Nurse[[#This Row],[RN DON Hours]])</f>
        <v>46.873043478260875</v>
      </c>
      <c r="M342" s="4">
        <v>36.898260869565227</v>
      </c>
      <c r="N342" s="4">
        <v>4.9204347826086954</v>
      </c>
      <c r="O342" s="4">
        <v>5.0543478260869561</v>
      </c>
      <c r="P342" s="4">
        <f>SUM(Nurse[[#This Row],[LPN Hours (excl. Admin)]],Nurse[[#This Row],[LPN Admin Hours]])</f>
        <v>44.362282608695658</v>
      </c>
      <c r="Q342" s="4">
        <v>36.506956521739134</v>
      </c>
      <c r="R342" s="4">
        <v>7.8553260869565227</v>
      </c>
      <c r="S342" s="4">
        <f>SUM(Nurse[[#This Row],[CNA Hours]],Nurse[[#This Row],[NA TR Hours]],Nurse[[#This Row],[Med Aide/Tech Hours]])</f>
        <v>111.27032608695654</v>
      </c>
      <c r="T342" s="4">
        <v>79.731847826086977</v>
      </c>
      <c r="U342" s="4">
        <v>0.78282608695652189</v>
      </c>
      <c r="V342" s="4">
        <v>30.755652173913052</v>
      </c>
      <c r="W3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2" s="4">
        <v>0</v>
      </c>
      <c r="Y342" s="4">
        <v>0</v>
      </c>
      <c r="Z342" s="4">
        <v>0</v>
      </c>
      <c r="AA342" s="4">
        <v>0</v>
      </c>
      <c r="AB342" s="4">
        <v>0</v>
      </c>
      <c r="AC342" s="4">
        <v>0</v>
      </c>
      <c r="AD342" s="4">
        <v>0</v>
      </c>
      <c r="AE342" s="4">
        <v>0</v>
      </c>
      <c r="AF342" s="1">
        <v>155671</v>
      </c>
      <c r="AG342" s="1">
        <v>5</v>
      </c>
      <c r="AH342"/>
    </row>
    <row r="343" spans="1:34" x14ac:dyDescent="0.25">
      <c r="A343" t="s">
        <v>508</v>
      </c>
      <c r="B343" t="s">
        <v>480</v>
      </c>
      <c r="C343" t="s">
        <v>759</v>
      </c>
      <c r="D343" t="s">
        <v>624</v>
      </c>
      <c r="E343" s="4">
        <v>44.771739130434781</v>
      </c>
      <c r="F343" s="4">
        <f>Nurse[[#This Row],[Total Nurse Staff Hours]]/Nurse[[#This Row],[MDS Census]]</f>
        <v>3.0538771546491876</v>
      </c>
      <c r="G343" s="4">
        <f>Nurse[[#This Row],[Total Direct Care Staff Hours]]/Nurse[[#This Row],[MDS Census]]</f>
        <v>2.7251201747997098</v>
      </c>
      <c r="H343" s="4">
        <f>Nurse[[#This Row],[Total RN Hours (w/ Admin, DON)]]/Nurse[[#This Row],[MDS Census]]</f>
        <v>0.62179412478756979</v>
      </c>
      <c r="I343" s="4">
        <f>Nurse[[#This Row],[RN Hours (excl. Admin, DON)]]/Nurse[[#This Row],[MDS Census]]</f>
        <v>0.39589706239378486</v>
      </c>
      <c r="J343" s="4">
        <f>SUM(Nurse[[#This Row],[RN Hours (excl. Admin, DON)]],Nurse[[#This Row],[RN Admin Hours]],Nurse[[#This Row],[RN DON Hours]],Nurse[[#This Row],[LPN Hours (excl. Admin)]],Nurse[[#This Row],[LPN Admin Hours]],Nurse[[#This Row],[CNA Hours]],Nurse[[#This Row],[NA TR Hours]],Nurse[[#This Row],[Med Aide/Tech Hours]])</f>
        <v>136.72739130434786</v>
      </c>
      <c r="K343" s="4">
        <f>SUM(Nurse[[#This Row],[RN Hours (excl. Admin, DON)]],Nurse[[#This Row],[LPN Hours (excl. Admin)]],Nurse[[#This Row],[CNA Hours]],Nurse[[#This Row],[NA TR Hours]],Nurse[[#This Row],[Med Aide/Tech Hours]])</f>
        <v>122.00836956521744</v>
      </c>
      <c r="L343" s="4">
        <f>SUM(Nurse[[#This Row],[RN Hours (excl. Admin, DON)]],Nurse[[#This Row],[RN Admin Hours]],Nurse[[#This Row],[RN DON Hours]])</f>
        <v>27.838804347826084</v>
      </c>
      <c r="M343" s="4">
        <v>17.724999999999998</v>
      </c>
      <c r="N343" s="4">
        <v>5.5485869565217385</v>
      </c>
      <c r="O343" s="4">
        <v>4.5652173913043477</v>
      </c>
      <c r="P343" s="4">
        <f>SUM(Nurse[[#This Row],[LPN Hours (excl. Admin)]],Nurse[[#This Row],[LPN Admin Hours]])</f>
        <v>40.726739130434787</v>
      </c>
      <c r="Q343" s="4">
        <v>36.121521739130436</v>
      </c>
      <c r="R343" s="4">
        <v>4.6052173913043477</v>
      </c>
      <c r="S343" s="4">
        <f>SUM(Nurse[[#This Row],[CNA Hours]],Nurse[[#This Row],[NA TR Hours]],Nurse[[#This Row],[Med Aide/Tech Hours]])</f>
        <v>68.161847826086998</v>
      </c>
      <c r="T343" s="4">
        <v>49.509347826086994</v>
      </c>
      <c r="U343" s="4">
        <v>0</v>
      </c>
      <c r="V343" s="4">
        <v>18.6525</v>
      </c>
      <c r="W3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3" s="4">
        <v>0</v>
      </c>
      <c r="Y343" s="4">
        <v>0</v>
      </c>
      <c r="Z343" s="4">
        <v>0</v>
      </c>
      <c r="AA343" s="4">
        <v>0</v>
      </c>
      <c r="AB343" s="4">
        <v>0</v>
      </c>
      <c r="AC343" s="4">
        <v>0</v>
      </c>
      <c r="AD343" s="4">
        <v>0</v>
      </c>
      <c r="AE343" s="4">
        <v>0</v>
      </c>
      <c r="AF343" s="1">
        <v>155851</v>
      </c>
      <c r="AG343" s="1">
        <v>5</v>
      </c>
      <c r="AH343"/>
    </row>
    <row r="344" spans="1:34" x14ac:dyDescent="0.25">
      <c r="A344" t="s">
        <v>508</v>
      </c>
      <c r="B344" t="s">
        <v>161</v>
      </c>
      <c r="C344" t="s">
        <v>684</v>
      </c>
      <c r="D344" t="s">
        <v>626</v>
      </c>
      <c r="E344" s="4">
        <v>86.336956521739125</v>
      </c>
      <c r="F344" s="4">
        <f>Nurse[[#This Row],[Total Nurse Staff Hours]]/Nurse[[#This Row],[MDS Census]]</f>
        <v>3.8390091904821855</v>
      </c>
      <c r="G344" s="4">
        <f>Nurse[[#This Row],[Total Direct Care Staff Hours]]/Nurse[[#This Row],[MDS Census]]</f>
        <v>3.7382601032355534</v>
      </c>
      <c r="H344" s="4">
        <f>Nurse[[#This Row],[Total RN Hours (w/ Admin, DON)]]/Nurse[[#This Row],[MDS Census]]</f>
        <v>0.38782575852952289</v>
      </c>
      <c r="I344" s="4">
        <f>Nurse[[#This Row],[RN Hours (excl. Admin, DON)]]/Nurse[[#This Row],[MDS Census]]</f>
        <v>0.31971547274329604</v>
      </c>
      <c r="J344" s="4">
        <f>SUM(Nurse[[#This Row],[RN Hours (excl. Admin, DON)]],Nurse[[#This Row],[RN Admin Hours]],Nurse[[#This Row],[RN DON Hours]],Nurse[[#This Row],[LPN Hours (excl. Admin)]],Nurse[[#This Row],[LPN Admin Hours]],Nurse[[#This Row],[CNA Hours]],Nurse[[#This Row],[NA TR Hours]],Nurse[[#This Row],[Med Aide/Tech Hours]])</f>
        <v>331.44836956521738</v>
      </c>
      <c r="K344" s="4">
        <f>SUM(Nurse[[#This Row],[RN Hours (excl. Admin, DON)]],Nurse[[#This Row],[LPN Hours (excl. Admin)]],Nurse[[#This Row],[CNA Hours]],Nurse[[#This Row],[NA TR Hours]],Nurse[[#This Row],[Med Aide/Tech Hours]])</f>
        <v>322.75</v>
      </c>
      <c r="L344" s="4">
        <f>SUM(Nurse[[#This Row],[RN Hours (excl. Admin, DON)]],Nurse[[#This Row],[RN Admin Hours]],Nurse[[#This Row],[RN DON Hours]])</f>
        <v>33.483695652173914</v>
      </c>
      <c r="M344" s="4">
        <v>27.603260869565219</v>
      </c>
      <c r="N344" s="4">
        <v>0.40217391304347827</v>
      </c>
      <c r="O344" s="4">
        <v>5.4782608695652177</v>
      </c>
      <c r="P344" s="4">
        <f>SUM(Nurse[[#This Row],[LPN Hours (excl. Admin)]],Nurse[[#This Row],[LPN Admin Hours]])</f>
        <v>67.771739130434796</v>
      </c>
      <c r="Q344" s="4">
        <v>64.953804347826093</v>
      </c>
      <c r="R344" s="4">
        <v>2.8179347826086958</v>
      </c>
      <c r="S344" s="4">
        <f>SUM(Nurse[[#This Row],[CNA Hours]],Nurse[[#This Row],[NA TR Hours]],Nurse[[#This Row],[Med Aide/Tech Hours]])</f>
        <v>230.19293478260869</v>
      </c>
      <c r="T344" s="4">
        <v>189.43097826086955</v>
      </c>
      <c r="U344" s="4">
        <v>35.788043478260867</v>
      </c>
      <c r="V344" s="4">
        <v>4.9739130434782615</v>
      </c>
      <c r="W3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29.019021739130434</v>
      </c>
      <c r="X344" s="4">
        <v>3.5733695652173911</v>
      </c>
      <c r="Y344" s="4">
        <v>0</v>
      </c>
      <c r="Z344" s="4">
        <v>0</v>
      </c>
      <c r="AA344" s="4">
        <v>8.2336956521739122</v>
      </c>
      <c r="AB344" s="4">
        <v>0</v>
      </c>
      <c r="AC344" s="4">
        <v>12.238043478260868</v>
      </c>
      <c r="AD344" s="4">
        <v>0</v>
      </c>
      <c r="AE344" s="4">
        <v>4.9739130434782615</v>
      </c>
      <c r="AF344" s="1">
        <v>155335</v>
      </c>
      <c r="AG344" s="1">
        <v>5</v>
      </c>
      <c r="AH344"/>
    </row>
    <row r="345" spans="1:34" x14ac:dyDescent="0.25">
      <c r="A345" t="s">
        <v>508</v>
      </c>
      <c r="B345" t="s">
        <v>406</v>
      </c>
      <c r="C345" t="s">
        <v>720</v>
      </c>
      <c r="D345" t="s">
        <v>567</v>
      </c>
      <c r="E345" s="4">
        <v>135.5</v>
      </c>
      <c r="F345" s="4">
        <f>Nurse[[#This Row],[Total Nurse Staff Hours]]/Nurse[[#This Row],[MDS Census]]</f>
        <v>3.2820279159313333</v>
      </c>
      <c r="G345" s="4">
        <f>Nurse[[#This Row],[Total Direct Care Staff Hours]]/Nurse[[#This Row],[MDS Census]]</f>
        <v>3.1067110540670622</v>
      </c>
      <c r="H345" s="4">
        <f>Nurse[[#This Row],[Total RN Hours (w/ Admin, DON)]]/Nurse[[#This Row],[MDS Census]]</f>
        <v>0.44055430771699022</v>
      </c>
      <c r="I345" s="4">
        <f>Nurse[[#This Row],[RN Hours (excl. Admin, DON)]]/Nurse[[#This Row],[MDS Census]]</f>
        <v>0.35825044120006416</v>
      </c>
      <c r="J345" s="4">
        <f>SUM(Nurse[[#This Row],[RN Hours (excl. Admin, DON)]],Nurse[[#This Row],[RN Admin Hours]],Nurse[[#This Row],[RN DON Hours]],Nurse[[#This Row],[LPN Hours (excl. Admin)]],Nurse[[#This Row],[LPN Admin Hours]],Nurse[[#This Row],[CNA Hours]],Nurse[[#This Row],[NA TR Hours]],Nurse[[#This Row],[Med Aide/Tech Hours]])</f>
        <v>444.71478260869566</v>
      </c>
      <c r="K345" s="4">
        <f>SUM(Nurse[[#This Row],[RN Hours (excl. Admin, DON)]],Nurse[[#This Row],[LPN Hours (excl. Admin)]],Nurse[[#This Row],[CNA Hours]],Nurse[[#This Row],[NA TR Hours]],Nurse[[#This Row],[Med Aide/Tech Hours]])</f>
        <v>420.95934782608691</v>
      </c>
      <c r="L345" s="4">
        <f>SUM(Nurse[[#This Row],[RN Hours (excl. Admin, DON)]],Nurse[[#This Row],[RN Admin Hours]],Nurse[[#This Row],[RN DON Hours]])</f>
        <v>59.695108695652173</v>
      </c>
      <c r="M345" s="4">
        <v>48.542934782608697</v>
      </c>
      <c r="N345" s="4">
        <v>5.2391304347826084</v>
      </c>
      <c r="O345" s="4">
        <v>5.9130434782608692</v>
      </c>
      <c r="P345" s="4">
        <f>SUM(Nurse[[#This Row],[LPN Hours (excl. Admin)]],Nurse[[#This Row],[LPN Admin Hours]])</f>
        <v>121.36489130434782</v>
      </c>
      <c r="Q345" s="4">
        <v>108.7616304347826</v>
      </c>
      <c r="R345" s="4">
        <v>12.603260869565217</v>
      </c>
      <c r="S345" s="4">
        <f>SUM(Nurse[[#This Row],[CNA Hours]],Nurse[[#This Row],[NA TR Hours]],Nurse[[#This Row],[Med Aide/Tech Hours]])</f>
        <v>263.65478260869565</v>
      </c>
      <c r="T345" s="4">
        <v>214.69565217391303</v>
      </c>
      <c r="U345" s="4">
        <v>0</v>
      </c>
      <c r="V345" s="4">
        <v>48.959130434782608</v>
      </c>
      <c r="W3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56.635108695652164</v>
      </c>
      <c r="X345" s="4">
        <v>4.7440217391304342</v>
      </c>
      <c r="Y345" s="4">
        <v>0</v>
      </c>
      <c r="Z345" s="4">
        <v>0</v>
      </c>
      <c r="AA345" s="4">
        <v>18.275543478260865</v>
      </c>
      <c r="AB345" s="4">
        <v>0</v>
      </c>
      <c r="AC345" s="4">
        <v>33.615543478260868</v>
      </c>
      <c r="AD345" s="4">
        <v>0</v>
      </c>
      <c r="AE345" s="4">
        <v>0</v>
      </c>
      <c r="AF345" s="1">
        <v>155771</v>
      </c>
      <c r="AG345" s="1">
        <v>5</v>
      </c>
      <c r="AH345"/>
    </row>
    <row r="346" spans="1:34" x14ac:dyDescent="0.25">
      <c r="A346" t="s">
        <v>508</v>
      </c>
      <c r="B346" t="s">
        <v>316</v>
      </c>
      <c r="C346" t="s">
        <v>683</v>
      </c>
      <c r="D346" t="s">
        <v>634</v>
      </c>
      <c r="E346" s="4">
        <v>75</v>
      </c>
      <c r="F346" s="4">
        <f>Nurse[[#This Row],[Total Nurse Staff Hours]]/Nurse[[#This Row],[MDS Census]]</f>
        <v>2.4629985507246381</v>
      </c>
      <c r="G346" s="4">
        <f>Nurse[[#This Row],[Total Direct Care Staff Hours]]/Nurse[[#This Row],[MDS Census]]</f>
        <v>2.2028608695652179</v>
      </c>
      <c r="H346" s="4">
        <f>Nurse[[#This Row],[Total RN Hours (w/ Admin, DON)]]/Nurse[[#This Row],[MDS Census]]</f>
        <v>0.65933188405797105</v>
      </c>
      <c r="I346" s="4">
        <f>Nurse[[#This Row],[RN Hours (excl. Admin, DON)]]/Nurse[[#This Row],[MDS Census]]</f>
        <v>0.39919420289855079</v>
      </c>
      <c r="J346" s="4">
        <f>SUM(Nurse[[#This Row],[RN Hours (excl. Admin, DON)]],Nurse[[#This Row],[RN Admin Hours]],Nurse[[#This Row],[RN DON Hours]],Nurse[[#This Row],[LPN Hours (excl. Admin)]],Nurse[[#This Row],[LPN Admin Hours]],Nurse[[#This Row],[CNA Hours]],Nurse[[#This Row],[NA TR Hours]],Nurse[[#This Row],[Med Aide/Tech Hours]])</f>
        <v>184.72489130434786</v>
      </c>
      <c r="K346" s="4">
        <f>SUM(Nurse[[#This Row],[RN Hours (excl. Admin, DON)]],Nurse[[#This Row],[LPN Hours (excl. Admin)]],Nurse[[#This Row],[CNA Hours]],Nurse[[#This Row],[NA TR Hours]],Nurse[[#This Row],[Med Aide/Tech Hours]])</f>
        <v>165.21456521739134</v>
      </c>
      <c r="L346" s="4">
        <f>SUM(Nurse[[#This Row],[RN Hours (excl. Admin, DON)]],Nurse[[#This Row],[RN Admin Hours]],Nurse[[#This Row],[RN DON Hours]])</f>
        <v>49.44989130434783</v>
      </c>
      <c r="M346" s="4">
        <v>29.939565217391308</v>
      </c>
      <c r="N346" s="4">
        <v>14.847282608695652</v>
      </c>
      <c r="O346" s="4">
        <v>4.6630434782608692</v>
      </c>
      <c r="P346" s="4">
        <f>SUM(Nurse[[#This Row],[LPN Hours (excl. Admin)]],Nurse[[#This Row],[LPN Admin Hours]])</f>
        <v>35.761956521739137</v>
      </c>
      <c r="Q346" s="4">
        <v>35.761956521739137</v>
      </c>
      <c r="R346" s="4">
        <v>0</v>
      </c>
      <c r="S346" s="4">
        <f>SUM(Nurse[[#This Row],[CNA Hours]],Nurse[[#This Row],[NA TR Hours]],Nurse[[#This Row],[Med Aide/Tech Hours]])</f>
        <v>99.513043478260911</v>
      </c>
      <c r="T346" s="4">
        <v>76.845760869565268</v>
      </c>
      <c r="U346" s="4">
        <v>0</v>
      </c>
      <c r="V346" s="4">
        <v>22.667282608695647</v>
      </c>
      <c r="W3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6" s="4">
        <v>0</v>
      </c>
      <c r="Y346" s="4">
        <v>0</v>
      </c>
      <c r="Z346" s="4">
        <v>0</v>
      </c>
      <c r="AA346" s="4">
        <v>0</v>
      </c>
      <c r="AB346" s="4">
        <v>0</v>
      </c>
      <c r="AC346" s="4">
        <v>0</v>
      </c>
      <c r="AD346" s="4">
        <v>0</v>
      </c>
      <c r="AE346" s="4">
        <v>0</v>
      </c>
      <c r="AF346" s="1">
        <v>155661</v>
      </c>
      <c r="AG346" s="1">
        <v>5</v>
      </c>
      <c r="AH346"/>
    </row>
    <row r="347" spans="1:34" x14ac:dyDescent="0.25">
      <c r="A347" t="s">
        <v>508</v>
      </c>
      <c r="B347" t="s">
        <v>248</v>
      </c>
      <c r="C347" t="s">
        <v>697</v>
      </c>
      <c r="D347" t="s">
        <v>596</v>
      </c>
      <c r="E347" s="4">
        <v>56.130434782608695</v>
      </c>
      <c r="F347" s="4">
        <f>Nurse[[#This Row],[Total Nurse Staff Hours]]/Nurse[[#This Row],[MDS Census]]</f>
        <v>3.3841653756777705</v>
      </c>
      <c r="G347" s="4">
        <f>Nurse[[#This Row],[Total Direct Care Staff Hours]]/Nurse[[#This Row],[MDS Census]]</f>
        <v>3.1083423702556177</v>
      </c>
      <c r="H347" s="4">
        <f>Nurse[[#This Row],[Total RN Hours (w/ Admin, DON)]]/Nurse[[#This Row],[MDS Census]]</f>
        <v>0.57018783888458557</v>
      </c>
      <c r="I347" s="4">
        <f>Nurse[[#This Row],[RN Hours (excl. Admin, DON)]]/Nurse[[#This Row],[MDS Census]]</f>
        <v>0.29436483346243225</v>
      </c>
      <c r="J347" s="4">
        <f>SUM(Nurse[[#This Row],[RN Hours (excl. Admin, DON)]],Nurse[[#This Row],[RN Admin Hours]],Nurse[[#This Row],[RN DON Hours]],Nurse[[#This Row],[LPN Hours (excl. Admin)]],Nurse[[#This Row],[LPN Admin Hours]],Nurse[[#This Row],[CNA Hours]],Nurse[[#This Row],[NA TR Hours]],Nurse[[#This Row],[Med Aide/Tech Hours]])</f>
        <v>189.95467391304356</v>
      </c>
      <c r="K347" s="4">
        <f>SUM(Nurse[[#This Row],[RN Hours (excl. Admin, DON)]],Nurse[[#This Row],[LPN Hours (excl. Admin)]],Nurse[[#This Row],[CNA Hours]],Nurse[[#This Row],[NA TR Hours]],Nurse[[#This Row],[Med Aide/Tech Hours]])</f>
        <v>174.47260869565227</v>
      </c>
      <c r="L347" s="4">
        <f>SUM(Nurse[[#This Row],[RN Hours (excl. Admin, DON)]],Nurse[[#This Row],[RN Admin Hours]],Nurse[[#This Row],[RN DON Hours]])</f>
        <v>32.004891304347822</v>
      </c>
      <c r="M347" s="4">
        <v>16.522826086956524</v>
      </c>
      <c r="N347" s="4">
        <v>10.427717391304345</v>
      </c>
      <c r="O347" s="4">
        <v>5.0543478260869561</v>
      </c>
      <c r="P347" s="4">
        <f>SUM(Nurse[[#This Row],[LPN Hours (excl. Admin)]],Nurse[[#This Row],[LPN Admin Hours]])</f>
        <v>56.099347826086976</v>
      </c>
      <c r="Q347" s="4">
        <v>56.099347826086976</v>
      </c>
      <c r="R347" s="4">
        <v>0</v>
      </c>
      <c r="S347" s="4">
        <f>SUM(Nurse[[#This Row],[CNA Hours]],Nurse[[#This Row],[NA TR Hours]],Nurse[[#This Row],[Med Aide/Tech Hours]])</f>
        <v>101.85043478260877</v>
      </c>
      <c r="T347" s="4">
        <v>65.670217391304391</v>
      </c>
      <c r="U347" s="4">
        <v>0</v>
      </c>
      <c r="V347" s="4">
        <v>36.180217391304375</v>
      </c>
      <c r="W3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7" s="4">
        <v>0</v>
      </c>
      <c r="Y347" s="4">
        <v>0</v>
      </c>
      <c r="Z347" s="4">
        <v>0</v>
      </c>
      <c r="AA347" s="4">
        <v>0</v>
      </c>
      <c r="AB347" s="4">
        <v>0</v>
      </c>
      <c r="AC347" s="4">
        <v>0</v>
      </c>
      <c r="AD347" s="4">
        <v>0</v>
      </c>
      <c r="AE347" s="4">
        <v>0</v>
      </c>
      <c r="AF347" s="1">
        <v>155495</v>
      </c>
      <c r="AG347" s="1">
        <v>5</v>
      </c>
      <c r="AH347"/>
    </row>
    <row r="348" spans="1:34" x14ac:dyDescent="0.25">
      <c r="A348" t="s">
        <v>508</v>
      </c>
      <c r="B348" t="s">
        <v>159</v>
      </c>
      <c r="C348" t="s">
        <v>752</v>
      </c>
      <c r="D348" t="s">
        <v>577</v>
      </c>
      <c r="E348" s="4">
        <v>82.836956521739125</v>
      </c>
      <c r="F348" s="4">
        <f>Nurse[[#This Row],[Total Nurse Staff Hours]]/Nurse[[#This Row],[MDS Census]]</f>
        <v>2.9406810129904204</v>
      </c>
      <c r="G348" s="4">
        <f>Nurse[[#This Row],[Total Direct Care Staff Hours]]/Nurse[[#This Row],[MDS Census]]</f>
        <v>2.7974609631281973</v>
      </c>
      <c r="H348" s="4">
        <f>Nurse[[#This Row],[Total RN Hours (w/ Admin, DON)]]/Nurse[[#This Row],[MDS Census]]</f>
        <v>0.32443642566592312</v>
      </c>
      <c r="I348" s="4">
        <f>Nurse[[#This Row],[RN Hours (excl. Admin, DON)]]/Nurse[[#This Row],[MDS Census]]</f>
        <v>0.24051043170187644</v>
      </c>
      <c r="J348" s="4">
        <f>SUM(Nurse[[#This Row],[RN Hours (excl. Admin, DON)]],Nurse[[#This Row],[RN Admin Hours]],Nurse[[#This Row],[RN DON Hours]],Nurse[[#This Row],[LPN Hours (excl. Admin)]],Nurse[[#This Row],[LPN Admin Hours]],Nurse[[#This Row],[CNA Hours]],Nurse[[#This Row],[NA TR Hours]],Nurse[[#This Row],[Med Aide/Tech Hours]])</f>
        <v>243.59706521739122</v>
      </c>
      <c r="K348" s="4">
        <f>SUM(Nurse[[#This Row],[RN Hours (excl. Admin, DON)]],Nurse[[#This Row],[LPN Hours (excl. Admin)]],Nurse[[#This Row],[CNA Hours]],Nurse[[#This Row],[NA TR Hours]],Nurse[[#This Row],[Med Aide/Tech Hours]])</f>
        <v>231.73315217391294</v>
      </c>
      <c r="L348" s="4">
        <f>SUM(Nurse[[#This Row],[RN Hours (excl. Admin, DON)]],Nurse[[#This Row],[RN Admin Hours]],Nurse[[#This Row],[RN DON Hours]])</f>
        <v>26.875326086956523</v>
      </c>
      <c r="M348" s="4">
        <v>19.923152173913046</v>
      </c>
      <c r="N348" s="4">
        <v>1.5608695652173916</v>
      </c>
      <c r="O348" s="4">
        <v>5.3913043478260869</v>
      </c>
      <c r="P348" s="4">
        <f>SUM(Nurse[[#This Row],[LPN Hours (excl. Admin)]],Nurse[[#This Row],[LPN Admin Hours]])</f>
        <v>73.229565217391297</v>
      </c>
      <c r="Q348" s="4">
        <v>68.317826086956515</v>
      </c>
      <c r="R348" s="4">
        <v>4.9117391304347828</v>
      </c>
      <c r="S348" s="4">
        <f>SUM(Nurse[[#This Row],[CNA Hours]],Nurse[[#This Row],[NA TR Hours]],Nurse[[#This Row],[Med Aide/Tech Hours]])</f>
        <v>143.49217391304342</v>
      </c>
      <c r="T348" s="4">
        <v>116.42858695652167</v>
      </c>
      <c r="U348" s="4">
        <v>0</v>
      </c>
      <c r="V348" s="4">
        <v>27.063586956521743</v>
      </c>
      <c r="W3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8" s="4">
        <v>0</v>
      </c>
      <c r="Y348" s="4">
        <v>0</v>
      </c>
      <c r="Z348" s="4">
        <v>0</v>
      </c>
      <c r="AA348" s="4">
        <v>0</v>
      </c>
      <c r="AB348" s="4">
        <v>0</v>
      </c>
      <c r="AC348" s="4">
        <v>0</v>
      </c>
      <c r="AD348" s="4">
        <v>0</v>
      </c>
      <c r="AE348" s="4">
        <v>0</v>
      </c>
      <c r="AF348" s="1">
        <v>155333</v>
      </c>
      <c r="AG348" s="1">
        <v>5</v>
      </c>
      <c r="AH348"/>
    </row>
    <row r="349" spans="1:34" x14ac:dyDescent="0.25">
      <c r="A349" t="s">
        <v>508</v>
      </c>
      <c r="B349" t="s">
        <v>482</v>
      </c>
      <c r="C349" t="s">
        <v>822</v>
      </c>
      <c r="D349" t="s">
        <v>578</v>
      </c>
      <c r="E349" s="4">
        <v>48.086956521739133</v>
      </c>
      <c r="F349" s="4">
        <f>Nurse[[#This Row],[Total Nurse Staff Hours]]/Nurse[[#This Row],[MDS Census]]</f>
        <v>4.7741885171790228</v>
      </c>
      <c r="G349" s="4">
        <f>Nurse[[#This Row],[Total Direct Care Staff Hours]]/Nurse[[#This Row],[MDS Census]]</f>
        <v>4.5011324593128386</v>
      </c>
      <c r="H349" s="4">
        <f>Nurse[[#This Row],[Total RN Hours (w/ Admin, DON)]]/Nurse[[#This Row],[MDS Census]]</f>
        <v>1.3463494575045207</v>
      </c>
      <c r="I349" s="4">
        <f>Nurse[[#This Row],[RN Hours (excl. Admin, DON)]]/Nurse[[#This Row],[MDS Census]]</f>
        <v>1.0732933996383363</v>
      </c>
      <c r="J349" s="4">
        <f>SUM(Nurse[[#This Row],[RN Hours (excl. Admin, DON)]],Nurse[[#This Row],[RN Admin Hours]],Nurse[[#This Row],[RN DON Hours]],Nurse[[#This Row],[LPN Hours (excl. Admin)]],Nurse[[#This Row],[LPN Admin Hours]],Nurse[[#This Row],[CNA Hours]],Nurse[[#This Row],[NA TR Hours]],Nurse[[#This Row],[Med Aide/Tech Hours]])</f>
        <v>229.57619565217391</v>
      </c>
      <c r="K349" s="4">
        <f>SUM(Nurse[[#This Row],[RN Hours (excl. Admin, DON)]],Nurse[[#This Row],[LPN Hours (excl. Admin)]],Nurse[[#This Row],[CNA Hours]],Nurse[[#This Row],[NA TR Hours]],Nurse[[#This Row],[Med Aide/Tech Hours]])</f>
        <v>216.44576086956522</v>
      </c>
      <c r="L349" s="4">
        <f>SUM(Nurse[[#This Row],[RN Hours (excl. Admin, DON)]],Nurse[[#This Row],[RN Admin Hours]],Nurse[[#This Row],[RN DON Hours]])</f>
        <v>64.741847826086953</v>
      </c>
      <c r="M349" s="4">
        <v>51.611413043478258</v>
      </c>
      <c r="N349" s="4">
        <v>7.6521739130434785</v>
      </c>
      <c r="O349" s="4">
        <v>5.4782608695652177</v>
      </c>
      <c r="P349" s="4">
        <f>SUM(Nurse[[#This Row],[LPN Hours (excl. Admin)]],Nurse[[#This Row],[LPN Admin Hours]])</f>
        <v>24.168478260869566</v>
      </c>
      <c r="Q349" s="4">
        <v>24.168478260869566</v>
      </c>
      <c r="R349" s="4">
        <v>0</v>
      </c>
      <c r="S349" s="4">
        <f>SUM(Nurse[[#This Row],[CNA Hours]],Nurse[[#This Row],[NA TR Hours]],Nurse[[#This Row],[Med Aide/Tech Hours]])</f>
        <v>140.66586956521741</v>
      </c>
      <c r="T349" s="4">
        <v>140.66586956521741</v>
      </c>
      <c r="U349" s="4">
        <v>0</v>
      </c>
      <c r="V349" s="4">
        <v>0</v>
      </c>
      <c r="W3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49" s="4">
        <v>0</v>
      </c>
      <c r="Y349" s="4">
        <v>0</v>
      </c>
      <c r="Z349" s="4">
        <v>0</v>
      </c>
      <c r="AA349" s="4">
        <v>0</v>
      </c>
      <c r="AB349" s="4">
        <v>0</v>
      </c>
      <c r="AC349" s="4">
        <v>0</v>
      </c>
      <c r="AD349" s="4">
        <v>0</v>
      </c>
      <c r="AE349" s="4">
        <v>0</v>
      </c>
      <c r="AF349" s="1">
        <v>155853</v>
      </c>
      <c r="AG349" s="1">
        <v>5</v>
      </c>
      <c r="AH349"/>
    </row>
    <row r="350" spans="1:34" x14ac:dyDescent="0.25">
      <c r="A350" t="s">
        <v>508</v>
      </c>
      <c r="B350" t="s">
        <v>154</v>
      </c>
      <c r="C350" t="s">
        <v>710</v>
      </c>
      <c r="D350" t="s">
        <v>607</v>
      </c>
      <c r="E350" s="4">
        <v>52.684782608695649</v>
      </c>
      <c r="F350" s="4">
        <f>Nurse[[#This Row],[Total Nurse Staff Hours]]/Nurse[[#This Row],[MDS Census]]</f>
        <v>2.8758407262224059</v>
      </c>
      <c r="G350" s="4">
        <f>Nurse[[#This Row],[Total Direct Care Staff Hours]]/Nurse[[#This Row],[MDS Census]]</f>
        <v>2.5855209407881161</v>
      </c>
      <c r="H350" s="4">
        <f>Nurse[[#This Row],[Total RN Hours (w/ Admin, DON)]]/Nurse[[#This Row],[MDS Census]]</f>
        <v>0.74542809985558078</v>
      </c>
      <c r="I350" s="4">
        <f>Nurse[[#This Row],[RN Hours (excl. Admin, DON)]]/Nurse[[#This Row],[MDS Census]]</f>
        <v>0.56285743759026197</v>
      </c>
      <c r="J350" s="4">
        <f>SUM(Nurse[[#This Row],[RN Hours (excl. Admin, DON)]],Nurse[[#This Row],[RN Admin Hours]],Nurse[[#This Row],[RN DON Hours]],Nurse[[#This Row],[LPN Hours (excl. Admin)]],Nurse[[#This Row],[LPN Admin Hours]],Nurse[[#This Row],[CNA Hours]],Nurse[[#This Row],[NA TR Hours]],Nurse[[#This Row],[Med Aide/Tech Hours]])</f>
        <v>151.51304347826087</v>
      </c>
      <c r="K350" s="4">
        <f>SUM(Nurse[[#This Row],[RN Hours (excl. Admin, DON)]],Nurse[[#This Row],[LPN Hours (excl. Admin)]],Nurse[[#This Row],[CNA Hours]],Nurse[[#This Row],[NA TR Hours]],Nurse[[#This Row],[Med Aide/Tech Hours]])</f>
        <v>136.21760869565216</v>
      </c>
      <c r="L350" s="4">
        <f>SUM(Nurse[[#This Row],[RN Hours (excl. Admin, DON)]],Nurse[[#This Row],[RN Admin Hours]],Nurse[[#This Row],[RN DON Hours]])</f>
        <v>39.272717391304347</v>
      </c>
      <c r="M350" s="4">
        <v>29.654021739130432</v>
      </c>
      <c r="N350" s="4">
        <v>9.2708695652173922</v>
      </c>
      <c r="O350" s="4">
        <v>0.34782608695652173</v>
      </c>
      <c r="P350" s="4">
        <f>SUM(Nurse[[#This Row],[LPN Hours (excl. Admin)]],Nurse[[#This Row],[LPN Admin Hours]])</f>
        <v>29.151847826086943</v>
      </c>
      <c r="Q350" s="4">
        <v>23.475108695652164</v>
      </c>
      <c r="R350" s="4">
        <v>5.6767391304347798</v>
      </c>
      <c r="S350" s="4">
        <f>SUM(Nurse[[#This Row],[CNA Hours]],Nurse[[#This Row],[NA TR Hours]],Nurse[[#This Row],[Med Aide/Tech Hours]])</f>
        <v>83.088478260869564</v>
      </c>
      <c r="T350" s="4">
        <v>52.56</v>
      </c>
      <c r="U350" s="4">
        <v>0.71489130434782622</v>
      </c>
      <c r="V350" s="4">
        <v>29.813586956521743</v>
      </c>
      <c r="W3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0" s="4">
        <v>0</v>
      </c>
      <c r="Y350" s="4">
        <v>0</v>
      </c>
      <c r="Z350" s="4">
        <v>0</v>
      </c>
      <c r="AA350" s="4">
        <v>0</v>
      </c>
      <c r="AB350" s="4">
        <v>0</v>
      </c>
      <c r="AC350" s="4">
        <v>0</v>
      </c>
      <c r="AD350" s="4">
        <v>0</v>
      </c>
      <c r="AE350" s="4">
        <v>0</v>
      </c>
      <c r="AF350" s="1">
        <v>155328</v>
      </c>
      <c r="AG350" s="1">
        <v>5</v>
      </c>
      <c r="AH350"/>
    </row>
    <row r="351" spans="1:34" x14ac:dyDescent="0.25">
      <c r="A351" t="s">
        <v>508</v>
      </c>
      <c r="B351" t="s">
        <v>243</v>
      </c>
      <c r="C351" t="s">
        <v>769</v>
      </c>
      <c r="D351" t="s">
        <v>554</v>
      </c>
      <c r="E351" s="4">
        <v>63.75</v>
      </c>
      <c r="F351" s="4">
        <f>Nurse[[#This Row],[Total Nurse Staff Hours]]/Nurse[[#This Row],[MDS Census]]</f>
        <v>3.9336913895993177</v>
      </c>
      <c r="G351" s="4">
        <f>Nurse[[#This Row],[Total Direct Care Staff Hours]]/Nurse[[#This Row],[MDS Census]]</f>
        <v>3.7021057118499576</v>
      </c>
      <c r="H351" s="4">
        <f>Nurse[[#This Row],[Total RN Hours (w/ Admin, DON)]]/Nurse[[#This Row],[MDS Census]]</f>
        <v>0.52535379369138968</v>
      </c>
      <c r="I351" s="4">
        <f>Nurse[[#This Row],[RN Hours (excl. Admin, DON)]]/Nurse[[#This Row],[MDS Census]]</f>
        <v>0.41725490196078446</v>
      </c>
      <c r="J351" s="4">
        <f>SUM(Nurse[[#This Row],[RN Hours (excl. Admin, DON)]],Nurse[[#This Row],[RN Admin Hours]],Nurse[[#This Row],[RN DON Hours]],Nurse[[#This Row],[LPN Hours (excl. Admin)]],Nurse[[#This Row],[LPN Admin Hours]],Nurse[[#This Row],[CNA Hours]],Nurse[[#This Row],[NA TR Hours]],Nurse[[#This Row],[Med Aide/Tech Hours]])</f>
        <v>250.77282608695651</v>
      </c>
      <c r="K351" s="4">
        <f>SUM(Nurse[[#This Row],[RN Hours (excl. Admin, DON)]],Nurse[[#This Row],[LPN Hours (excl. Admin)]],Nurse[[#This Row],[CNA Hours]],Nurse[[#This Row],[NA TR Hours]],Nurse[[#This Row],[Med Aide/Tech Hours]])</f>
        <v>236.00923913043479</v>
      </c>
      <c r="L351" s="4">
        <f>SUM(Nurse[[#This Row],[RN Hours (excl. Admin, DON)]],Nurse[[#This Row],[RN Admin Hours]],Nurse[[#This Row],[RN DON Hours]])</f>
        <v>33.491304347826095</v>
      </c>
      <c r="M351" s="4">
        <v>26.600000000000009</v>
      </c>
      <c r="N351" s="4">
        <v>1.1521739130434783</v>
      </c>
      <c r="O351" s="4">
        <v>5.7391304347826084</v>
      </c>
      <c r="P351" s="4">
        <f>SUM(Nurse[[#This Row],[LPN Hours (excl. Admin)]],Nurse[[#This Row],[LPN Admin Hours]])</f>
        <v>56.085326086956542</v>
      </c>
      <c r="Q351" s="4">
        <v>48.213043478260886</v>
      </c>
      <c r="R351" s="4">
        <v>7.8722826086956523</v>
      </c>
      <c r="S351" s="4">
        <f>SUM(Nurse[[#This Row],[CNA Hours]],Nurse[[#This Row],[NA TR Hours]],Nurse[[#This Row],[Med Aide/Tech Hours]])</f>
        <v>161.19619565217391</v>
      </c>
      <c r="T351" s="4">
        <v>94.772282608695647</v>
      </c>
      <c r="U351" s="4">
        <v>21.317934782608695</v>
      </c>
      <c r="V351" s="4">
        <v>45.105978260869563</v>
      </c>
      <c r="W3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44.995652173913044</v>
      </c>
      <c r="X351" s="4">
        <v>1.4586956521739129</v>
      </c>
      <c r="Y351" s="4">
        <v>0</v>
      </c>
      <c r="Z351" s="4">
        <v>0</v>
      </c>
      <c r="AA351" s="4">
        <v>5.5934782608695643</v>
      </c>
      <c r="AB351" s="4">
        <v>0</v>
      </c>
      <c r="AC351" s="4">
        <v>37.943478260869568</v>
      </c>
      <c r="AD351" s="4">
        <v>0</v>
      </c>
      <c r="AE351" s="4">
        <v>0</v>
      </c>
      <c r="AF351" s="1">
        <v>155489</v>
      </c>
      <c r="AG351" s="1">
        <v>5</v>
      </c>
      <c r="AH351"/>
    </row>
    <row r="352" spans="1:34" x14ac:dyDescent="0.25">
      <c r="A352" t="s">
        <v>508</v>
      </c>
      <c r="B352" t="s">
        <v>6</v>
      </c>
      <c r="C352" t="s">
        <v>710</v>
      </c>
      <c r="D352" t="s">
        <v>607</v>
      </c>
      <c r="E352" s="4">
        <v>55.467391304347828</v>
      </c>
      <c r="F352" s="4">
        <f>Nurse[[#This Row],[Total Nurse Staff Hours]]/Nurse[[#This Row],[MDS Census]]</f>
        <v>3.4473074661963565</v>
      </c>
      <c r="G352" s="4">
        <f>Nurse[[#This Row],[Total Direct Care Staff Hours]]/Nurse[[#This Row],[MDS Census]]</f>
        <v>3.100487948265727</v>
      </c>
      <c r="H352" s="4">
        <f>Nurse[[#This Row],[Total RN Hours (w/ Admin, DON)]]/Nurse[[#This Row],[MDS Census]]</f>
        <v>0.42699588477366252</v>
      </c>
      <c r="I352" s="4">
        <f>Nurse[[#This Row],[RN Hours (excl. Admin, DON)]]/Nurse[[#This Row],[MDS Census]]</f>
        <v>0.27043699784440522</v>
      </c>
      <c r="J352" s="4">
        <f>SUM(Nurse[[#This Row],[RN Hours (excl. Admin, DON)]],Nurse[[#This Row],[RN Admin Hours]],Nurse[[#This Row],[RN DON Hours]],Nurse[[#This Row],[LPN Hours (excl. Admin)]],Nurse[[#This Row],[LPN Admin Hours]],Nurse[[#This Row],[CNA Hours]],Nurse[[#This Row],[NA TR Hours]],Nurse[[#This Row],[Med Aide/Tech Hours]])</f>
        <v>191.21315217391313</v>
      </c>
      <c r="K352" s="4">
        <f>SUM(Nurse[[#This Row],[RN Hours (excl. Admin, DON)]],Nurse[[#This Row],[LPN Hours (excl. Admin)]],Nurse[[#This Row],[CNA Hours]],Nurse[[#This Row],[NA TR Hours]],Nurse[[#This Row],[Med Aide/Tech Hours]])</f>
        <v>171.97597826086962</v>
      </c>
      <c r="L352" s="4">
        <f>SUM(Nurse[[#This Row],[RN Hours (excl. Admin, DON)]],Nurse[[#This Row],[RN Admin Hours]],Nurse[[#This Row],[RN DON Hours]])</f>
        <v>23.684347826086956</v>
      </c>
      <c r="M352" s="4">
        <v>15.000434782608695</v>
      </c>
      <c r="N352" s="4">
        <v>3.2926086956521741</v>
      </c>
      <c r="O352" s="4">
        <v>5.3913043478260869</v>
      </c>
      <c r="P352" s="4">
        <f>SUM(Nurse[[#This Row],[LPN Hours (excl. Admin)]],Nurse[[#This Row],[LPN Admin Hours]])</f>
        <v>51.792173913043499</v>
      </c>
      <c r="Q352" s="4">
        <v>41.238913043478277</v>
      </c>
      <c r="R352" s="4">
        <v>10.553260869565218</v>
      </c>
      <c r="S352" s="4">
        <f>SUM(Nurse[[#This Row],[CNA Hours]],Nurse[[#This Row],[NA TR Hours]],Nurse[[#This Row],[Med Aide/Tech Hours]])</f>
        <v>115.73663043478263</v>
      </c>
      <c r="T352" s="4">
        <v>111.7630434782609</v>
      </c>
      <c r="U352" s="4">
        <v>0.3803260869565217</v>
      </c>
      <c r="V352" s="4">
        <v>3.593260869565218</v>
      </c>
      <c r="W3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3.0230434782608695</v>
      </c>
      <c r="X352" s="4">
        <v>0.54336956521739133</v>
      </c>
      <c r="Y352" s="4">
        <v>0</v>
      </c>
      <c r="Z352" s="4">
        <v>0</v>
      </c>
      <c r="AA352" s="4">
        <v>2.1807608695652174</v>
      </c>
      <c r="AB352" s="4">
        <v>0</v>
      </c>
      <c r="AC352" s="4">
        <v>0.29891304347826086</v>
      </c>
      <c r="AD352" s="4">
        <v>0</v>
      </c>
      <c r="AE352" s="4">
        <v>0</v>
      </c>
      <c r="AF352" s="1">
        <v>155348</v>
      </c>
      <c r="AG352" s="1">
        <v>5</v>
      </c>
      <c r="AH352"/>
    </row>
    <row r="353" spans="1:34" x14ac:dyDescent="0.25">
      <c r="A353" t="s">
        <v>508</v>
      </c>
      <c r="B353" t="s">
        <v>386</v>
      </c>
      <c r="C353" t="s">
        <v>817</v>
      </c>
      <c r="D353" t="s">
        <v>572</v>
      </c>
      <c r="E353" s="4">
        <v>31.543478260869566</v>
      </c>
      <c r="F353" s="4">
        <f>Nurse[[#This Row],[Total Nurse Staff Hours]]/Nurse[[#This Row],[MDS Census]]</f>
        <v>3.1294900068917983</v>
      </c>
      <c r="G353" s="4">
        <f>Nurse[[#This Row],[Total Direct Care Staff Hours]]/Nurse[[#This Row],[MDS Census]]</f>
        <v>2.8193762922122669</v>
      </c>
      <c r="H353" s="4">
        <f>Nurse[[#This Row],[Total RN Hours (w/ Admin, DON)]]/Nurse[[#This Row],[MDS Census]]</f>
        <v>0.55666436940041342</v>
      </c>
      <c r="I353" s="4">
        <f>Nurse[[#This Row],[RN Hours (excl. Admin, DON)]]/Nurse[[#This Row],[MDS Census]]</f>
        <v>0.41055823569951744</v>
      </c>
      <c r="J353" s="4">
        <f>SUM(Nurse[[#This Row],[RN Hours (excl. Admin, DON)]],Nurse[[#This Row],[RN Admin Hours]],Nurse[[#This Row],[RN DON Hours]],Nurse[[#This Row],[LPN Hours (excl. Admin)]],Nurse[[#This Row],[LPN Admin Hours]],Nurse[[#This Row],[CNA Hours]],Nurse[[#This Row],[NA TR Hours]],Nurse[[#This Row],[Med Aide/Tech Hours]])</f>
        <v>98.714999999999989</v>
      </c>
      <c r="K353" s="4">
        <f>SUM(Nurse[[#This Row],[RN Hours (excl. Admin, DON)]],Nurse[[#This Row],[LPN Hours (excl. Admin)]],Nurse[[#This Row],[CNA Hours]],Nurse[[#This Row],[NA TR Hours]],Nurse[[#This Row],[Med Aide/Tech Hours]])</f>
        <v>88.932934782608683</v>
      </c>
      <c r="L353" s="4">
        <f>SUM(Nurse[[#This Row],[RN Hours (excl. Admin, DON)]],Nurse[[#This Row],[RN Admin Hours]],Nurse[[#This Row],[RN DON Hours]])</f>
        <v>17.559130434782606</v>
      </c>
      <c r="M353" s="4">
        <v>12.950434782608692</v>
      </c>
      <c r="N353" s="4">
        <v>0</v>
      </c>
      <c r="O353" s="4">
        <v>4.6086956521739131</v>
      </c>
      <c r="P353" s="4">
        <f>SUM(Nurse[[#This Row],[LPN Hours (excl. Admin)]],Nurse[[#This Row],[LPN Admin Hours]])</f>
        <v>22.35</v>
      </c>
      <c r="Q353" s="4">
        <v>17.176630434782609</v>
      </c>
      <c r="R353" s="4">
        <v>5.1733695652173912</v>
      </c>
      <c r="S353" s="4">
        <f>SUM(Nurse[[#This Row],[CNA Hours]],Nurse[[#This Row],[NA TR Hours]],Nurse[[#This Row],[Med Aide/Tech Hours]])</f>
        <v>58.805869565217385</v>
      </c>
      <c r="T353" s="4">
        <v>43.517065217391298</v>
      </c>
      <c r="U353" s="4">
        <v>4.3297826086956546</v>
      </c>
      <c r="V353" s="4">
        <v>10.959021739130433</v>
      </c>
      <c r="W3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6.5434782608695645</v>
      </c>
      <c r="X353" s="4">
        <v>0</v>
      </c>
      <c r="Y353" s="4">
        <v>0</v>
      </c>
      <c r="Z353" s="4">
        <v>0</v>
      </c>
      <c r="AA353" s="4">
        <v>0</v>
      </c>
      <c r="AB353" s="4">
        <v>0</v>
      </c>
      <c r="AC353" s="4">
        <v>5.7228260869565215</v>
      </c>
      <c r="AD353" s="4">
        <v>0</v>
      </c>
      <c r="AE353" s="4">
        <v>0.82065217391304346</v>
      </c>
      <c r="AF353" s="1">
        <v>155746</v>
      </c>
      <c r="AG353" s="1">
        <v>5</v>
      </c>
      <c r="AH353"/>
    </row>
    <row r="354" spans="1:34" x14ac:dyDescent="0.25">
      <c r="A354" t="s">
        <v>508</v>
      </c>
      <c r="B354" t="s">
        <v>310</v>
      </c>
      <c r="C354" t="s">
        <v>803</v>
      </c>
      <c r="D354" t="s">
        <v>591</v>
      </c>
      <c r="E354" s="4">
        <v>136.21739130434781</v>
      </c>
      <c r="F354" s="4">
        <f>Nurse[[#This Row],[Total Nurse Staff Hours]]/Nurse[[#This Row],[MDS Census]]</f>
        <v>3.6444502074688798</v>
      </c>
      <c r="G354" s="4">
        <f>Nurse[[#This Row],[Total Direct Care Staff Hours]]/Nurse[[#This Row],[MDS Census]]</f>
        <v>3.3904205234599427</v>
      </c>
      <c r="H354" s="4">
        <f>Nurse[[#This Row],[Total RN Hours (w/ Admin, DON)]]/Nurse[[#This Row],[MDS Census]]</f>
        <v>0.44139004149377598</v>
      </c>
      <c r="I354" s="4">
        <f>Nurse[[#This Row],[RN Hours (excl. Admin, DON)]]/Nurse[[#This Row],[MDS Census]]</f>
        <v>0.37196776252792851</v>
      </c>
      <c r="J354" s="4">
        <f>SUM(Nurse[[#This Row],[RN Hours (excl. Admin, DON)]],Nurse[[#This Row],[RN Admin Hours]],Nurse[[#This Row],[RN DON Hours]],Nurse[[#This Row],[LPN Hours (excl. Admin)]],Nurse[[#This Row],[LPN Admin Hours]],Nurse[[#This Row],[CNA Hours]],Nurse[[#This Row],[NA TR Hours]],Nurse[[#This Row],[Med Aide/Tech Hours]])</f>
        <v>496.4375</v>
      </c>
      <c r="K354" s="4">
        <f>SUM(Nurse[[#This Row],[RN Hours (excl. Admin, DON)]],Nurse[[#This Row],[LPN Hours (excl. Admin)]],Nurse[[#This Row],[CNA Hours]],Nurse[[#This Row],[NA TR Hours]],Nurse[[#This Row],[Med Aide/Tech Hours]])</f>
        <v>461.83423913043475</v>
      </c>
      <c r="L354" s="4">
        <f>SUM(Nurse[[#This Row],[RN Hours (excl. Admin, DON)]],Nurse[[#This Row],[RN Admin Hours]],Nurse[[#This Row],[RN DON Hours]])</f>
        <v>60.125</v>
      </c>
      <c r="M354" s="4">
        <v>50.668478260869563</v>
      </c>
      <c r="N354" s="4">
        <v>4.5869565217391308</v>
      </c>
      <c r="O354" s="4">
        <v>4.8695652173913047</v>
      </c>
      <c r="P354" s="4">
        <f>SUM(Nurse[[#This Row],[LPN Hours (excl. Admin)]],Nurse[[#This Row],[LPN Admin Hours]])</f>
        <v>96.269021739130437</v>
      </c>
      <c r="Q354" s="4">
        <v>71.122282608695656</v>
      </c>
      <c r="R354" s="4">
        <v>25.146739130434781</v>
      </c>
      <c r="S354" s="4">
        <f>SUM(Nurse[[#This Row],[CNA Hours]],Nurse[[#This Row],[NA TR Hours]],Nurse[[#This Row],[Med Aide/Tech Hours]])</f>
        <v>340.04347826086956</v>
      </c>
      <c r="T354" s="4">
        <v>249.27717391304347</v>
      </c>
      <c r="U354" s="4">
        <v>0</v>
      </c>
      <c r="V354" s="4">
        <v>90.766304347826093</v>
      </c>
      <c r="W3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50.538043478260867</v>
      </c>
      <c r="X354" s="4">
        <v>9.3396739130434785</v>
      </c>
      <c r="Y354" s="4">
        <v>0</v>
      </c>
      <c r="Z354" s="4">
        <v>0</v>
      </c>
      <c r="AA354" s="4">
        <v>7.3967391304347823</v>
      </c>
      <c r="AB354" s="4">
        <v>0</v>
      </c>
      <c r="AC354" s="4">
        <v>6.5869565217391308</v>
      </c>
      <c r="AD354" s="4">
        <v>0</v>
      </c>
      <c r="AE354" s="4">
        <v>27.214673913043477</v>
      </c>
      <c r="AF354" s="1">
        <v>155655</v>
      </c>
      <c r="AG354" s="1">
        <v>5</v>
      </c>
      <c r="AH354"/>
    </row>
    <row r="355" spans="1:34" x14ac:dyDescent="0.25">
      <c r="A355" t="s">
        <v>508</v>
      </c>
      <c r="B355" t="s">
        <v>263</v>
      </c>
      <c r="C355" t="s">
        <v>662</v>
      </c>
      <c r="D355" t="s">
        <v>631</v>
      </c>
      <c r="E355" s="4">
        <v>65.076086956521735</v>
      </c>
      <c r="F355" s="4">
        <f>Nurse[[#This Row],[Total Nurse Staff Hours]]/Nurse[[#This Row],[MDS Census]]</f>
        <v>2.9126357107065313</v>
      </c>
      <c r="G355" s="4">
        <f>Nurse[[#This Row],[Total Direct Care Staff Hours]]/Nurse[[#This Row],[MDS Census]]</f>
        <v>2.8284533155169536</v>
      </c>
      <c r="H355" s="4">
        <f>Nurse[[#This Row],[Total RN Hours (w/ Admin, DON)]]/Nurse[[#This Row],[MDS Census]]</f>
        <v>0.63906798062468662</v>
      </c>
      <c r="I355" s="4">
        <f>Nurse[[#This Row],[RN Hours (excl. Admin, DON)]]/Nurse[[#This Row],[MDS Census]]</f>
        <v>0.55488558543510913</v>
      </c>
      <c r="J355" s="4">
        <f>SUM(Nurse[[#This Row],[RN Hours (excl. Admin, DON)]],Nurse[[#This Row],[RN Admin Hours]],Nurse[[#This Row],[RN DON Hours]],Nurse[[#This Row],[LPN Hours (excl. Admin)]],Nurse[[#This Row],[LPN Admin Hours]],Nurse[[#This Row],[CNA Hours]],Nurse[[#This Row],[NA TR Hours]],Nurse[[#This Row],[Med Aide/Tech Hours]])</f>
        <v>189.54293478260871</v>
      </c>
      <c r="K355" s="4">
        <f>SUM(Nurse[[#This Row],[RN Hours (excl. Admin, DON)]],Nurse[[#This Row],[LPN Hours (excl. Admin)]],Nurse[[#This Row],[CNA Hours]],Nurse[[#This Row],[NA TR Hours]],Nurse[[#This Row],[Med Aide/Tech Hours]])</f>
        <v>184.06467391304346</v>
      </c>
      <c r="L355" s="4">
        <f>SUM(Nurse[[#This Row],[RN Hours (excl. Admin, DON)]],Nurse[[#This Row],[RN Admin Hours]],Nurse[[#This Row],[RN DON Hours]])</f>
        <v>41.58804347826085</v>
      </c>
      <c r="M355" s="4">
        <v>36.109782608695632</v>
      </c>
      <c r="N355" s="4">
        <v>0</v>
      </c>
      <c r="O355" s="4">
        <v>5.4782608695652177</v>
      </c>
      <c r="P355" s="4">
        <f>SUM(Nurse[[#This Row],[LPN Hours (excl. Admin)]],Nurse[[#This Row],[LPN Admin Hours]])</f>
        <v>47.632608695652195</v>
      </c>
      <c r="Q355" s="4">
        <v>47.632608695652195</v>
      </c>
      <c r="R355" s="4">
        <v>0</v>
      </c>
      <c r="S355" s="4">
        <f>SUM(Nurse[[#This Row],[CNA Hours]],Nurse[[#This Row],[NA TR Hours]],Nurse[[#This Row],[Med Aide/Tech Hours]])</f>
        <v>100.32228260869566</v>
      </c>
      <c r="T355" s="4">
        <v>90.883152173913047</v>
      </c>
      <c r="U355" s="4">
        <v>3.0086956521739139</v>
      </c>
      <c r="V355" s="4">
        <v>6.4304347826086961</v>
      </c>
      <c r="W3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7.8423913043478279</v>
      </c>
      <c r="X355" s="4">
        <v>3.1282608695652181</v>
      </c>
      <c r="Y355" s="4">
        <v>0</v>
      </c>
      <c r="Z355" s="4">
        <v>0</v>
      </c>
      <c r="AA355" s="4">
        <v>1.066304347826087</v>
      </c>
      <c r="AB355" s="4">
        <v>0</v>
      </c>
      <c r="AC355" s="4">
        <v>3.6478260869565231</v>
      </c>
      <c r="AD355" s="4">
        <v>0</v>
      </c>
      <c r="AE355" s="4">
        <v>0</v>
      </c>
      <c r="AF355" s="1">
        <v>155526</v>
      </c>
      <c r="AG355" s="1">
        <v>5</v>
      </c>
      <c r="AH355"/>
    </row>
    <row r="356" spans="1:34" x14ac:dyDescent="0.25">
      <c r="A356" t="s">
        <v>508</v>
      </c>
      <c r="B356" t="s">
        <v>7</v>
      </c>
      <c r="C356" t="s">
        <v>665</v>
      </c>
      <c r="D356" t="s">
        <v>579</v>
      </c>
      <c r="E356" s="4">
        <v>48.195652173913047</v>
      </c>
      <c r="F356" s="4">
        <f>Nurse[[#This Row],[Total Nurse Staff Hours]]/Nurse[[#This Row],[MDS Census]]</f>
        <v>3.6117140279657187</v>
      </c>
      <c r="G356" s="4">
        <f>Nurse[[#This Row],[Total Direct Care Staff Hours]]/Nurse[[#This Row],[MDS Census]]</f>
        <v>3.4657397383852047</v>
      </c>
      <c r="H356" s="4">
        <f>Nurse[[#This Row],[Total RN Hours (w/ Admin, DON)]]/Nurse[[#This Row],[MDS Census]]</f>
        <v>0.93655390166892161</v>
      </c>
      <c r="I356" s="4">
        <f>Nurse[[#This Row],[RN Hours (excl. Admin, DON)]]/Nurse[[#This Row],[MDS Census]]</f>
        <v>0.79057961208840755</v>
      </c>
      <c r="J356" s="4">
        <f>SUM(Nurse[[#This Row],[RN Hours (excl. Admin, DON)]],Nurse[[#This Row],[RN Admin Hours]],Nurse[[#This Row],[RN DON Hours]],Nurse[[#This Row],[LPN Hours (excl. Admin)]],Nurse[[#This Row],[LPN Admin Hours]],Nurse[[#This Row],[CNA Hours]],Nurse[[#This Row],[NA TR Hours]],Nurse[[#This Row],[Med Aide/Tech Hours]])</f>
        <v>174.06891304347823</v>
      </c>
      <c r="K356" s="4">
        <f>SUM(Nurse[[#This Row],[RN Hours (excl. Admin, DON)]],Nurse[[#This Row],[LPN Hours (excl. Admin)]],Nurse[[#This Row],[CNA Hours]],Nurse[[#This Row],[NA TR Hours]],Nurse[[#This Row],[Med Aide/Tech Hours]])</f>
        <v>167.03358695652173</v>
      </c>
      <c r="L356" s="4">
        <f>SUM(Nurse[[#This Row],[RN Hours (excl. Admin, DON)]],Nurse[[#This Row],[RN Admin Hours]],Nurse[[#This Row],[RN DON Hours]])</f>
        <v>45.137826086956508</v>
      </c>
      <c r="M356" s="4">
        <v>38.102499999999992</v>
      </c>
      <c r="N356" s="4">
        <v>1.4701086956521738</v>
      </c>
      <c r="O356" s="4">
        <v>5.5652173913043477</v>
      </c>
      <c r="P356" s="4">
        <f>SUM(Nurse[[#This Row],[LPN Hours (excl. Admin)]],Nurse[[#This Row],[LPN Admin Hours]])</f>
        <v>42.994565217391305</v>
      </c>
      <c r="Q356" s="4">
        <v>42.994565217391305</v>
      </c>
      <c r="R356" s="4">
        <v>0</v>
      </c>
      <c r="S356" s="4">
        <f>SUM(Nurse[[#This Row],[CNA Hours]],Nurse[[#This Row],[NA TR Hours]],Nurse[[#This Row],[Med Aide/Tech Hours]])</f>
        <v>85.936521739130441</v>
      </c>
      <c r="T356" s="4">
        <v>61.380543478260883</v>
      </c>
      <c r="U356" s="4">
        <v>1.875</v>
      </c>
      <c r="V356" s="4">
        <v>22.680978260869562</v>
      </c>
      <c r="W3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12.791739130434781</v>
      </c>
      <c r="X356" s="4">
        <v>1.8796739130434783</v>
      </c>
      <c r="Y356" s="4">
        <v>1.3831521739130435</v>
      </c>
      <c r="Z356" s="4">
        <v>0</v>
      </c>
      <c r="AA356" s="4">
        <v>2.5244565217391304</v>
      </c>
      <c r="AB356" s="4">
        <v>0</v>
      </c>
      <c r="AC356" s="4">
        <v>3.0408695652173914</v>
      </c>
      <c r="AD356" s="4">
        <v>0</v>
      </c>
      <c r="AE356" s="4">
        <v>3.9635869565217381</v>
      </c>
      <c r="AF356" s="1">
        <v>155073</v>
      </c>
      <c r="AG356" s="1">
        <v>5</v>
      </c>
      <c r="AH356"/>
    </row>
    <row r="357" spans="1:34" x14ac:dyDescent="0.25">
      <c r="A357" t="s">
        <v>508</v>
      </c>
      <c r="B357" t="s">
        <v>264</v>
      </c>
      <c r="C357" t="s">
        <v>694</v>
      </c>
      <c r="D357" t="s">
        <v>554</v>
      </c>
      <c r="E357" s="4">
        <v>48.630434782608695</v>
      </c>
      <c r="F357" s="4">
        <f>Nurse[[#This Row],[Total Nurse Staff Hours]]/Nurse[[#This Row],[MDS Census]]</f>
        <v>3.196508717031739</v>
      </c>
      <c r="G357" s="4">
        <f>Nurse[[#This Row],[Total Direct Care Staff Hours]]/Nurse[[#This Row],[MDS Census]]</f>
        <v>3.0784264640143046</v>
      </c>
      <c r="H357" s="4">
        <f>Nurse[[#This Row],[Total RN Hours (w/ Admin, DON)]]/Nurse[[#This Row],[MDS Census]]</f>
        <v>0.38965131873044245</v>
      </c>
      <c r="I357" s="4">
        <f>Nurse[[#This Row],[RN Hours (excl. Admin, DON)]]/Nurse[[#This Row],[MDS Census]]</f>
        <v>0.27156906571300832</v>
      </c>
      <c r="J357" s="4">
        <f>SUM(Nurse[[#This Row],[RN Hours (excl. Admin, DON)]],Nurse[[#This Row],[RN Admin Hours]],Nurse[[#This Row],[RN DON Hours]],Nurse[[#This Row],[LPN Hours (excl. Admin)]],Nurse[[#This Row],[LPN Admin Hours]],Nurse[[#This Row],[CNA Hours]],Nurse[[#This Row],[NA TR Hours]],Nurse[[#This Row],[Med Aide/Tech Hours]])</f>
        <v>155.44760869565218</v>
      </c>
      <c r="K357" s="4">
        <f>SUM(Nurse[[#This Row],[RN Hours (excl. Admin, DON)]],Nurse[[#This Row],[LPN Hours (excl. Admin)]],Nurse[[#This Row],[CNA Hours]],Nurse[[#This Row],[NA TR Hours]],Nurse[[#This Row],[Med Aide/Tech Hours]])</f>
        <v>149.70521739130433</v>
      </c>
      <c r="L357" s="4">
        <f>SUM(Nurse[[#This Row],[RN Hours (excl. Admin, DON)]],Nurse[[#This Row],[RN Admin Hours]],Nurse[[#This Row],[RN DON Hours]])</f>
        <v>18.948913043478257</v>
      </c>
      <c r="M357" s="4">
        <v>13.206521739130427</v>
      </c>
      <c r="N357" s="4">
        <v>0</v>
      </c>
      <c r="O357" s="4">
        <v>5.7423913043478292</v>
      </c>
      <c r="P357" s="4">
        <f>SUM(Nurse[[#This Row],[LPN Hours (excl. Admin)]],Nurse[[#This Row],[LPN Admin Hours]])</f>
        <v>37.329130434782613</v>
      </c>
      <c r="Q357" s="4">
        <v>37.329130434782613</v>
      </c>
      <c r="R357" s="4">
        <v>0</v>
      </c>
      <c r="S357" s="4">
        <f>SUM(Nurse[[#This Row],[CNA Hours]],Nurse[[#This Row],[NA TR Hours]],Nurse[[#This Row],[Med Aide/Tech Hours]])</f>
        <v>99.169565217391295</v>
      </c>
      <c r="T357" s="4">
        <v>70.218478260869574</v>
      </c>
      <c r="U357" s="4">
        <v>22.266304347826072</v>
      </c>
      <c r="V357" s="4">
        <v>6.6847826086956506</v>
      </c>
      <c r="W3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0.62717391304347825</v>
      </c>
      <c r="X357" s="4">
        <v>0.24456521739130435</v>
      </c>
      <c r="Y357" s="4">
        <v>0</v>
      </c>
      <c r="Z357" s="4">
        <v>0</v>
      </c>
      <c r="AA357" s="4">
        <v>0</v>
      </c>
      <c r="AB357" s="4">
        <v>0</v>
      </c>
      <c r="AC357" s="4">
        <v>0.38260869565217392</v>
      </c>
      <c r="AD357" s="4">
        <v>0</v>
      </c>
      <c r="AE357" s="4">
        <v>0</v>
      </c>
      <c r="AF357" s="1">
        <v>155527</v>
      </c>
      <c r="AG357" s="1">
        <v>5</v>
      </c>
      <c r="AH357"/>
    </row>
    <row r="358" spans="1:34" x14ac:dyDescent="0.25">
      <c r="A358" t="s">
        <v>508</v>
      </c>
      <c r="B358" t="s">
        <v>92</v>
      </c>
      <c r="C358" t="s">
        <v>660</v>
      </c>
      <c r="D358" t="s">
        <v>611</v>
      </c>
      <c r="E358" s="4">
        <v>93.739130434782609</v>
      </c>
      <c r="F358" s="4">
        <f>Nurse[[#This Row],[Total Nurse Staff Hours]]/Nurse[[#This Row],[MDS Census]]</f>
        <v>3.2746057513914657</v>
      </c>
      <c r="G358" s="4">
        <f>Nurse[[#This Row],[Total Direct Care Staff Hours]]/Nurse[[#This Row],[MDS Census]]</f>
        <v>3.0702052411873839</v>
      </c>
      <c r="H358" s="4">
        <f>Nurse[[#This Row],[Total RN Hours (w/ Admin, DON)]]/Nurse[[#This Row],[MDS Census]]</f>
        <v>0.45657467532467527</v>
      </c>
      <c r="I358" s="4">
        <f>Nurse[[#This Row],[RN Hours (excl. Admin, DON)]]/Nurse[[#This Row],[MDS Census]]</f>
        <v>0.34711270871985156</v>
      </c>
      <c r="J358" s="4">
        <f>SUM(Nurse[[#This Row],[RN Hours (excl. Admin, DON)]],Nurse[[#This Row],[RN Admin Hours]],Nurse[[#This Row],[RN DON Hours]],Nurse[[#This Row],[LPN Hours (excl. Admin)]],Nurse[[#This Row],[LPN Admin Hours]],Nurse[[#This Row],[CNA Hours]],Nurse[[#This Row],[NA TR Hours]],Nurse[[#This Row],[Med Aide/Tech Hours]])</f>
        <v>306.9586956521739</v>
      </c>
      <c r="K358" s="4">
        <f>SUM(Nurse[[#This Row],[RN Hours (excl. Admin, DON)]],Nurse[[#This Row],[LPN Hours (excl. Admin)]],Nurse[[#This Row],[CNA Hours]],Nurse[[#This Row],[NA TR Hours]],Nurse[[#This Row],[Med Aide/Tech Hours]])</f>
        <v>287.7983695652174</v>
      </c>
      <c r="L358" s="4">
        <f>SUM(Nurse[[#This Row],[RN Hours (excl. Admin, DON)]],Nurse[[#This Row],[RN Admin Hours]],Nurse[[#This Row],[RN DON Hours]])</f>
        <v>42.798913043478258</v>
      </c>
      <c r="M358" s="4">
        <v>32.538043478260867</v>
      </c>
      <c r="N358" s="4">
        <v>0.17391304347826086</v>
      </c>
      <c r="O358" s="4">
        <v>10.086956521739131</v>
      </c>
      <c r="P358" s="4">
        <f>SUM(Nurse[[#This Row],[LPN Hours (excl. Admin)]],Nurse[[#This Row],[LPN Admin Hours]])</f>
        <v>103.79706521739129</v>
      </c>
      <c r="Q358" s="4">
        <v>94.897608695652167</v>
      </c>
      <c r="R358" s="4">
        <v>8.8994565217391308</v>
      </c>
      <c r="S358" s="4">
        <f>SUM(Nurse[[#This Row],[CNA Hours]],Nurse[[#This Row],[NA TR Hours]],Nurse[[#This Row],[Med Aide/Tech Hours]])</f>
        <v>160.36271739130436</v>
      </c>
      <c r="T358" s="4">
        <v>152.07739130434783</v>
      </c>
      <c r="U358" s="4">
        <v>0</v>
      </c>
      <c r="V358" s="4">
        <v>8.2853260869565215</v>
      </c>
      <c r="W3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55.295652173913041</v>
      </c>
      <c r="X358" s="4">
        <v>0</v>
      </c>
      <c r="Y358" s="4">
        <v>8.6956521739130432E-2</v>
      </c>
      <c r="Z358" s="4">
        <v>0</v>
      </c>
      <c r="AA358" s="4">
        <v>21.560652173913041</v>
      </c>
      <c r="AB358" s="4">
        <v>0</v>
      </c>
      <c r="AC358" s="4">
        <v>33.648043478260867</v>
      </c>
      <c r="AD358" s="4">
        <v>0</v>
      </c>
      <c r="AE358" s="4">
        <v>0</v>
      </c>
      <c r="AF358" s="1">
        <v>155215</v>
      </c>
      <c r="AG358" s="1">
        <v>5</v>
      </c>
      <c r="AH358"/>
    </row>
    <row r="359" spans="1:34" x14ac:dyDescent="0.25">
      <c r="A359" t="s">
        <v>508</v>
      </c>
      <c r="B359" t="s">
        <v>280</v>
      </c>
      <c r="C359" t="s">
        <v>787</v>
      </c>
      <c r="D359" t="s">
        <v>587</v>
      </c>
      <c r="E359" s="4">
        <v>17.967391304347824</v>
      </c>
      <c r="F359" s="4">
        <f>Nurse[[#This Row],[Total Nurse Staff Hours]]/Nurse[[#This Row],[MDS Census]]</f>
        <v>5.4003024803387776</v>
      </c>
      <c r="G359" s="4">
        <f>Nurse[[#This Row],[Total Direct Care Staff Hours]]/Nurse[[#This Row],[MDS Census]]</f>
        <v>5.1756200846944944</v>
      </c>
      <c r="H359" s="4">
        <f>Nurse[[#This Row],[Total RN Hours (w/ Admin, DON)]]/Nurse[[#This Row],[MDS Census]]</f>
        <v>0.5856624319419238</v>
      </c>
      <c r="I359" s="4">
        <f>Nurse[[#This Row],[RN Hours (excl. Admin, DON)]]/Nurse[[#This Row],[MDS Census]]</f>
        <v>0.47313974591651536</v>
      </c>
      <c r="J359" s="4">
        <f>SUM(Nurse[[#This Row],[RN Hours (excl. Admin, DON)]],Nurse[[#This Row],[RN Admin Hours]],Nurse[[#This Row],[RN DON Hours]],Nurse[[#This Row],[LPN Hours (excl. Admin)]],Nurse[[#This Row],[LPN Admin Hours]],Nurse[[#This Row],[CNA Hours]],Nurse[[#This Row],[NA TR Hours]],Nurse[[#This Row],[Med Aide/Tech Hours]])</f>
        <v>97.029347826086934</v>
      </c>
      <c r="K359" s="4">
        <f>SUM(Nurse[[#This Row],[RN Hours (excl. Admin, DON)]],Nurse[[#This Row],[LPN Hours (excl. Admin)]],Nurse[[#This Row],[CNA Hours]],Nurse[[#This Row],[NA TR Hours]],Nurse[[#This Row],[Med Aide/Tech Hours]])</f>
        <v>92.992391304347805</v>
      </c>
      <c r="L359" s="4">
        <f>SUM(Nurse[[#This Row],[RN Hours (excl. Admin, DON)]],Nurse[[#This Row],[RN Admin Hours]],Nurse[[#This Row],[RN DON Hours]])</f>
        <v>10.52282608695652</v>
      </c>
      <c r="M359" s="4">
        <v>8.5010869565217373</v>
      </c>
      <c r="N359" s="4">
        <v>0</v>
      </c>
      <c r="O359" s="4">
        <v>2.0217391304347827</v>
      </c>
      <c r="P359" s="4">
        <f>SUM(Nurse[[#This Row],[LPN Hours (excl. Admin)]],Nurse[[#This Row],[LPN Admin Hours]])</f>
        <v>20.334782608695651</v>
      </c>
      <c r="Q359" s="4">
        <v>18.319565217391304</v>
      </c>
      <c r="R359" s="4">
        <v>2.0152173913043483</v>
      </c>
      <c r="S359" s="4">
        <f>SUM(Nurse[[#This Row],[CNA Hours]],Nurse[[#This Row],[NA TR Hours]],Nurse[[#This Row],[Med Aide/Tech Hours]])</f>
        <v>66.171739130434759</v>
      </c>
      <c r="T359" s="4">
        <v>61.0532608695652</v>
      </c>
      <c r="U359" s="4">
        <v>0</v>
      </c>
      <c r="V359" s="4">
        <v>5.1184782608695647</v>
      </c>
      <c r="W3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59" s="4">
        <v>0</v>
      </c>
      <c r="Y359" s="4">
        <v>0</v>
      </c>
      <c r="Z359" s="4">
        <v>0</v>
      </c>
      <c r="AA359" s="4">
        <v>0</v>
      </c>
      <c r="AB359" s="4">
        <v>0</v>
      </c>
      <c r="AC359" s="4">
        <v>0</v>
      </c>
      <c r="AD359" s="4">
        <v>0</v>
      </c>
      <c r="AE359" s="4">
        <v>0</v>
      </c>
      <c r="AF359" s="1">
        <v>155570</v>
      </c>
      <c r="AG359" s="1">
        <v>5</v>
      </c>
      <c r="AH359"/>
    </row>
    <row r="360" spans="1:34" x14ac:dyDescent="0.25">
      <c r="A360" t="s">
        <v>508</v>
      </c>
      <c r="B360" t="s">
        <v>183</v>
      </c>
      <c r="C360" t="s">
        <v>740</v>
      </c>
      <c r="D360" t="s">
        <v>580</v>
      </c>
      <c r="E360" s="4">
        <v>15.619565217391305</v>
      </c>
      <c r="F360" s="4">
        <f>Nurse[[#This Row],[Total Nurse Staff Hours]]/Nurse[[#This Row],[MDS Census]]</f>
        <v>4.072171189979124</v>
      </c>
      <c r="G360" s="4">
        <f>Nurse[[#This Row],[Total Direct Care Staff Hours]]/Nurse[[#This Row],[MDS Census]]</f>
        <v>3.7564231036882401</v>
      </c>
      <c r="H360" s="4">
        <f>Nurse[[#This Row],[Total RN Hours (w/ Admin, DON)]]/Nurse[[#This Row],[MDS Census]]</f>
        <v>1.0030619345859431</v>
      </c>
      <c r="I360" s="4">
        <f>Nurse[[#This Row],[RN Hours (excl. Admin, DON)]]/Nurse[[#This Row],[MDS Census]]</f>
        <v>0.68731384829505926</v>
      </c>
      <c r="J360" s="4">
        <f>SUM(Nurse[[#This Row],[RN Hours (excl. Admin, DON)]],Nurse[[#This Row],[RN Admin Hours]],Nurse[[#This Row],[RN DON Hours]],Nurse[[#This Row],[LPN Hours (excl. Admin)]],Nurse[[#This Row],[LPN Admin Hours]],Nurse[[#This Row],[CNA Hours]],Nurse[[#This Row],[NA TR Hours]],Nurse[[#This Row],[Med Aide/Tech Hours]])</f>
        <v>63.605543478260884</v>
      </c>
      <c r="K360" s="4">
        <f>SUM(Nurse[[#This Row],[RN Hours (excl. Admin, DON)]],Nurse[[#This Row],[LPN Hours (excl. Admin)]],Nurse[[#This Row],[CNA Hours]],Nurse[[#This Row],[NA TR Hours]],Nurse[[#This Row],[Med Aide/Tech Hours]])</f>
        <v>58.673695652173926</v>
      </c>
      <c r="L360" s="4">
        <f>SUM(Nurse[[#This Row],[RN Hours (excl. Admin, DON)]],Nurse[[#This Row],[RN Admin Hours]],Nurse[[#This Row],[RN DON Hours]])</f>
        <v>15.667391304347827</v>
      </c>
      <c r="M360" s="4">
        <v>10.735543478260871</v>
      </c>
      <c r="N360" s="4">
        <v>0</v>
      </c>
      <c r="O360" s="4">
        <v>4.9318478260869556</v>
      </c>
      <c r="P360" s="4">
        <f>SUM(Nurse[[#This Row],[LPN Hours (excl. Admin)]],Nurse[[#This Row],[LPN Admin Hours]])</f>
        <v>14.288043478260869</v>
      </c>
      <c r="Q360" s="4">
        <v>14.288043478260869</v>
      </c>
      <c r="R360" s="4">
        <v>0</v>
      </c>
      <c r="S360" s="4">
        <f>SUM(Nurse[[#This Row],[CNA Hours]],Nurse[[#This Row],[NA TR Hours]],Nurse[[#This Row],[Med Aide/Tech Hours]])</f>
        <v>33.650108695652186</v>
      </c>
      <c r="T360" s="4">
        <v>33.650108695652186</v>
      </c>
      <c r="U360" s="4">
        <v>0</v>
      </c>
      <c r="V360" s="4">
        <v>0</v>
      </c>
      <c r="W3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0" s="4">
        <v>0</v>
      </c>
      <c r="Y360" s="4">
        <v>0</v>
      </c>
      <c r="Z360" s="4">
        <v>0</v>
      </c>
      <c r="AA360" s="4">
        <v>0</v>
      </c>
      <c r="AB360" s="4">
        <v>0</v>
      </c>
      <c r="AC360" s="4">
        <v>0</v>
      </c>
      <c r="AD360" s="4">
        <v>0</v>
      </c>
      <c r="AE360" s="4">
        <v>0</v>
      </c>
      <c r="AF360" s="1">
        <v>155374</v>
      </c>
      <c r="AG360" s="1">
        <v>5</v>
      </c>
      <c r="AH360"/>
    </row>
    <row r="361" spans="1:34" x14ac:dyDescent="0.25">
      <c r="A361" t="s">
        <v>508</v>
      </c>
      <c r="B361" t="s">
        <v>412</v>
      </c>
      <c r="C361" t="s">
        <v>711</v>
      </c>
      <c r="D361" t="s">
        <v>582</v>
      </c>
      <c r="E361" s="4">
        <v>57.706521739130437</v>
      </c>
      <c r="F361" s="4">
        <f>Nurse[[#This Row],[Total Nurse Staff Hours]]/Nurse[[#This Row],[MDS Census]]</f>
        <v>3.1996929741947637</v>
      </c>
      <c r="G361" s="4">
        <f>Nurse[[#This Row],[Total Direct Care Staff Hours]]/Nurse[[#This Row],[MDS Census]]</f>
        <v>2.9679299303070259</v>
      </c>
      <c r="H361" s="4">
        <f>Nurse[[#This Row],[Total RN Hours (w/ Admin, DON)]]/Nurse[[#This Row],[MDS Census]]</f>
        <v>0.59479563006215852</v>
      </c>
      <c r="I361" s="4">
        <f>Nurse[[#This Row],[RN Hours (excl. Admin, DON)]]/Nurse[[#This Row],[MDS Census]]</f>
        <v>0.44336409870032012</v>
      </c>
      <c r="J361" s="4">
        <f>SUM(Nurse[[#This Row],[RN Hours (excl. Admin, DON)]],Nurse[[#This Row],[RN Admin Hours]],Nurse[[#This Row],[RN DON Hours]],Nurse[[#This Row],[LPN Hours (excl. Admin)]],Nurse[[#This Row],[LPN Admin Hours]],Nurse[[#This Row],[CNA Hours]],Nurse[[#This Row],[NA TR Hours]],Nurse[[#This Row],[Med Aide/Tech Hours]])</f>
        <v>184.64315217391305</v>
      </c>
      <c r="K361" s="4">
        <f>SUM(Nurse[[#This Row],[RN Hours (excl. Admin, DON)]],Nurse[[#This Row],[LPN Hours (excl. Admin)]],Nurse[[#This Row],[CNA Hours]],Nurse[[#This Row],[NA TR Hours]],Nurse[[#This Row],[Med Aide/Tech Hours]])</f>
        <v>171.26891304347828</v>
      </c>
      <c r="L361" s="4">
        <f>SUM(Nurse[[#This Row],[RN Hours (excl. Admin, DON)]],Nurse[[#This Row],[RN Admin Hours]],Nurse[[#This Row],[RN DON Hours]])</f>
        <v>34.323586956521737</v>
      </c>
      <c r="M361" s="4">
        <v>25.584999999999997</v>
      </c>
      <c r="N361" s="4">
        <v>3.4471739130434789</v>
      </c>
      <c r="O361" s="4">
        <v>5.2914130434782605</v>
      </c>
      <c r="P361" s="4">
        <f>SUM(Nurse[[#This Row],[LPN Hours (excl. Admin)]],Nurse[[#This Row],[LPN Admin Hours]])</f>
        <v>58.571521739130418</v>
      </c>
      <c r="Q361" s="4">
        <v>53.935869565217374</v>
      </c>
      <c r="R361" s="4">
        <v>4.6356521739130434</v>
      </c>
      <c r="S361" s="4">
        <f>SUM(Nurse[[#This Row],[CNA Hours]],Nurse[[#This Row],[NA TR Hours]],Nurse[[#This Row],[Med Aide/Tech Hours]])</f>
        <v>91.748043478260911</v>
      </c>
      <c r="T361" s="4">
        <v>70.61597826086961</v>
      </c>
      <c r="U361" s="4">
        <v>0</v>
      </c>
      <c r="V361" s="4">
        <v>21.132065217391307</v>
      </c>
      <c r="W3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1" s="4">
        <v>0</v>
      </c>
      <c r="Y361" s="4">
        <v>0</v>
      </c>
      <c r="Z361" s="4">
        <v>0</v>
      </c>
      <c r="AA361" s="4">
        <v>0</v>
      </c>
      <c r="AB361" s="4">
        <v>0</v>
      </c>
      <c r="AC361" s="4">
        <v>0</v>
      </c>
      <c r="AD361" s="4">
        <v>0</v>
      </c>
      <c r="AE361" s="4">
        <v>0</v>
      </c>
      <c r="AF361" s="1">
        <v>155779</v>
      </c>
      <c r="AG361" s="1">
        <v>5</v>
      </c>
      <c r="AH361"/>
    </row>
    <row r="362" spans="1:34" x14ac:dyDescent="0.25">
      <c r="A362" t="s">
        <v>508</v>
      </c>
      <c r="B362" t="s">
        <v>223</v>
      </c>
      <c r="C362" t="s">
        <v>667</v>
      </c>
      <c r="D362" t="s">
        <v>615</v>
      </c>
      <c r="E362" s="4">
        <v>47.086956521739133</v>
      </c>
      <c r="F362" s="4">
        <f>Nurse[[#This Row],[Total Nurse Staff Hours]]/Nurse[[#This Row],[MDS Census]]</f>
        <v>3.863264081255771</v>
      </c>
      <c r="G362" s="4">
        <f>Nurse[[#This Row],[Total Direct Care Staff Hours]]/Nurse[[#This Row],[MDS Census]]</f>
        <v>3.136816712834718</v>
      </c>
      <c r="H362" s="4">
        <f>Nurse[[#This Row],[Total RN Hours (w/ Admin, DON)]]/Nurse[[#This Row],[MDS Census]]</f>
        <v>0.65981763619575251</v>
      </c>
      <c r="I362" s="4">
        <f>Nurse[[#This Row],[RN Hours (excl. Admin, DON)]]/Nurse[[#This Row],[MDS Census]]</f>
        <v>0.32734072022160671</v>
      </c>
      <c r="J362" s="4">
        <f>SUM(Nurse[[#This Row],[RN Hours (excl. Admin, DON)]],Nurse[[#This Row],[RN Admin Hours]],Nurse[[#This Row],[RN DON Hours]],Nurse[[#This Row],[LPN Hours (excl. Admin)]],Nurse[[#This Row],[LPN Admin Hours]],Nurse[[#This Row],[CNA Hours]],Nurse[[#This Row],[NA TR Hours]],Nurse[[#This Row],[Med Aide/Tech Hours]])</f>
        <v>181.90934782608696</v>
      </c>
      <c r="K362" s="4">
        <f>SUM(Nurse[[#This Row],[RN Hours (excl. Admin, DON)]],Nurse[[#This Row],[LPN Hours (excl. Admin)]],Nurse[[#This Row],[CNA Hours]],Nurse[[#This Row],[NA TR Hours]],Nurse[[#This Row],[Med Aide/Tech Hours]])</f>
        <v>147.70315217391303</v>
      </c>
      <c r="L362" s="4">
        <f>SUM(Nurse[[#This Row],[RN Hours (excl. Admin, DON)]],Nurse[[#This Row],[RN Admin Hours]],Nurse[[#This Row],[RN DON Hours]])</f>
        <v>31.068804347826088</v>
      </c>
      <c r="M362" s="4">
        <v>15.413478260869569</v>
      </c>
      <c r="N362" s="4">
        <v>10.437934782608695</v>
      </c>
      <c r="O362" s="4">
        <v>5.2173913043478262</v>
      </c>
      <c r="P362" s="4">
        <f>SUM(Nurse[[#This Row],[LPN Hours (excl. Admin)]],Nurse[[#This Row],[LPN Admin Hours]])</f>
        <v>55.387282608695656</v>
      </c>
      <c r="Q362" s="4">
        <v>36.83641304347826</v>
      </c>
      <c r="R362" s="4">
        <v>18.550869565217393</v>
      </c>
      <c r="S362" s="4">
        <f>SUM(Nurse[[#This Row],[CNA Hours]],Nurse[[#This Row],[NA TR Hours]],Nurse[[#This Row],[Med Aide/Tech Hours]])</f>
        <v>95.453260869565213</v>
      </c>
      <c r="T362" s="4">
        <v>94.779347826086948</v>
      </c>
      <c r="U362" s="4">
        <v>0.67391304347826086</v>
      </c>
      <c r="V362" s="4">
        <v>0</v>
      </c>
      <c r="W3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0.53804347826086951</v>
      </c>
      <c r="X362" s="4">
        <v>0</v>
      </c>
      <c r="Y362" s="4">
        <v>0.53804347826086951</v>
      </c>
      <c r="Z362" s="4">
        <v>0</v>
      </c>
      <c r="AA362" s="4">
        <v>0</v>
      </c>
      <c r="AB362" s="4">
        <v>0</v>
      </c>
      <c r="AC362" s="4">
        <v>0</v>
      </c>
      <c r="AD362" s="4">
        <v>0</v>
      </c>
      <c r="AE362" s="4">
        <v>0</v>
      </c>
      <c r="AF362" s="1">
        <v>155461</v>
      </c>
      <c r="AG362" s="1">
        <v>5</v>
      </c>
      <c r="AH362"/>
    </row>
    <row r="363" spans="1:34" x14ac:dyDescent="0.25">
      <c r="A363" t="s">
        <v>508</v>
      </c>
      <c r="B363" t="s">
        <v>182</v>
      </c>
      <c r="C363" t="s">
        <v>756</v>
      </c>
      <c r="D363" t="s">
        <v>627</v>
      </c>
      <c r="E363" s="4">
        <v>44.032608695652172</v>
      </c>
      <c r="F363" s="4">
        <f>Nurse[[#This Row],[Total Nurse Staff Hours]]/Nurse[[#This Row],[MDS Census]]</f>
        <v>3.4033818810170327</v>
      </c>
      <c r="G363" s="4">
        <f>Nurse[[#This Row],[Total Direct Care Staff Hours]]/Nurse[[#This Row],[MDS Census]]</f>
        <v>3.2400469019995062</v>
      </c>
      <c r="H363" s="4">
        <f>Nurse[[#This Row],[Total RN Hours (w/ Admin, DON)]]/Nurse[[#This Row],[MDS Census]]</f>
        <v>0.33609232288323876</v>
      </c>
      <c r="I363" s="4">
        <f>Nurse[[#This Row],[RN Hours (excl. Admin, DON)]]/Nurse[[#This Row],[MDS Census]]</f>
        <v>0.25512466057763522</v>
      </c>
      <c r="J363" s="4">
        <f>SUM(Nurse[[#This Row],[RN Hours (excl. Admin, DON)]],Nurse[[#This Row],[RN Admin Hours]],Nurse[[#This Row],[RN DON Hours]],Nurse[[#This Row],[LPN Hours (excl. Admin)]],Nurse[[#This Row],[LPN Admin Hours]],Nurse[[#This Row],[CNA Hours]],Nurse[[#This Row],[NA TR Hours]],Nurse[[#This Row],[Med Aide/Tech Hours]])</f>
        <v>149.85978260869564</v>
      </c>
      <c r="K363" s="4">
        <f>SUM(Nurse[[#This Row],[RN Hours (excl. Admin, DON)]],Nurse[[#This Row],[LPN Hours (excl. Admin)]],Nurse[[#This Row],[CNA Hours]],Nurse[[#This Row],[NA TR Hours]],Nurse[[#This Row],[Med Aide/Tech Hours]])</f>
        <v>142.66771739130434</v>
      </c>
      <c r="L363" s="4">
        <f>SUM(Nurse[[#This Row],[RN Hours (excl. Admin, DON)]],Nurse[[#This Row],[RN Admin Hours]],Nurse[[#This Row],[RN DON Hours]])</f>
        <v>14.799021739130437</v>
      </c>
      <c r="M363" s="4">
        <v>11.233804347826089</v>
      </c>
      <c r="N363" s="4">
        <v>0</v>
      </c>
      <c r="O363" s="4">
        <v>3.5652173913043477</v>
      </c>
      <c r="P363" s="4">
        <f>SUM(Nurse[[#This Row],[LPN Hours (excl. Admin)]],Nurse[[#This Row],[LPN Admin Hours]])</f>
        <v>33.152173913043484</v>
      </c>
      <c r="Q363" s="4">
        <v>29.525326086956525</v>
      </c>
      <c r="R363" s="4">
        <v>3.6268478260869568</v>
      </c>
      <c r="S363" s="4">
        <f>SUM(Nurse[[#This Row],[CNA Hours]],Nurse[[#This Row],[NA TR Hours]],Nurse[[#This Row],[Med Aide/Tech Hours]])</f>
        <v>101.90858695652172</v>
      </c>
      <c r="T363" s="4">
        <v>93.430326086956498</v>
      </c>
      <c r="U363" s="4">
        <v>0</v>
      </c>
      <c r="V363" s="4">
        <v>8.4782608695652169</v>
      </c>
      <c r="W3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12.983695652173912</v>
      </c>
      <c r="X363" s="4">
        <v>0</v>
      </c>
      <c r="Y363" s="4">
        <v>0</v>
      </c>
      <c r="Z363" s="4">
        <v>0</v>
      </c>
      <c r="AA363" s="4">
        <v>3.5516304347826089</v>
      </c>
      <c r="AB363" s="4">
        <v>0</v>
      </c>
      <c r="AC363" s="4">
        <v>8.9483695652173907</v>
      </c>
      <c r="AD363" s="4">
        <v>0</v>
      </c>
      <c r="AE363" s="4">
        <v>0.48369565217391303</v>
      </c>
      <c r="AF363" s="1">
        <v>155370</v>
      </c>
      <c r="AG363" s="1">
        <v>5</v>
      </c>
      <c r="AH363"/>
    </row>
    <row r="364" spans="1:34" x14ac:dyDescent="0.25">
      <c r="A364" t="s">
        <v>508</v>
      </c>
      <c r="B364" t="s">
        <v>432</v>
      </c>
      <c r="C364" t="s">
        <v>493</v>
      </c>
      <c r="D364" t="s">
        <v>614</v>
      </c>
      <c r="E364" s="4">
        <v>62.663043478260867</v>
      </c>
      <c r="F364" s="4">
        <f>Nurse[[#This Row],[Total Nurse Staff Hours]]/Nurse[[#This Row],[MDS Census]]</f>
        <v>4.34961144839549</v>
      </c>
      <c r="G364" s="4">
        <f>Nurse[[#This Row],[Total Direct Care Staff Hours]]/Nurse[[#This Row],[MDS Census]]</f>
        <v>3.9285828274067645</v>
      </c>
      <c r="H364" s="4">
        <f>Nurse[[#This Row],[Total RN Hours (w/ Admin, DON)]]/Nurse[[#This Row],[MDS Census]]</f>
        <v>1.0574830875975716</v>
      </c>
      <c r="I364" s="4">
        <f>Nurse[[#This Row],[RN Hours (excl. Admin, DON)]]/Nurse[[#This Row],[MDS Census]]</f>
        <v>0.67978664353859519</v>
      </c>
      <c r="J364" s="4">
        <f>SUM(Nurse[[#This Row],[RN Hours (excl. Admin, DON)]],Nurse[[#This Row],[RN Admin Hours]],Nurse[[#This Row],[RN DON Hours]],Nurse[[#This Row],[LPN Hours (excl. Admin)]],Nurse[[#This Row],[LPN Admin Hours]],Nurse[[#This Row],[CNA Hours]],Nurse[[#This Row],[NA TR Hours]],Nurse[[#This Row],[Med Aide/Tech Hours]])</f>
        <v>272.55989130434779</v>
      </c>
      <c r="K364" s="4">
        <f>SUM(Nurse[[#This Row],[RN Hours (excl. Admin, DON)]],Nurse[[#This Row],[LPN Hours (excl. Admin)]],Nurse[[#This Row],[CNA Hours]],Nurse[[#This Row],[NA TR Hours]],Nurse[[#This Row],[Med Aide/Tech Hours]])</f>
        <v>246.1769565217391</v>
      </c>
      <c r="L364" s="4">
        <f>SUM(Nurse[[#This Row],[RN Hours (excl. Admin, DON)]],Nurse[[#This Row],[RN Admin Hours]],Nurse[[#This Row],[RN DON Hours]])</f>
        <v>66.265108695652174</v>
      </c>
      <c r="M364" s="4">
        <v>42.597500000000011</v>
      </c>
      <c r="N364" s="4">
        <v>23.66760869565217</v>
      </c>
      <c r="O364" s="4">
        <v>0</v>
      </c>
      <c r="P364" s="4">
        <f>SUM(Nurse[[#This Row],[LPN Hours (excl. Admin)]],Nurse[[#This Row],[LPN Admin Hours]])</f>
        <v>47.713695652173897</v>
      </c>
      <c r="Q364" s="4">
        <v>44.998369565217374</v>
      </c>
      <c r="R364" s="4">
        <v>2.7153260869565212</v>
      </c>
      <c r="S364" s="4">
        <f>SUM(Nurse[[#This Row],[CNA Hours]],Nurse[[#This Row],[NA TR Hours]],Nurse[[#This Row],[Med Aide/Tech Hours]])</f>
        <v>158.58108695652172</v>
      </c>
      <c r="T364" s="4">
        <v>158.58108695652172</v>
      </c>
      <c r="U364" s="4">
        <v>0</v>
      </c>
      <c r="V364" s="4">
        <v>0</v>
      </c>
      <c r="W3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4" s="4">
        <v>0</v>
      </c>
      <c r="Y364" s="4">
        <v>0</v>
      </c>
      <c r="Z364" s="4">
        <v>0</v>
      </c>
      <c r="AA364" s="4">
        <v>0</v>
      </c>
      <c r="AB364" s="4">
        <v>0</v>
      </c>
      <c r="AC364" s="4">
        <v>0</v>
      </c>
      <c r="AD364" s="4">
        <v>0</v>
      </c>
      <c r="AE364" s="4">
        <v>0</v>
      </c>
      <c r="AF364" s="1">
        <v>155802</v>
      </c>
      <c r="AG364" s="1">
        <v>5</v>
      </c>
      <c r="AH364"/>
    </row>
    <row r="365" spans="1:34" x14ac:dyDescent="0.25">
      <c r="A365" t="s">
        <v>508</v>
      </c>
      <c r="B365" t="s">
        <v>315</v>
      </c>
      <c r="C365" t="s">
        <v>761</v>
      </c>
      <c r="D365" t="s">
        <v>572</v>
      </c>
      <c r="E365" s="4">
        <v>38.032608695652172</v>
      </c>
      <c r="F365" s="4">
        <f>Nurse[[#This Row],[Total Nurse Staff Hours]]/Nurse[[#This Row],[MDS Census]]</f>
        <v>3.8557244927122043</v>
      </c>
      <c r="G365" s="4">
        <f>Nurse[[#This Row],[Total Direct Care Staff Hours]]/Nurse[[#This Row],[MDS Census]]</f>
        <v>3.5868619605601615</v>
      </c>
      <c r="H365" s="4">
        <f>Nurse[[#This Row],[Total RN Hours (w/ Admin, DON)]]/Nurse[[#This Row],[MDS Census]]</f>
        <v>0.74822806516147466</v>
      </c>
      <c r="I365" s="4">
        <f>Nurse[[#This Row],[RN Hours (excl. Admin, DON)]]/Nurse[[#This Row],[MDS Census]]</f>
        <v>0.61561874821377538</v>
      </c>
      <c r="J365" s="4">
        <f>SUM(Nurse[[#This Row],[RN Hours (excl. Admin, DON)]],Nurse[[#This Row],[RN Admin Hours]],Nurse[[#This Row],[RN DON Hours]],Nurse[[#This Row],[LPN Hours (excl. Admin)]],Nurse[[#This Row],[LPN Admin Hours]],Nurse[[#This Row],[CNA Hours]],Nurse[[#This Row],[NA TR Hours]],Nurse[[#This Row],[Med Aide/Tech Hours]])</f>
        <v>146.64326086956524</v>
      </c>
      <c r="K365" s="4">
        <f>SUM(Nurse[[#This Row],[RN Hours (excl. Admin, DON)]],Nurse[[#This Row],[LPN Hours (excl. Admin)]],Nurse[[#This Row],[CNA Hours]],Nurse[[#This Row],[NA TR Hours]],Nurse[[#This Row],[Med Aide/Tech Hours]])</f>
        <v>136.41771739130439</v>
      </c>
      <c r="L365" s="4">
        <f>SUM(Nurse[[#This Row],[RN Hours (excl. Admin, DON)]],Nurse[[#This Row],[RN Admin Hours]],Nurse[[#This Row],[RN DON Hours]])</f>
        <v>28.457065217391303</v>
      </c>
      <c r="M365" s="4">
        <v>23.413586956521737</v>
      </c>
      <c r="N365" s="4">
        <v>0</v>
      </c>
      <c r="O365" s="4">
        <v>5.0434782608695654</v>
      </c>
      <c r="P365" s="4">
        <f>SUM(Nurse[[#This Row],[LPN Hours (excl. Admin)]],Nurse[[#This Row],[LPN Admin Hours]])</f>
        <v>29.379999999999995</v>
      </c>
      <c r="Q365" s="4">
        <v>24.197934782608691</v>
      </c>
      <c r="R365" s="4">
        <v>5.1820652173913047</v>
      </c>
      <c r="S365" s="4">
        <f>SUM(Nurse[[#This Row],[CNA Hours]],Nurse[[#This Row],[NA TR Hours]],Nurse[[#This Row],[Med Aide/Tech Hours]])</f>
        <v>88.806195652173955</v>
      </c>
      <c r="T365" s="4">
        <v>72.344130434782642</v>
      </c>
      <c r="U365" s="4">
        <v>0</v>
      </c>
      <c r="V365" s="4">
        <v>16.462065217391313</v>
      </c>
      <c r="W3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5" s="4">
        <v>0</v>
      </c>
      <c r="Y365" s="4">
        <v>0</v>
      </c>
      <c r="Z365" s="4">
        <v>0</v>
      </c>
      <c r="AA365" s="4">
        <v>0</v>
      </c>
      <c r="AB365" s="4">
        <v>0</v>
      </c>
      <c r="AC365" s="4">
        <v>0</v>
      </c>
      <c r="AD365" s="4">
        <v>0</v>
      </c>
      <c r="AE365" s="4">
        <v>0</v>
      </c>
      <c r="AF365" s="1">
        <v>155660</v>
      </c>
      <c r="AG365" s="1">
        <v>5</v>
      </c>
      <c r="AH365"/>
    </row>
    <row r="366" spans="1:34" x14ac:dyDescent="0.25">
      <c r="A366" t="s">
        <v>508</v>
      </c>
      <c r="B366" t="s">
        <v>105</v>
      </c>
      <c r="C366" t="s">
        <v>694</v>
      </c>
      <c r="D366" t="s">
        <v>554</v>
      </c>
      <c r="E366" s="4">
        <v>47.891304347826086</v>
      </c>
      <c r="F366" s="4">
        <f>Nurse[[#This Row],[Total Nurse Staff Hours]]/Nurse[[#This Row],[MDS Census]]</f>
        <v>3.4150590104403085</v>
      </c>
      <c r="G366" s="4">
        <f>Nurse[[#This Row],[Total Direct Care Staff Hours]]/Nurse[[#This Row],[MDS Census]]</f>
        <v>3.1070699046754422</v>
      </c>
      <c r="H366" s="4">
        <f>Nurse[[#This Row],[Total RN Hours (w/ Admin, DON)]]/Nurse[[#This Row],[MDS Census]]</f>
        <v>1.1006581933726736</v>
      </c>
      <c r="I366" s="4">
        <f>Nurse[[#This Row],[RN Hours (excl. Admin, DON)]]/Nurse[[#This Row],[MDS Census]]</f>
        <v>0.79266908760780763</v>
      </c>
      <c r="J366" s="4">
        <f>SUM(Nurse[[#This Row],[RN Hours (excl. Admin, DON)]],Nurse[[#This Row],[RN Admin Hours]],Nurse[[#This Row],[RN DON Hours]],Nurse[[#This Row],[LPN Hours (excl. Admin)]],Nurse[[#This Row],[LPN Admin Hours]],Nurse[[#This Row],[CNA Hours]],Nurse[[#This Row],[NA TR Hours]],Nurse[[#This Row],[Med Aide/Tech Hours]])</f>
        <v>163.5516304347826</v>
      </c>
      <c r="K366" s="4">
        <f>SUM(Nurse[[#This Row],[RN Hours (excl. Admin, DON)]],Nurse[[#This Row],[LPN Hours (excl. Admin)]],Nurse[[#This Row],[CNA Hours]],Nurse[[#This Row],[NA TR Hours]],Nurse[[#This Row],[Med Aide/Tech Hours]])</f>
        <v>148.8016304347826</v>
      </c>
      <c r="L366" s="4">
        <f>SUM(Nurse[[#This Row],[RN Hours (excl. Admin, DON)]],Nurse[[#This Row],[RN Admin Hours]],Nurse[[#This Row],[RN DON Hours]])</f>
        <v>52.711956521739125</v>
      </c>
      <c r="M366" s="4">
        <v>37.961956521739133</v>
      </c>
      <c r="N366" s="4">
        <v>9.445652173913043</v>
      </c>
      <c r="O366" s="4">
        <v>5.3043478260869561</v>
      </c>
      <c r="P366" s="4">
        <f>SUM(Nurse[[#This Row],[LPN Hours (excl. Admin)]],Nurse[[#This Row],[LPN Admin Hours]])</f>
        <v>53.505434782608695</v>
      </c>
      <c r="Q366" s="4">
        <v>53.505434782608695</v>
      </c>
      <c r="R366" s="4">
        <v>0</v>
      </c>
      <c r="S366" s="4">
        <f>SUM(Nurse[[#This Row],[CNA Hours]],Nurse[[#This Row],[NA TR Hours]],Nurse[[#This Row],[Med Aide/Tech Hours]])</f>
        <v>57.334239130434781</v>
      </c>
      <c r="T366" s="4">
        <v>49.432065217391305</v>
      </c>
      <c r="U366" s="4">
        <v>7.9021739130434785</v>
      </c>
      <c r="V366" s="4">
        <v>0</v>
      </c>
      <c r="W3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4.6195652173913038</v>
      </c>
      <c r="X366" s="4">
        <v>0.13043478260869565</v>
      </c>
      <c r="Y366" s="4">
        <v>0</v>
      </c>
      <c r="Z366" s="4">
        <v>0</v>
      </c>
      <c r="AA366" s="4">
        <v>0</v>
      </c>
      <c r="AB366" s="4">
        <v>0</v>
      </c>
      <c r="AC366" s="4">
        <v>4.4891304347826084</v>
      </c>
      <c r="AD366" s="4">
        <v>0</v>
      </c>
      <c r="AE366" s="4">
        <v>0</v>
      </c>
      <c r="AF366" s="1">
        <v>155231</v>
      </c>
      <c r="AG366" s="1">
        <v>5</v>
      </c>
      <c r="AH366"/>
    </row>
    <row r="367" spans="1:34" x14ac:dyDescent="0.25">
      <c r="A367" t="s">
        <v>508</v>
      </c>
      <c r="B367" t="s">
        <v>173</v>
      </c>
      <c r="C367" t="s">
        <v>753</v>
      </c>
      <c r="D367" t="s">
        <v>551</v>
      </c>
      <c r="E367" s="4">
        <v>96.858695652173907</v>
      </c>
      <c r="F367" s="4">
        <f>Nurse[[#This Row],[Total Nurse Staff Hours]]/Nurse[[#This Row],[MDS Census]]</f>
        <v>3.0292368982156876</v>
      </c>
      <c r="G367" s="4">
        <f>Nurse[[#This Row],[Total Direct Care Staff Hours]]/Nurse[[#This Row],[MDS Census]]</f>
        <v>2.8845157670295136</v>
      </c>
      <c r="H367" s="4">
        <f>Nurse[[#This Row],[Total RN Hours (w/ Admin, DON)]]/Nurse[[#This Row],[MDS Census]]</f>
        <v>0.69321737178767806</v>
      </c>
      <c r="I367" s="4">
        <f>Nurse[[#This Row],[RN Hours (excl. Admin, DON)]]/Nurse[[#This Row],[MDS Census]]</f>
        <v>0.55492088430030295</v>
      </c>
      <c r="J367" s="4">
        <f>SUM(Nurse[[#This Row],[RN Hours (excl. Admin, DON)]],Nurse[[#This Row],[RN Admin Hours]],Nurse[[#This Row],[RN DON Hours]],Nurse[[#This Row],[LPN Hours (excl. Admin)]],Nurse[[#This Row],[LPN Admin Hours]],Nurse[[#This Row],[CNA Hours]],Nurse[[#This Row],[NA TR Hours]],Nurse[[#This Row],[Med Aide/Tech Hours]])</f>
        <v>293.40793478260861</v>
      </c>
      <c r="K367" s="4">
        <f>SUM(Nurse[[#This Row],[RN Hours (excl. Admin, DON)]],Nurse[[#This Row],[LPN Hours (excl. Admin)]],Nurse[[#This Row],[CNA Hours]],Nurse[[#This Row],[NA TR Hours]],Nurse[[#This Row],[Med Aide/Tech Hours]])</f>
        <v>279.39043478260862</v>
      </c>
      <c r="L367" s="4">
        <f>SUM(Nurse[[#This Row],[RN Hours (excl. Admin, DON)]],Nurse[[#This Row],[RN Admin Hours]],Nurse[[#This Row],[RN DON Hours]])</f>
        <v>67.144130434782596</v>
      </c>
      <c r="M367" s="4">
        <v>53.748913043478254</v>
      </c>
      <c r="N367" s="4">
        <v>8.1778260869565216</v>
      </c>
      <c r="O367" s="4">
        <v>5.2173913043478262</v>
      </c>
      <c r="P367" s="4">
        <f>SUM(Nurse[[#This Row],[LPN Hours (excl. Admin)]],Nurse[[#This Row],[LPN Admin Hours]])</f>
        <v>53.216521739130421</v>
      </c>
      <c r="Q367" s="4">
        <v>52.594239130434772</v>
      </c>
      <c r="R367" s="4">
        <v>0.62228260869565222</v>
      </c>
      <c r="S367" s="4">
        <f>SUM(Nurse[[#This Row],[CNA Hours]],Nurse[[#This Row],[NA TR Hours]],Nurse[[#This Row],[Med Aide/Tech Hours]])</f>
        <v>173.04728260869558</v>
      </c>
      <c r="T367" s="4">
        <v>129.57510869565212</v>
      </c>
      <c r="U367" s="4">
        <v>0</v>
      </c>
      <c r="V367" s="4">
        <v>43.472173913043477</v>
      </c>
      <c r="W3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67" s="4">
        <v>0</v>
      </c>
      <c r="Y367" s="4">
        <v>0</v>
      </c>
      <c r="Z367" s="4">
        <v>0</v>
      </c>
      <c r="AA367" s="4">
        <v>0</v>
      </c>
      <c r="AB367" s="4">
        <v>0</v>
      </c>
      <c r="AC367" s="4">
        <v>0</v>
      </c>
      <c r="AD367" s="4">
        <v>0</v>
      </c>
      <c r="AE367" s="4">
        <v>0</v>
      </c>
      <c r="AF367" s="1">
        <v>155357</v>
      </c>
      <c r="AG367" s="1">
        <v>5</v>
      </c>
      <c r="AH367"/>
    </row>
    <row r="368" spans="1:34" x14ac:dyDescent="0.25">
      <c r="A368" t="s">
        <v>508</v>
      </c>
      <c r="B368" t="s">
        <v>317</v>
      </c>
      <c r="C368" t="s">
        <v>716</v>
      </c>
      <c r="D368" t="s">
        <v>578</v>
      </c>
      <c r="E368" s="4">
        <v>96.097826086956516</v>
      </c>
      <c r="F368" s="4">
        <f>Nurse[[#This Row],[Total Nurse Staff Hours]]/Nurse[[#This Row],[MDS Census]]</f>
        <v>3.9270602872978166</v>
      </c>
      <c r="G368" s="4">
        <f>Nurse[[#This Row],[Total Direct Care Staff Hours]]/Nurse[[#This Row],[MDS Census]]</f>
        <v>3.5336941522452205</v>
      </c>
      <c r="H368" s="4">
        <f>Nurse[[#This Row],[Total RN Hours (w/ Admin, DON)]]/Nurse[[#This Row],[MDS Census]]</f>
        <v>0.81220450175319547</v>
      </c>
      <c r="I368" s="4">
        <f>Nurse[[#This Row],[RN Hours (excl. Admin, DON)]]/Nurse[[#This Row],[MDS Census]]</f>
        <v>0.41883836670059948</v>
      </c>
      <c r="J368" s="4">
        <f>SUM(Nurse[[#This Row],[RN Hours (excl. Admin, DON)]],Nurse[[#This Row],[RN Admin Hours]],Nurse[[#This Row],[RN DON Hours]],Nurse[[#This Row],[LPN Hours (excl. Admin)]],Nurse[[#This Row],[LPN Admin Hours]],Nurse[[#This Row],[CNA Hours]],Nurse[[#This Row],[NA TR Hours]],Nurse[[#This Row],[Med Aide/Tech Hours]])</f>
        <v>377.38195652173908</v>
      </c>
      <c r="K368" s="4">
        <f>SUM(Nurse[[#This Row],[RN Hours (excl. Admin, DON)]],Nurse[[#This Row],[LPN Hours (excl. Admin)]],Nurse[[#This Row],[CNA Hours]],Nurse[[#This Row],[NA TR Hours]],Nurse[[#This Row],[Med Aide/Tech Hours]])</f>
        <v>339.58032608695646</v>
      </c>
      <c r="L368" s="4">
        <f>SUM(Nurse[[#This Row],[RN Hours (excl. Admin, DON)]],Nurse[[#This Row],[RN Admin Hours]],Nurse[[#This Row],[RN DON Hours]])</f>
        <v>78.051086956521743</v>
      </c>
      <c r="M368" s="4">
        <v>40.249456521739127</v>
      </c>
      <c r="N368" s="4">
        <v>33.627717391304351</v>
      </c>
      <c r="O368" s="4">
        <v>4.1739130434782608</v>
      </c>
      <c r="P368" s="4">
        <f>SUM(Nurse[[#This Row],[LPN Hours (excl. Admin)]],Nurse[[#This Row],[LPN Admin Hours]])</f>
        <v>106.94673913043476</v>
      </c>
      <c r="Q368" s="4">
        <v>106.94673913043476</v>
      </c>
      <c r="R368" s="4">
        <v>0</v>
      </c>
      <c r="S368" s="4">
        <f>SUM(Nurse[[#This Row],[CNA Hours]],Nurse[[#This Row],[NA TR Hours]],Nurse[[#This Row],[Med Aide/Tech Hours]])</f>
        <v>192.38413043478261</v>
      </c>
      <c r="T368" s="4">
        <v>192.38413043478261</v>
      </c>
      <c r="U368" s="4">
        <v>0</v>
      </c>
      <c r="V368" s="4">
        <v>0</v>
      </c>
      <c r="W3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124.07891304347828</v>
      </c>
      <c r="X368" s="4">
        <v>8.1029347826086973</v>
      </c>
      <c r="Y368" s="4">
        <v>0</v>
      </c>
      <c r="Z368" s="4">
        <v>0</v>
      </c>
      <c r="AA368" s="4">
        <v>15.155108695652171</v>
      </c>
      <c r="AB368" s="4">
        <v>0</v>
      </c>
      <c r="AC368" s="4">
        <v>100.82086956521742</v>
      </c>
      <c r="AD368" s="4">
        <v>0</v>
      </c>
      <c r="AE368" s="4">
        <v>0</v>
      </c>
      <c r="AF368" s="1">
        <v>155662</v>
      </c>
      <c r="AG368" s="1">
        <v>5</v>
      </c>
      <c r="AH368"/>
    </row>
    <row r="369" spans="1:34" x14ac:dyDescent="0.25">
      <c r="A369" t="s">
        <v>508</v>
      </c>
      <c r="B369" t="s">
        <v>139</v>
      </c>
      <c r="C369" t="s">
        <v>747</v>
      </c>
      <c r="D369" t="s">
        <v>589</v>
      </c>
      <c r="E369" s="4">
        <v>72.260869565217391</v>
      </c>
      <c r="F369" s="4">
        <f>Nurse[[#This Row],[Total Nurse Staff Hours]]/Nurse[[#This Row],[MDS Census]]</f>
        <v>3.2685348977135975</v>
      </c>
      <c r="G369" s="4">
        <f>Nurse[[#This Row],[Total Direct Care Staff Hours]]/Nurse[[#This Row],[MDS Census]]</f>
        <v>2.967230746089049</v>
      </c>
      <c r="H369" s="4">
        <f>Nurse[[#This Row],[Total RN Hours (w/ Admin, DON)]]/Nurse[[#This Row],[MDS Census]]</f>
        <v>0.50334837545126343</v>
      </c>
      <c r="I369" s="4">
        <f>Nurse[[#This Row],[RN Hours (excl. Admin, DON)]]/Nurse[[#This Row],[MDS Census]]</f>
        <v>0.4311462093862814</v>
      </c>
      <c r="J369" s="4">
        <f>SUM(Nurse[[#This Row],[RN Hours (excl. Admin, DON)]],Nurse[[#This Row],[RN Admin Hours]],Nurse[[#This Row],[RN DON Hours]],Nurse[[#This Row],[LPN Hours (excl. Admin)]],Nurse[[#This Row],[LPN Admin Hours]],Nurse[[#This Row],[CNA Hours]],Nurse[[#This Row],[NA TR Hours]],Nurse[[#This Row],[Med Aide/Tech Hours]])</f>
        <v>236.18717391304344</v>
      </c>
      <c r="K369" s="4">
        <f>SUM(Nurse[[#This Row],[RN Hours (excl. Admin, DON)]],Nurse[[#This Row],[LPN Hours (excl. Admin)]],Nurse[[#This Row],[CNA Hours]],Nurse[[#This Row],[NA TR Hours]],Nurse[[#This Row],[Med Aide/Tech Hours]])</f>
        <v>214.41467391304346</v>
      </c>
      <c r="L369" s="4">
        <f>SUM(Nurse[[#This Row],[RN Hours (excl. Admin, DON)]],Nurse[[#This Row],[RN Admin Hours]],Nurse[[#This Row],[RN DON Hours]])</f>
        <v>36.372391304347815</v>
      </c>
      <c r="M369" s="4">
        <v>31.154999999999987</v>
      </c>
      <c r="N369" s="4">
        <v>1.3913043478260869</v>
      </c>
      <c r="O369" s="4">
        <v>3.8260869565217392</v>
      </c>
      <c r="P369" s="4">
        <f>SUM(Nurse[[#This Row],[LPN Hours (excl. Admin)]],Nurse[[#This Row],[LPN Admin Hours]])</f>
        <v>62.505652173913063</v>
      </c>
      <c r="Q369" s="4">
        <v>45.95054347826089</v>
      </c>
      <c r="R369" s="4">
        <v>16.555108695652169</v>
      </c>
      <c r="S369" s="4">
        <f>SUM(Nurse[[#This Row],[CNA Hours]],Nurse[[#This Row],[NA TR Hours]],Nurse[[#This Row],[Med Aide/Tech Hours]])</f>
        <v>137.30913043478259</v>
      </c>
      <c r="T369" s="4">
        <v>102.13347826086954</v>
      </c>
      <c r="U369" s="4">
        <v>13.528478260869562</v>
      </c>
      <c r="V369" s="4">
        <v>21.647173913043481</v>
      </c>
      <c r="W3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46.008260869565227</v>
      </c>
      <c r="X369" s="4">
        <v>20.938369565217389</v>
      </c>
      <c r="Y369" s="4">
        <v>0</v>
      </c>
      <c r="Z369" s="4">
        <v>0</v>
      </c>
      <c r="AA369" s="4">
        <v>3.5958695652173911</v>
      </c>
      <c r="AB369" s="4">
        <v>0</v>
      </c>
      <c r="AC369" s="4">
        <v>21.354456521739138</v>
      </c>
      <c r="AD369" s="4">
        <v>0</v>
      </c>
      <c r="AE369" s="4">
        <v>0.11956521739130435</v>
      </c>
      <c r="AF369" s="1">
        <v>155287</v>
      </c>
      <c r="AG369" s="1">
        <v>5</v>
      </c>
      <c r="AH369"/>
    </row>
    <row r="370" spans="1:34" x14ac:dyDescent="0.25">
      <c r="A370" t="s">
        <v>508</v>
      </c>
      <c r="B370" t="s">
        <v>487</v>
      </c>
      <c r="C370" t="s">
        <v>823</v>
      </c>
      <c r="D370" t="s">
        <v>571</v>
      </c>
      <c r="E370" s="4">
        <v>66.163043478260875</v>
      </c>
      <c r="F370" s="4">
        <f>Nurse[[#This Row],[Total Nurse Staff Hours]]/Nurse[[#This Row],[MDS Census]]</f>
        <v>4.8724856251026774</v>
      </c>
      <c r="G370" s="4">
        <f>Nurse[[#This Row],[Total Direct Care Staff Hours]]/Nurse[[#This Row],[MDS Census]]</f>
        <v>4.5531164777394437</v>
      </c>
      <c r="H370" s="4">
        <f>Nurse[[#This Row],[Total RN Hours (w/ Admin, DON)]]/Nurse[[#This Row],[MDS Census]]</f>
        <v>0.42706423525546239</v>
      </c>
      <c r="I370" s="4">
        <f>Nurse[[#This Row],[RN Hours (excl. Admin, DON)]]/Nurse[[#This Row],[MDS Census]]</f>
        <v>0.19312304912107764</v>
      </c>
      <c r="J370" s="4">
        <f>SUM(Nurse[[#This Row],[RN Hours (excl. Admin, DON)]],Nurse[[#This Row],[RN Admin Hours]],Nurse[[#This Row],[RN DON Hours]],Nurse[[#This Row],[LPN Hours (excl. Admin)]],Nurse[[#This Row],[LPN Admin Hours]],Nurse[[#This Row],[CNA Hours]],Nurse[[#This Row],[NA TR Hours]],Nurse[[#This Row],[Med Aide/Tech Hours]])</f>
        <v>322.37847826086954</v>
      </c>
      <c r="K370" s="4">
        <f>SUM(Nurse[[#This Row],[RN Hours (excl. Admin, DON)]],Nurse[[#This Row],[LPN Hours (excl. Admin)]],Nurse[[#This Row],[CNA Hours]],Nurse[[#This Row],[NA TR Hours]],Nurse[[#This Row],[Med Aide/Tech Hours]])</f>
        <v>301.24804347826085</v>
      </c>
      <c r="L370" s="4">
        <f>SUM(Nurse[[#This Row],[RN Hours (excl. Admin, DON)]],Nurse[[#This Row],[RN Admin Hours]],Nurse[[#This Row],[RN DON Hours]])</f>
        <v>28.255869565217388</v>
      </c>
      <c r="M370" s="4">
        <v>12.777608695652171</v>
      </c>
      <c r="N370" s="4">
        <v>10.608695652173912</v>
      </c>
      <c r="O370" s="4">
        <v>4.8695652173913047</v>
      </c>
      <c r="P370" s="4">
        <f>SUM(Nurse[[#This Row],[LPN Hours (excl. Admin)]],Nurse[[#This Row],[LPN Admin Hours]])</f>
        <v>63.326847826086961</v>
      </c>
      <c r="Q370" s="4">
        <v>57.674673913043485</v>
      </c>
      <c r="R370" s="4">
        <v>5.6521739130434785</v>
      </c>
      <c r="S370" s="4">
        <f>SUM(Nurse[[#This Row],[CNA Hours]],Nurse[[#This Row],[NA TR Hours]],Nurse[[#This Row],[Med Aide/Tech Hours]])</f>
        <v>230.79576086956521</v>
      </c>
      <c r="T370" s="4">
        <v>230.32021739130434</v>
      </c>
      <c r="U370" s="4">
        <v>0</v>
      </c>
      <c r="V370" s="4">
        <v>0.47554347826086957</v>
      </c>
      <c r="W3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0" s="4">
        <v>0</v>
      </c>
      <c r="Y370" s="4">
        <v>0</v>
      </c>
      <c r="Z370" s="4">
        <v>0</v>
      </c>
      <c r="AA370" s="4">
        <v>0</v>
      </c>
      <c r="AB370" s="4">
        <v>0</v>
      </c>
      <c r="AC370" s="4">
        <v>0</v>
      </c>
      <c r="AD370" s="4">
        <v>0</v>
      </c>
      <c r="AE370" s="4">
        <v>0</v>
      </c>
      <c r="AF370" s="1">
        <v>155858</v>
      </c>
      <c r="AG370" s="1">
        <v>5</v>
      </c>
      <c r="AH370"/>
    </row>
    <row r="371" spans="1:34" x14ac:dyDescent="0.25">
      <c r="A371" t="s">
        <v>508</v>
      </c>
      <c r="B371" t="s">
        <v>260</v>
      </c>
      <c r="C371" t="s">
        <v>778</v>
      </c>
      <c r="D371" t="s">
        <v>562</v>
      </c>
      <c r="E371" s="4">
        <v>39</v>
      </c>
      <c r="F371" s="4">
        <f>Nurse[[#This Row],[Total Nurse Staff Hours]]/Nurse[[#This Row],[MDS Census]]</f>
        <v>3.4001393534002227</v>
      </c>
      <c r="G371" s="4">
        <f>Nurse[[#This Row],[Total Direct Care Staff Hours]]/Nurse[[#This Row],[MDS Census]]</f>
        <v>3.1543896321070233</v>
      </c>
      <c r="H371" s="4">
        <f>Nurse[[#This Row],[Total RN Hours (w/ Admin, DON)]]/Nurse[[#This Row],[MDS Census]]</f>
        <v>0.53853121516164992</v>
      </c>
      <c r="I371" s="4">
        <f>Nurse[[#This Row],[RN Hours (excl. Admin, DON)]]/Nurse[[#This Row],[MDS Census]]</f>
        <v>0.29278149386845037</v>
      </c>
      <c r="J371" s="4">
        <f>SUM(Nurse[[#This Row],[RN Hours (excl. Admin, DON)]],Nurse[[#This Row],[RN Admin Hours]],Nurse[[#This Row],[RN DON Hours]],Nurse[[#This Row],[LPN Hours (excl. Admin)]],Nurse[[#This Row],[LPN Admin Hours]],Nurse[[#This Row],[CNA Hours]],Nurse[[#This Row],[NA TR Hours]],Nurse[[#This Row],[Med Aide/Tech Hours]])</f>
        <v>132.60543478260868</v>
      </c>
      <c r="K371" s="4">
        <f>SUM(Nurse[[#This Row],[RN Hours (excl. Admin, DON)]],Nurse[[#This Row],[LPN Hours (excl. Admin)]],Nurse[[#This Row],[CNA Hours]],Nurse[[#This Row],[NA TR Hours]],Nurse[[#This Row],[Med Aide/Tech Hours]])</f>
        <v>123.0211956521739</v>
      </c>
      <c r="L371" s="4">
        <f>SUM(Nurse[[#This Row],[RN Hours (excl. Admin, DON)]],Nurse[[#This Row],[RN Admin Hours]],Nurse[[#This Row],[RN DON Hours]])</f>
        <v>21.002717391304348</v>
      </c>
      <c r="M371" s="4">
        <v>11.418478260869565</v>
      </c>
      <c r="N371" s="4">
        <v>4.3777173913043477</v>
      </c>
      <c r="O371" s="4">
        <v>5.2065217391304346</v>
      </c>
      <c r="P371" s="4">
        <f>SUM(Nurse[[#This Row],[LPN Hours (excl. Admin)]],Nurse[[#This Row],[LPN Admin Hours]])</f>
        <v>41.779891304347821</v>
      </c>
      <c r="Q371" s="4">
        <v>41.779891304347821</v>
      </c>
      <c r="R371" s="4">
        <v>0</v>
      </c>
      <c r="S371" s="4">
        <f>SUM(Nurse[[#This Row],[CNA Hours]],Nurse[[#This Row],[NA TR Hours]],Nurse[[#This Row],[Med Aide/Tech Hours]])</f>
        <v>69.82282608695651</v>
      </c>
      <c r="T371" s="4">
        <v>57.901630434782597</v>
      </c>
      <c r="U371" s="4">
        <v>0.33152173913043476</v>
      </c>
      <c r="V371" s="4">
        <v>11.589673913043478</v>
      </c>
      <c r="W3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13.072826086956523</v>
      </c>
      <c r="X371" s="4">
        <v>0</v>
      </c>
      <c r="Y371" s="4">
        <v>0</v>
      </c>
      <c r="Z371" s="4">
        <v>0</v>
      </c>
      <c r="AA371" s="4">
        <v>0.89673913043478259</v>
      </c>
      <c r="AB371" s="4">
        <v>0</v>
      </c>
      <c r="AC371" s="4">
        <v>12.17608695652174</v>
      </c>
      <c r="AD371" s="4">
        <v>0</v>
      </c>
      <c r="AE371" s="4">
        <v>0</v>
      </c>
      <c r="AF371" s="1">
        <v>155523</v>
      </c>
      <c r="AG371" s="1">
        <v>5</v>
      </c>
      <c r="AH371"/>
    </row>
    <row r="372" spans="1:34" x14ac:dyDescent="0.25">
      <c r="A372" t="s">
        <v>508</v>
      </c>
      <c r="B372" t="s">
        <v>421</v>
      </c>
      <c r="C372" t="s">
        <v>702</v>
      </c>
      <c r="D372" t="s">
        <v>601</v>
      </c>
      <c r="E372" s="4">
        <v>67.858695652173907</v>
      </c>
      <c r="F372" s="4">
        <f>Nurse[[#This Row],[Total Nurse Staff Hours]]/Nurse[[#This Row],[MDS Census]]</f>
        <v>2.7984638795450909</v>
      </c>
      <c r="G372" s="4">
        <f>Nurse[[#This Row],[Total Direct Care Staff Hours]]/Nurse[[#This Row],[MDS Census]]</f>
        <v>2.507135992311389</v>
      </c>
      <c r="H372" s="4">
        <f>Nurse[[#This Row],[Total RN Hours (w/ Admin, DON)]]/Nurse[[#This Row],[MDS Census]]</f>
        <v>0.73272144802178429</v>
      </c>
      <c r="I372" s="4">
        <f>Nurse[[#This Row],[RN Hours (excl. Admin, DON)]]/Nurse[[#This Row],[MDS Census]]</f>
        <v>0.5920727214480217</v>
      </c>
      <c r="J372" s="4">
        <f>SUM(Nurse[[#This Row],[RN Hours (excl. Admin, DON)]],Nurse[[#This Row],[RN Admin Hours]],Nurse[[#This Row],[RN DON Hours]],Nurse[[#This Row],[LPN Hours (excl. Admin)]],Nurse[[#This Row],[LPN Admin Hours]],Nurse[[#This Row],[CNA Hours]],Nurse[[#This Row],[NA TR Hours]],Nurse[[#This Row],[Med Aide/Tech Hours]])</f>
        <v>189.90010869565219</v>
      </c>
      <c r="K372" s="4">
        <f>SUM(Nurse[[#This Row],[RN Hours (excl. Admin, DON)]],Nurse[[#This Row],[LPN Hours (excl. Admin)]],Nurse[[#This Row],[CNA Hours]],Nurse[[#This Row],[NA TR Hours]],Nurse[[#This Row],[Med Aide/Tech Hours]])</f>
        <v>170.13097826086957</v>
      </c>
      <c r="L372" s="4">
        <f>SUM(Nurse[[#This Row],[RN Hours (excl. Admin, DON)]],Nurse[[#This Row],[RN Admin Hours]],Nurse[[#This Row],[RN DON Hours]])</f>
        <v>49.721521739130424</v>
      </c>
      <c r="M372" s="4">
        <v>40.177282608695641</v>
      </c>
      <c r="N372" s="4">
        <v>4.5297826086956521</v>
      </c>
      <c r="O372" s="4">
        <v>5.0144565217391301</v>
      </c>
      <c r="P372" s="4">
        <f>SUM(Nurse[[#This Row],[LPN Hours (excl. Admin)]],Nurse[[#This Row],[LPN Admin Hours]])</f>
        <v>58.09173913043476</v>
      </c>
      <c r="Q372" s="4">
        <v>47.866847826086939</v>
      </c>
      <c r="R372" s="4">
        <v>10.224891304347825</v>
      </c>
      <c r="S372" s="4">
        <f>SUM(Nurse[[#This Row],[CNA Hours]],Nurse[[#This Row],[NA TR Hours]],Nurse[[#This Row],[Med Aide/Tech Hours]])</f>
        <v>82.086847826086995</v>
      </c>
      <c r="T372" s="4">
        <v>67.665869565217434</v>
      </c>
      <c r="U372" s="4">
        <v>1.5164130434782608</v>
      </c>
      <c r="V372" s="4">
        <v>12.904565217391299</v>
      </c>
      <c r="W3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2" s="4">
        <v>0</v>
      </c>
      <c r="Y372" s="4">
        <v>0</v>
      </c>
      <c r="Z372" s="4">
        <v>0</v>
      </c>
      <c r="AA372" s="4">
        <v>0</v>
      </c>
      <c r="AB372" s="4">
        <v>0</v>
      </c>
      <c r="AC372" s="4">
        <v>0</v>
      </c>
      <c r="AD372" s="4">
        <v>0</v>
      </c>
      <c r="AE372" s="4">
        <v>0</v>
      </c>
      <c r="AF372" s="1">
        <v>155789</v>
      </c>
      <c r="AG372" s="1">
        <v>5</v>
      </c>
      <c r="AH372"/>
    </row>
    <row r="373" spans="1:34" x14ac:dyDescent="0.25">
      <c r="A373" t="s">
        <v>508</v>
      </c>
      <c r="B373" t="s">
        <v>374</v>
      </c>
      <c r="C373" t="s">
        <v>815</v>
      </c>
      <c r="D373" t="s">
        <v>618</v>
      </c>
      <c r="E373" s="4">
        <v>77.260869565217391</v>
      </c>
      <c r="F373" s="4">
        <f>Nurse[[#This Row],[Total Nurse Staff Hours]]/Nurse[[#This Row],[MDS Census]]</f>
        <v>3.1327377602701181</v>
      </c>
      <c r="G373" s="4">
        <f>Nurse[[#This Row],[Total Direct Care Staff Hours]]/Nurse[[#This Row],[MDS Census]]</f>
        <v>2.9599043331457513</v>
      </c>
      <c r="H373" s="4">
        <f>Nurse[[#This Row],[Total RN Hours (w/ Admin, DON)]]/Nurse[[#This Row],[MDS Census]]</f>
        <v>0.43820343275182899</v>
      </c>
      <c r="I373" s="4">
        <f>Nurse[[#This Row],[RN Hours (excl. Admin, DON)]]/Nurse[[#This Row],[MDS Census]]</f>
        <v>0.32248874507597075</v>
      </c>
      <c r="J373" s="4">
        <f>SUM(Nurse[[#This Row],[RN Hours (excl. Admin, DON)]],Nurse[[#This Row],[RN Admin Hours]],Nurse[[#This Row],[RN DON Hours]],Nurse[[#This Row],[LPN Hours (excl. Admin)]],Nurse[[#This Row],[LPN Admin Hours]],Nurse[[#This Row],[CNA Hours]],Nurse[[#This Row],[NA TR Hours]],Nurse[[#This Row],[Med Aide/Tech Hours]])</f>
        <v>242.03804347826087</v>
      </c>
      <c r="K373" s="4">
        <f>SUM(Nurse[[#This Row],[RN Hours (excl. Admin, DON)]],Nurse[[#This Row],[LPN Hours (excl. Admin)]],Nurse[[#This Row],[CNA Hours]],Nurse[[#This Row],[NA TR Hours]],Nurse[[#This Row],[Med Aide/Tech Hours]])</f>
        <v>228.68478260869566</v>
      </c>
      <c r="L373" s="4">
        <f>SUM(Nurse[[#This Row],[RN Hours (excl. Admin, DON)]],Nurse[[#This Row],[RN Admin Hours]],Nurse[[#This Row],[RN DON Hours]])</f>
        <v>33.85597826086957</v>
      </c>
      <c r="M373" s="4">
        <v>24.915760869565219</v>
      </c>
      <c r="N373" s="4">
        <v>4.1793478260869561</v>
      </c>
      <c r="O373" s="4">
        <v>4.7608695652173916</v>
      </c>
      <c r="P373" s="4">
        <f>SUM(Nurse[[#This Row],[LPN Hours (excl. Admin)]],Nurse[[#This Row],[LPN Admin Hours]])</f>
        <v>60.176630434782609</v>
      </c>
      <c r="Q373" s="4">
        <v>55.763586956521742</v>
      </c>
      <c r="R373" s="4">
        <v>4.4130434782608692</v>
      </c>
      <c r="S373" s="4">
        <f>SUM(Nurse[[#This Row],[CNA Hours]],Nurse[[#This Row],[NA TR Hours]],Nurse[[#This Row],[Med Aide/Tech Hours]])</f>
        <v>148.00543478260869</v>
      </c>
      <c r="T373" s="4">
        <v>127.41847826086956</v>
      </c>
      <c r="U373" s="4">
        <v>1.3342391304347827</v>
      </c>
      <c r="V373" s="4">
        <v>19.252717391304348</v>
      </c>
      <c r="W3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3" s="4">
        <v>0</v>
      </c>
      <c r="Y373" s="4">
        <v>0</v>
      </c>
      <c r="Z373" s="4">
        <v>0</v>
      </c>
      <c r="AA373" s="4">
        <v>0</v>
      </c>
      <c r="AB373" s="4">
        <v>0</v>
      </c>
      <c r="AC373" s="4">
        <v>0</v>
      </c>
      <c r="AD373" s="4">
        <v>0</v>
      </c>
      <c r="AE373" s="4">
        <v>0</v>
      </c>
      <c r="AF373" s="1">
        <v>155730</v>
      </c>
      <c r="AG373" s="1">
        <v>5</v>
      </c>
      <c r="AH373"/>
    </row>
    <row r="374" spans="1:34" x14ac:dyDescent="0.25">
      <c r="A374" t="s">
        <v>508</v>
      </c>
      <c r="B374" t="s">
        <v>296</v>
      </c>
      <c r="C374" t="s">
        <v>710</v>
      </c>
      <c r="D374" t="s">
        <v>607</v>
      </c>
      <c r="E374" s="4">
        <v>74.086956521739125</v>
      </c>
      <c r="F374" s="4">
        <f>Nurse[[#This Row],[Total Nurse Staff Hours]]/Nurse[[#This Row],[MDS Census]]</f>
        <v>3.6801643192488269</v>
      </c>
      <c r="G374" s="4">
        <f>Nurse[[#This Row],[Total Direct Care Staff Hours]]/Nurse[[#This Row],[MDS Census]]</f>
        <v>3.4715008802816905</v>
      </c>
      <c r="H374" s="4">
        <f>Nurse[[#This Row],[Total RN Hours (w/ Admin, DON)]]/Nurse[[#This Row],[MDS Census]]</f>
        <v>0.60115903755868549</v>
      </c>
      <c r="I374" s="4">
        <f>Nurse[[#This Row],[RN Hours (excl. Admin, DON)]]/Nurse[[#This Row],[MDS Census]]</f>
        <v>0.39249559859154931</v>
      </c>
      <c r="J374" s="4">
        <f>SUM(Nurse[[#This Row],[RN Hours (excl. Admin, DON)]],Nurse[[#This Row],[RN Admin Hours]],Nurse[[#This Row],[RN DON Hours]],Nurse[[#This Row],[LPN Hours (excl. Admin)]],Nurse[[#This Row],[LPN Admin Hours]],Nurse[[#This Row],[CNA Hours]],Nurse[[#This Row],[NA TR Hours]],Nurse[[#This Row],[Med Aide/Tech Hours]])</f>
        <v>272.6521739130435</v>
      </c>
      <c r="K374" s="4">
        <f>SUM(Nurse[[#This Row],[RN Hours (excl. Admin, DON)]],Nurse[[#This Row],[LPN Hours (excl. Admin)]],Nurse[[#This Row],[CNA Hours]],Nurse[[#This Row],[NA TR Hours]],Nurse[[#This Row],[Med Aide/Tech Hours]])</f>
        <v>257.19293478260869</v>
      </c>
      <c r="L374" s="4">
        <f>SUM(Nurse[[#This Row],[RN Hours (excl. Admin, DON)]],Nurse[[#This Row],[RN Admin Hours]],Nurse[[#This Row],[RN DON Hours]])</f>
        <v>44.538043478260867</v>
      </c>
      <c r="M374" s="4">
        <v>29.078804347826086</v>
      </c>
      <c r="N374" s="4">
        <v>10.980978260869565</v>
      </c>
      <c r="O374" s="4">
        <v>4.4782608695652177</v>
      </c>
      <c r="P374" s="4">
        <f>SUM(Nurse[[#This Row],[LPN Hours (excl. Admin)]],Nurse[[#This Row],[LPN Admin Hours]])</f>
        <v>42.630434782608695</v>
      </c>
      <c r="Q374" s="4">
        <v>42.630434782608695</v>
      </c>
      <c r="R374" s="4">
        <v>0</v>
      </c>
      <c r="S374" s="4">
        <f>SUM(Nurse[[#This Row],[CNA Hours]],Nurse[[#This Row],[NA TR Hours]],Nurse[[#This Row],[Med Aide/Tech Hours]])</f>
        <v>185.48369565217391</v>
      </c>
      <c r="T374" s="4">
        <v>156.65760869565219</v>
      </c>
      <c r="U374" s="4">
        <v>5.1548913043478262</v>
      </c>
      <c r="V374" s="4">
        <v>23.671195652173914</v>
      </c>
      <c r="W3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85.66032608695653</v>
      </c>
      <c r="X374" s="4">
        <v>2.589673913043478</v>
      </c>
      <c r="Y374" s="4">
        <v>0</v>
      </c>
      <c r="Z374" s="4">
        <v>0</v>
      </c>
      <c r="AA374" s="4">
        <v>9.7309782608695645</v>
      </c>
      <c r="AB374" s="4">
        <v>0</v>
      </c>
      <c r="AC374" s="4">
        <v>68.103260869565219</v>
      </c>
      <c r="AD374" s="4">
        <v>0</v>
      </c>
      <c r="AE374" s="4">
        <v>5.2364130434782608</v>
      </c>
      <c r="AF374" s="1">
        <v>155621</v>
      </c>
      <c r="AG374" s="1">
        <v>5</v>
      </c>
      <c r="AH374"/>
    </row>
    <row r="375" spans="1:34" x14ac:dyDescent="0.25">
      <c r="A375" t="s">
        <v>508</v>
      </c>
      <c r="B375" t="s">
        <v>367</v>
      </c>
      <c r="C375" t="s">
        <v>710</v>
      </c>
      <c r="D375" t="s">
        <v>607</v>
      </c>
      <c r="E375" s="4">
        <v>38.358695652173914</v>
      </c>
      <c r="F375" s="4">
        <f>Nurse[[#This Row],[Total Nurse Staff Hours]]/Nurse[[#This Row],[MDS Census]]</f>
        <v>4.7989827146500428</v>
      </c>
      <c r="G375" s="4">
        <f>Nurse[[#This Row],[Total Direct Care Staff Hours]]/Nurse[[#This Row],[MDS Census]]</f>
        <v>4.2746783791442331</v>
      </c>
      <c r="H375" s="4">
        <f>Nurse[[#This Row],[Total RN Hours (w/ Admin, DON)]]/Nurse[[#This Row],[MDS Census]]</f>
        <v>1.7180164352507792</v>
      </c>
      <c r="I375" s="4">
        <f>Nurse[[#This Row],[RN Hours (excl. Admin, DON)]]/Nurse[[#This Row],[MDS Census]]</f>
        <v>1.1937120997449699</v>
      </c>
      <c r="J375" s="4">
        <f>SUM(Nurse[[#This Row],[RN Hours (excl. Admin, DON)]],Nurse[[#This Row],[RN Admin Hours]],Nurse[[#This Row],[RN DON Hours]],Nurse[[#This Row],[LPN Hours (excl. Admin)]],Nurse[[#This Row],[LPN Admin Hours]],Nurse[[#This Row],[CNA Hours]],Nurse[[#This Row],[NA TR Hours]],Nurse[[#This Row],[Med Aide/Tech Hours]])</f>
        <v>184.08271739130436</v>
      </c>
      <c r="K375" s="4">
        <f>SUM(Nurse[[#This Row],[RN Hours (excl. Admin, DON)]],Nurse[[#This Row],[LPN Hours (excl. Admin)]],Nurse[[#This Row],[CNA Hours]],Nurse[[#This Row],[NA TR Hours]],Nurse[[#This Row],[Med Aide/Tech Hours]])</f>
        <v>163.97108695652173</v>
      </c>
      <c r="L375" s="4">
        <f>SUM(Nurse[[#This Row],[RN Hours (excl. Admin, DON)]],Nurse[[#This Row],[RN Admin Hours]],Nurse[[#This Row],[RN DON Hours]])</f>
        <v>65.900869565217391</v>
      </c>
      <c r="M375" s="4">
        <v>45.789239130434773</v>
      </c>
      <c r="N375" s="4">
        <v>15.138804347826094</v>
      </c>
      <c r="O375" s="4">
        <v>4.9728260869565215</v>
      </c>
      <c r="P375" s="4">
        <f>SUM(Nurse[[#This Row],[LPN Hours (excl. Admin)]],Nurse[[#This Row],[LPN Admin Hours]])</f>
        <v>32.905652173913033</v>
      </c>
      <c r="Q375" s="4">
        <v>32.905652173913033</v>
      </c>
      <c r="R375" s="4">
        <v>0</v>
      </c>
      <c r="S375" s="4">
        <f>SUM(Nurse[[#This Row],[CNA Hours]],Nurse[[#This Row],[NA TR Hours]],Nurse[[#This Row],[Med Aide/Tech Hours]])</f>
        <v>85.276195652173939</v>
      </c>
      <c r="T375" s="4">
        <v>65.233152173913069</v>
      </c>
      <c r="U375" s="4">
        <v>0</v>
      </c>
      <c r="V375" s="4">
        <v>20.043043478260874</v>
      </c>
      <c r="W3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5" s="4">
        <v>0</v>
      </c>
      <c r="Y375" s="4">
        <v>0</v>
      </c>
      <c r="Z375" s="4">
        <v>0</v>
      </c>
      <c r="AA375" s="4">
        <v>0</v>
      </c>
      <c r="AB375" s="4">
        <v>0</v>
      </c>
      <c r="AC375" s="4">
        <v>0</v>
      </c>
      <c r="AD375" s="4">
        <v>0</v>
      </c>
      <c r="AE375" s="4">
        <v>0</v>
      </c>
      <c r="AF375" s="1">
        <v>155723</v>
      </c>
      <c r="AG375" s="1">
        <v>5</v>
      </c>
      <c r="AH375"/>
    </row>
    <row r="376" spans="1:34" x14ac:dyDescent="0.25">
      <c r="A376" t="s">
        <v>508</v>
      </c>
      <c r="B376" t="s">
        <v>478</v>
      </c>
      <c r="C376" t="s">
        <v>641</v>
      </c>
      <c r="D376" t="s">
        <v>546</v>
      </c>
      <c r="E376" s="4">
        <v>35.478260869565219</v>
      </c>
      <c r="F376" s="4">
        <f>Nurse[[#This Row],[Total Nurse Staff Hours]]/Nurse[[#This Row],[MDS Census]]</f>
        <v>2.9425306372549023</v>
      </c>
      <c r="G376" s="4">
        <f>Nurse[[#This Row],[Total Direct Care Staff Hours]]/Nurse[[#This Row],[MDS Census]]</f>
        <v>2.5346660539215686</v>
      </c>
      <c r="H376" s="4">
        <f>Nurse[[#This Row],[Total RN Hours (w/ Admin, DON)]]/Nurse[[#This Row],[MDS Census]]</f>
        <v>0.89618566176470571</v>
      </c>
      <c r="I376" s="4">
        <f>Nurse[[#This Row],[RN Hours (excl. Admin, DON)]]/Nurse[[#This Row],[MDS Census]]</f>
        <v>0.63022365196078411</v>
      </c>
      <c r="J376" s="4">
        <f>SUM(Nurse[[#This Row],[RN Hours (excl. Admin, DON)]],Nurse[[#This Row],[RN Admin Hours]],Nurse[[#This Row],[RN DON Hours]],Nurse[[#This Row],[LPN Hours (excl. Admin)]],Nurse[[#This Row],[LPN Admin Hours]],Nurse[[#This Row],[CNA Hours]],Nurse[[#This Row],[NA TR Hours]],Nurse[[#This Row],[Med Aide/Tech Hours]])</f>
        <v>104.39586956521741</v>
      </c>
      <c r="K376" s="4">
        <f>SUM(Nurse[[#This Row],[RN Hours (excl. Admin, DON)]],Nurse[[#This Row],[LPN Hours (excl. Admin)]],Nurse[[#This Row],[CNA Hours]],Nurse[[#This Row],[NA TR Hours]],Nurse[[#This Row],[Med Aide/Tech Hours]])</f>
        <v>89.925543478260877</v>
      </c>
      <c r="L376" s="4">
        <f>SUM(Nurse[[#This Row],[RN Hours (excl. Admin, DON)]],Nurse[[#This Row],[RN Admin Hours]],Nurse[[#This Row],[RN DON Hours]])</f>
        <v>31.795108695652168</v>
      </c>
      <c r="M376" s="4">
        <v>22.359239130434776</v>
      </c>
      <c r="N376" s="4">
        <v>4.8706521739130437</v>
      </c>
      <c r="O376" s="4">
        <v>4.5652173913043477</v>
      </c>
      <c r="P376" s="4">
        <f>SUM(Nurse[[#This Row],[LPN Hours (excl. Admin)]],Nurse[[#This Row],[LPN Admin Hours]])</f>
        <v>28.136086956521737</v>
      </c>
      <c r="Q376" s="4">
        <v>23.101630434782606</v>
      </c>
      <c r="R376" s="4">
        <v>5.0344565217391297</v>
      </c>
      <c r="S376" s="4">
        <f>SUM(Nurse[[#This Row],[CNA Hours]],Nurse[[#This Row],[NA TR Hours]],Nurse[[#This Row],[Med Aide/Tech Hours]])</f>
        <v>44.464673913043498</v>
      </c>
      <c r="T376" s="4">
        <v>44.354239130434806</v>
      </c>
      <c r="U376" s="4">
        <v>0</v>
      </c>
      <c r="V376" s="4">
        <v>0.11043478260869566</v>
      </c>
      <c r="W3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6" s="4">
        <v>0</v>
      </c>
      <c r="Y376" s="4">
        <v>0</v>
      </c>
      <c r="Z376" s="4">
        <v>0</v>
      </c>
      <c r="AA376" s="4">
        <v>0</v>
      </c>
      <c r="AB376" s="4">
        <v>0</v>
      </c>
      <c r="AC376" s="4">
        <v>0</v>
      </c>
      <c r="AD376" s="4">
        <v>0</v>
      </c>
      <c r="AE376" s="4">
        <v>0</v>
      </c>
      <c r="AF376" s="1">
        <v>155849</v>
      </c>
      <c r="AG376" s="1">
        <v>5</v>
      </c>
      <c r="AH376"/>
    </row>
    <row r="377" spans="1:34" x14ac:dyDescent="0.25">
      <c r="A377" t="s">
        <v>508</v>
      </c>
      <c r="B377" t="s">
        <v>370</v>
      </c>
      <c r="C377" t="s">
        <v>810</v>
      </c>
      <c r="D377" t="s">
        <v>626</v>
      </c>
      <c r="E377" s="4">
        <v>26.076086956521738</v>
      </c>
      <c r="F377" s="4">
        <f>Nurse[[#This Row],[Total Nurse Staff Hours]]/Nurse[[#This Row],[MDS Census]]</f>
        <v>3.5087536473530641</v>
      </c>
      <c r="G377" s="4">
        <f>Nurse[[#This Row],[Total Direct Care Staff Hours]]/Nurse[[#This Row],[MDS Census]]</f>
        <v>3.2027928303459778</v>
      </c>
      <c r="H377" s="4">
        <f>Nurse[[#This Row],[Total RN Hours (w/ Admin, DON)]]/Nurse[[#This Row],[MDS Census]]</f>
        <v>0.5342851187994998</v>
      </c>
      <c r="I377" s="4">
        <f>Nurse[[#This Row],[RN Hours (excl. Admin, DON)]]/Nurse[[#This Row],[MDS Census]]</f>
        <v>0.2283243017924135</v>
      </c>
      <c r="J377" s="4">
        <f>SUM(Nurse[[#This Row],[RN Hours (excl. Admin, DON)]],Nurse[[#This Row],[RN Admin Hours]],Nurse[[#This Row],[RN DON Hours]],Nurse[[#This Row],[LPN Hours (excl. Admin)]],Nurse[[#This Row],[LPN Admin Hours]],Nurse[[#This Row],[CNA Hours]],Nurse[[#This Row],[NA TR Hours]],Nurse[[#This Row],[Med Aide/Tech Hours]])</f>
        <v>91.494565217391312</v>
      </c>
      <c r="K377" s="4">
        <f>SUM(Nurse[[#This Row],[RN Hours (excl. Admin, DON)]],Nurse[[#This Row],[LPN Hours (excl. Admin)]],Nurse[[#This Row],[CNA Hours]],Nurse[[#This Row],[NA TR Hours]],Nurse[[#This Row],[Med Aide/Tech Hours]])</f>
        <v>83.516304347826093</v>
      </c>
      <c r="L377" s="4">
        <f>SUM(Nurse[[#This Row],[RN Hours (excl. Admin, DON)]],Nurse[[#This Row],[RN Admin Hours]],Nurse[[#This Row],[RN DON Hours]])</f>
        <v>13.932065217391305</v>
      </c>
      <c r="M377" s="4">
        <v>5.9538043478260869</v>
      </c>
      <c r="N377" s="4">
        <v>3.3668478260869565</v>
      </c>
      <c r="O377" s="4">
        <v>4.6114130434782608</v>
      </c>
      <c r="P377" s="4">
        <f>SUM(Nurse[[#This Row],[LPN Hours (excl. Admin)]],Nurse[[#This Row],[LPN Admin Hours]])</f>
        <v>23.241847826086957</v>
      </c>
      <c r="Q377" s="4">
        <v>23.241847826086957</v>
      </c>
      <c r="R377" s="4">
        <v>0</v>
      </c>
      <c r="S377" s="4">
        <f>SUM(Nurse[[#This Row],[CNA Hours]],Nurse[[#This Row],[NA TR Hours]],Nurse[[#This Row],[Med Aide/Tech Hours]])</f>
        <v>54.320652173913039</v>
      </c>
      <c r="T377" s="4">
        <v>46.532608695652172</v>
      </c>
      <c r="U377" s="4">
        <v>0</v>
      </c>
      <c r="V377" s="4">
        <v>7.7880434782608692</v>
      </c>
      <c r="W3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18.051630434782609</v>
      </c>
      <c r="X377" s="4">
        <v>3.8913043478260869</v>
      </c>
      <c r="Y377" s="4">
        <v>0</v>
      </c>
      <c r="Z377" s="4">
        <v>0</v>
      </c>
      <c r="AA377" s="4">
        <v>2.9076086956521738</v>
      </c>
      <c r="AB377" s="4">
        <v>0</v>
      </c>
      <c r="AC377" s="4">
        <v>8.3288043478260878</v>
      </c>
      <c r="AD377" s="4">
        <v>0</v>
      </c>
      <c r="AE377" s="4">
        <v>2.9239130434782608</v>
      </c>
      <c r="AF377" s="1">
        <v>155726</v>
      </c>
      <c r="AG377" s="1">
        <v>5</v>
      </c>
      <c r="AH377"/>
    </row>
    <row r="378" spans="1:34" x14ac:dyDescent="0.25">
      <c r="A378" t="s">
        <v>508</v>
      </c>
      <c r="B378" t="s">
        <v>375</v>
      </c>
      <c r="C378" t="s">
        <v>689</v>
      </c>
      <c r="D378" t="s">
        <v>622</v>
      </c>
      <c r="E378" s="4">
        <v>50.771739130434781</v>
      </c>
      <c r="F378" s="4">
        <f>Nurse[[#This Row],[Total Nurse Staff Hours]]/Nurse[[#This Row],[MDS Census]]</f>
        <v>2.8326910725754657</v>
      </c>
      <c r="G378" s="4">
        <f>Nurse[[#This Row],[Total Direct Care Staff Hours]]/Nurse[[#This Row],[MDS Census]]</f>
        <v>2.4941083279811602</v>
      </c>
      <c r="H378" s="4">
        <f>Nurse[[#This Row],[Total RN Hours (w/ Admin, DON)]]/Nurse[[#This Row],[MDS Census]]</f>
        <v>0.99948405052451295</v>
      </c>
      <c r="I378" s="4">
        <f>Nurse[[#This Row],[RN Hours (excl. Admin, DON)]]/Nurse[[#This Row],[MDS Census]]</f>
        <v>0.66090130593020768</v>
      </c>
      <c r="J378" s="4">
        <f>SUM(Nurse[[#This Row],[RN Hours (excl. Admin, DON)]],Nurse[[#This Row],[RN Admin Hours]],Nurse[[#This Row],[RN DON Hours]],Nurse[[#This Row],[LPN Hours (excl. Admin)]],Nurse[[#This Row],[LPN Admin Hours]],Nurse[[#This Row],[CNA Hours]],Nurse[[#This Row],[NA TR Hours]],Nurse[[#This Row],[Med Aide/Tech Hours]])</f>
        <v>143.82065217391303</v>
      </c>
      <c r="K378" s="4">
        <f>SUM(Nurse[[#This Row],[RN Hours (excl. Admin, DON)]],Nurse[[#This Row],[LPN Hours (excl. Admin)]],Nurse[[#This Row],[CNA Hours]],Nurse[[#This Row],[NA TR Hours]],Nurse[[#This Row],[Med Aide/Tech Hours]])</f>
        <v>126.63021739130433</v>
      </c>
      <c r="L378" s="4">
        <f>SUM(Nurse[[#This Row],[RN Hours (excl. Admin, DON)]],Nurse[[#This Row],[RN Admin Hours]],Nurse[[#This Row],[RN DON Hours]])</f>
        <v>50.745543478260871</v>
      </c>
      <c r="M378" s="4">
        <v>33.555108695652173</v>
      </c>
      <c r="N378" s="4">
        <v>12.444021739130434</v>
      </c>
      <c r="O378" s="4">
        <v>4.7464130434782614</v>
      </c>
      <c r="P378" s="4">
        <f>SUM(Nurse[[#This Row],[LPN Hours (excl. Admin)]],Nurse[[#This Row],[LPN Admin Hours]])</f>
        <v>30.788478260869564</v>
      </c>
      <c r="Q378" s="4">
        <v>30.788478260869564</v>
      </c>
      <c r="R378" s="4">
        <v>0</v>
      </c>
      <c r="S378" s="4">
        <f>SUM(Nurse[[#This Row],[CNA Hours]],Nurse[[#This Row],[NA TR Hours]],Nurse[[#This Row],[Med Aide/Tech Hours]])</f>
        <v>62.286630434782595</v>
      </c>
      <c r="T378" s="4">
        <v>54.598695652173902</v>
      </c>
      <c r="U378" s="4">
        <v>0</v>
      </c>
      <c r="V378" s="4">
        <v>7.6879347826086937</v>
      </c>
      <c r="W3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78" s="4">
        <v>0</v>
      </c>
      <c r="Y378" s="4">
        <v>0</v>
      </c>
      <c r="Z378" s="4">
        <v>0</v>
      </c>
      <c r="AA378" s="4">
        <v>0</v>
      </c>
      <c r="AB378" s="4">
        <v>0</v>
      </c>
      <c r="AC378" s="4">
        <v>0</v>
      </c>
      <c r="AD378" s="4">
        <v>0</v>
      </c>
      <c r="AE378" s="4">
        <v>0</v>
      </c>
      <c r="AF378" s="1">
        <v>155732</v>
      </c>
      <c r="AG378" s="1">
        <v>5</v>
      </c>
      <c r="AH378"/>
    </row>
    <row r="379" spans="1:34" x14ac:dyDescent="0.25">
      <c r="A379" t="s">
        <v>508</v>
      </c>
      <c r="B379" t="s">
        <v>346</v>
      </c>
      <c r="C379" t="s">
        <v>707</v>
      </c>
      <c r="D379" t="s">
        <v>603</v>
      </c>
      <c r="E379" s="4">
        <v>75.913043478260875</v>
      </c>
      <c r="F379" s="4">
        <f>Nurse[[#This Row],[Total Nurse Staff Hours]]/Nurse[[#This Row],[MDS Census]]</f>
        <v>2.8306844215349369</v>
      </c>
      <c r="G379" s="4">
        <f>Nurse[[#This Row],[Total Direct Care Staff Hours]]/Nurse[[#This Row],[MDS Census]]</f>
        <v>2.5109364261168383</v>
      </c>
      <c r="H379" s="4">
        <f>Nurse[[#This Row],[Total RN Hours (w/ Admin, DON)]]/Nurse[[#This Row],[MDS Census]]</f>
        <v>0.4737886597938144</v>
      </c>
      <c r="I379" s="4">
        <f>Nurse[[#This Row],[RN Hours (excl. Admin, DON)]]/Nurse[[#This Row],[MDS Census]]</f>
        <v>0.29063430698739978</v>
      </c>
      <c r="J379" s="4">
        <f>SUM(Nurse[[#This Row],[RN Hours (excl. Admin, DON)]],Nurse[[#This Row],[RN Admin Hours]],Nurse[[#This Row],[RN DON Hours]],Nurse[[#This Row],[LPN Hours (excl. Admin)]],Nurse[[#This Row],[LPN Admin Hours]],Nurse[[#This Row],[CNA Hours]],Nurse[[#This Row],[NA TR Hours]],Nurse[[#This Row],[Med Aide/Tech Hours]])</f>
        <v>214.8858695652174</v>
      </c>
      <c r="K379" s="4">
        <f>SUM(Nurse[[#This Row],[RN Hours (excl. Admin, DON)]],Nurse[[#This Row],[LPN Hours (excl. Admin)]],Nurse[[#This Row],[CNA Hours]],Nurse[[#This Row],[NA TR Hours]],Nurse[[#This Row],[Med Aide/Tech Hours]])</f>
        <v>190.61282608695652</v>
      </c>
      <c r="L379" s="4">
        <f>SUM(Nurse[[#This Row],[RN Hours (excl. Admin, DON)]],Nurse[[#This Row],[RN Admin Hours]],Nurse[[#This Row],[RN DON Hours]])</f>
        <v>35.966739130434782</v>
      </c>
      <c r="M379" s="4">
        <v>22.062934782608696</v>
      </c>
      <c r="N379" s="4">
        <v>9.1426086956521733</v>
      </c>
      <c r="O379" s="4">
        <v>4.7611956521739121</v>
      </c>
      <c r="P379" s="4">
        <f>SUM(Nurse[[#This Row],[LPN Hours (excl. Admin)]],Nurse[[#This Row],[LPN Admin Hours]])</f>
        <v>60.659782608695657</v>
      </c>
      <c r="Q379" s="4">
        <v>50.290543478260872</v>
      </c>
      <c r="R379" s="4">
        <v>10.369239130434783</v>
      </c>
      <c r="S379" s="4">
        <f>SUM(Nurse[[#This Row],[CNA Hours]],Nurse[[#This Row],[NA TR Hours]],Nurse[[#This Row],[Med Aide/Tech Hours]])</f>
        <v>118.25934782608697</v>
      </c>
      <c r="T379" s="4">
        <v>94.480652173913043</v>
      </c>
      <c r="U379" s="4">
        <v>1.9602173913043479</v>
      </c>
      <c r="V379" s="4">
        <v>21.818478260869568</v>
      </c>
      <c r="W3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2.8481521739130433</v>
      </c>
      <c r="X379" s="4">
        <v>0</v>
      </c>
      <c r="Y379" s="4">
        <v>0</v>
      </c>
      <c r="Z379" s="4">
        <v>2.8481521739130433</v>
      </c>
      <c r="AA379" s="4">
        <v>0</v>
      </c>
      <c r="AB379" s="4">
        <v>0</v>
      </c>
      <c r="AC379" s="4">
        <v>0</v>
      </c>
      <c r="AD379" s="4">
        <v>0</v>
      </c>
      <c r="AE379" s="4">
        <v>0</v>
      </c>
      <c r="AF379" s="1">
        <v>155695</v>
      </c>
      <c r="AG379" s="1">
        <v>5</v>
      </c>
      <c r="AH379"/>
    </row>
    <row r="380" spans="1:34" x14ac:dyDescent="0.25">
      <c r="A380" t="s">
        <v>508</v>
      </c>
      <c r="B380" t="s">
        <v>64</v>
      </c>
      <c r="C380" t="s">
        <v>644</v>
      </c>
      <c r="D380" t="s">
        <v>573</v>
      </c>
      <c r="E380" s="4">
        <v>79.130434782608702</v>
      </c>
      <c r="F380" s="4">
        <f>Nurse[[#This Row],[Total Nurse Staff Hours]]/Nurse[[#This Row],[MDS Census]]</f>
        <v>2.9354134615384613</v>
      </c>
      <c r="G380" s="4">
        <f>Nurse[[#This Row],[Total Direct Care Staff Hours]]/Nurse[[#This Row],[MDS Census]]</f>
        <v>2.6338090659340656</v>
      </c>
      <c r="H380" s="4">
        <f>Nurse[[#This Row],[Total RN Hours (w/ Admin, DON)]]/Nurse[[#This Row],[MDS Census]]</f>
        <v>0.36109203296703296</v>
      </c>
      <c r="I380" s="4">
        <f>Nurse[[#This Row],[RN Hours (excl. Admin, DON)]]/Nurse[[#This Row],[MDS Census]]</f>
        <v>0.23174587912087916</v>
      </c>
      <c r="J380" s="4">
        <f>SUM(Nurse[[#This Row],[RN Hours (excl. Admin, DON)]],Nurse[[#This Row],[RN Admin Hours]],Nurse[[#This Row],[RN DON Hours]],Nurse[[#This Row],[LPN Hours (excl. Admin)]],Nurse[[#This Row],[LPN Admin Hours]],Nurse[[#This Row],[CNA Hours]],Nurse[[#This Row],[NA TR Hours]],Nurse[[#This Row],[Med Aide/Tech Hours]])</f>
        <v>232.28054347826085</v>
      </c>
      <c r="K380" s="4">
        <f>SUM(Nurse[[#This Row],[RN Hours (excl. Admin, DON)]],Nurse[[#This Row],[LPN Hours (excl. Admin)]],Nurse[[#This Row],[CNA Hours]],Nurse[[#This Row],[NA TR Hours]],Nurse[[#This Row],[Med Aide/Tech Hours]])</f>
        <v>208.41445652173911</v>
      </c>
      <c r="L380" s="4">
        <f>SUM(Nurse[[#This Row],[RN Hours (excl. Admin, DON)]],Nurse[[#This Row],[RN Admin Hours]],Nurse[[#This Row],[RN DON Hours]])</f>
        <v>28.573369565217394</v>
      </c>
      <c r="M380" s="4">
        <v>18.338152173913048</v>
      </c>
      <c r="N380" s="4">
        <v>5.2786956521739121</v>
      </c>
      <c r="O380" s="4">
        <v>4.9565217391304346</v>
      </c>
      <c r="P380" s="4">
        <f>SUM(Nurse[[#This Row],[LPN Hours (excl. Admin)]],Nurse[[#This Row],[LPN Admin Hours]])</f>
        <v>87.896739130434767</v>
      </c>
      <c r="Q380" s="4">
        <v>74.265869565217372</v>
      </c>
      <c r="R380" s="4">
        <v>13.630869565217393</v>
      </c>
      <c r="S380" s="4">
        <f>SUM(Nurse[[#This Row],[CNA Hours]],Nurse[[#This Row],[NA TR Hours]],Nurse[[#This Row],[Med Aide/Tech Hours]])</f>
        <v>115.81043478260871</v>
      </c>
      <c r="T380" s="4">
        <v>107.05021739130436</v>
      </c>
      <c r="U380" s="4">
        <v>0</v>
      </c>
      <c r="V380" s="4">
        <v>8.7602173913043462</v>
      </c>
      <c r="W3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0.21054347826086958</v>
      </c>
      <c r="X380" s="4">
        <v>0</v>
      </c>
      <c r="Y380" s="4">
        <v>0.21054347826086958</v>
      </c>
      <c r="Z380" s="4">
        <v>0</v>
      </c>
      <c r="AA380" s="4">
        <v>0</v>
      </c>
      <c r="AB380" s="4">
        <v>0</v>
      </c>
      <c r="AC380" s="4">
        <v>0</v>
      </c>
      <c r="AD380" s="4">
        <v>0</v>
      </c>
      <c r="AE380" s="4">
        <v>0</v>
      </c>
      <c r="AF380" s="1">
        <v>155165</v>
      </c>
      <c r="AG380" s="1">
        <v>5</v>
      </c>
      <c r="AH380"/>
    </row>
    <row r="381" spans="1:34" x14ac:dyDescent="0.25">
      <c r="A381" t="s">
        <v>508</v>
      </c>
      <c r="B381" t="s">
        <v>35</v>
      </c>
      <c r="C381" t="s">
        <v>711</v>
      </c>
      <c r="D381" t="s">
        <v>582</v>
      </c>
      <c r="E381" s="4">
        <v>130.35869565217391</v>
      </c>
      <c r="F381" s="4">
        <f>Nurse[[#This Row],[Total Nurse Staff Hours]]/Nurse[[#This Row],[MDS Census]]</f>
        <v>3.0975952639039446</v>
      </c>
      <c r="G381" s="4">
        <f>Nurse[[#This Row],[Total Direct Care Staff Hours]]/Nurse[[#This Row],[MDS Census]]</f>
        <v>2.7136229467189192</v>
      </c>
      <c r="H381" s="4">
        <f>Nurse[[#This Row],[Total RN Hours (w/ Admin, DON)]]/Nurse[[#This Row],[MDS Census]]</f>
        <v>0.49147669473859756</v>
      </c>
      <c r="I381" s="4">
        <f>Nurse[[#This Row],[RN Hours (excl. Admin, DON)]]/Nurse[[#This Row],[MDS Census]]</f>
        <v>0.27365796714750273</v>
      </c>
      <c r="J381" s="4">
        <f>SUM(Nurse[[#This Row],[RN Hours (excl. Admin, DON)]],Nurse[[#This Row],[RN Admin Hours]],Nurse[[#This Row],[RN DON Hours]],Nurse[[#This Row],[LPN Hours (excl. Admin)]],Nurse[[#This Row],[LPN Admin Hours]],Nurse[[#This Row],[CNA Hours]],Nurse[[#This Row],[NA TR Hours]],Nurse[[#This Row],[Med Aide/Tech Hours]])</f>
        <v>403.79847826086962</v>
      </c>
      <c r="K381" s="4">
        <f>SUM(Nurse[[#This Row],[RN Hours (excl. Admin, DON)]],Nurse[[#This Row],[LPN Hours (excl. Admin)]],Nurse[[#This Row],[CNA Hours]],Nurse[[#This Row],[NA TR Hours]],Nurse[[#This Row],[Med Aide/Tech Hours]])</f>
        <v>353.74434782608694</v>
      </c>
      <c r="L381" s="4">
        <f>SUM(Nurse[[#This Row],[RN Hours (excl. Admin, DON)]],Nurse[[#This Row],[RN Admin Hours]],Nurse[[#This Row],[RN DON Hours]])</f>
        <v>64.068260869565222</v>
      </c>
      <c r="M381" s="4">
        <v>35.673695652173912</v>
      </c>
      <c r="N381" s="4">
        <v>23.264130434782611</v>
      </c>
      <c r="O381" s="4">
        <v>5.1304347826086953</v>
      </c>
      <c r="P381" s="4">
        <f>SUM(Nurse[[#This Row],[LPN Hours (excl. Admin)]],Nurse[[#This Row],[LPN Admin Hours]])</f>
        <v>136.11173913043478</v>
      </c>
      <c r="Q381" s="4">
        <v>114.4521739130435</v>
      </c>
      <c r="R381" s="4">
        <v>21.659565217391304</v>
      </c>
      <c r="S381" s="4">
        <f>SUM(Nurse[[#This Row],[CNA Hours]],Nurse[[#This Row],[NA TR Hours]],Nurse[[#This Row],[Med Aide/Tech Hours]])</f>
        <v>203.61847826086958</v>
      </c>
      <c r="T381" s="4">
        <v>172.23260869565217</v>
      </c>
      <c r="U381" s="4">
        <v>2.9219565217391308</v>
      </c>
      <c r="V381" s="4">
        <v>28.463913043478264</v>
      </c>
      <c r="W3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9.7565217391304344</v>
      </c>
      <c r="X381" s="4">
        <v>0.25271739130434784</v>
      </c>
      <c r="Y381" s="4">
        <v>0</v>
      </c>
      <c r="Z381" s="4">
        <v>0</v>
      </c>
      <c r="AA381" s="4">
        <v>2.089673913043478</v>
      </c>
      <c r="AB381" s="4">
        <v>0</v>
      </c>
      <c r="AC381" s="4">
        <v>7.4141304347826091</v>
      </c>
      <c r="AD381" s="4">
        <v>0</v>
      </c>
      <c r="AE381" s="4">
        <v>0</v>
      </c>
      <c r="AF381" s="1">
        <v>155106</v>
      </c>
      <c r="AG381" s="1">
        <v>5</v>
      </c>
      <c r="AH381"/>
    </row>
    <row r="382" spans="1:34" x14ac:dyDescent="0.25">
      <c r="A382" t="s">
        <v>508</v>
      </c>
      <c r="B382" t="s">
        <v>251</v>
      </c>
      <c r="C382" t="s">
        <v>696</v>
      </c>
      <c r="D382" t="s">
        <v>557</v>
      </c>
      <c r="E382" s="4">
        <v>44.956521739130437</v>
      </c>
      <c r="F382" s="4">
        <f>Nurse[[#This Row],[Total Nurse Staff Hours]]/Nurse[[#This Row],[MDS Census]]</f>
        <v>3.656975338491296</v>
      </c>
      <c r="G382" s="4">
        <f>Nurse[[#This Row],[Total Direct Care Staff Hours]]/Nurse[[#This Row],[MDS Census]]</f>
        <v>3.0339700193423602</v>
      </c>
      <c r="H382" s="4">
        <f>Nurse[[#This Row],[Total RN Hours (w/ Admin, DON)]]/Nurse[[#This Row],[MDS Census]]</f>
        <v>0.69475338491295924</v>
      </c>
      <c r="I382" s="4">
        <f>Nurse[[#This Row],[RN Hours (excl. Admin, DON)]]/Nurse[[#This Row],[MDS Census]]</f>
        <v>0.44523694390715662</v>
      </c>
      <c r="J382" s="4">
        <f>SUM(Nurse[[#This Row],[RN Hours (excl. Admin, DON)]],Nurse[[#This Row],[RN Admin Hours]],Nurse[[#This Row],[RN DON Hours]],Nurse[[#This Row],[LPN Hours (excl. Admin)]],Nurse[[#This Row],[LPN Admin Hours]],Nurse[[#This Row],[CNA Hours]],Nurse[[#This Row],[NA TR Hours]],Nurse[[#This Row],[Med Aide/Tech Hours]])</f>
        <v>164.40489130434784</v>
      </c>
      <c r="K382" s="4">
        <f>SUM(Nurse[[#This Row],[RN Hours (excl. Admin, DON)]],Nurse[[#This Row],[LPN Hours (excl. Admin)]],Nurse[[#This Row],[CNA Hours]],Nurse[[#This Row],[NA TR Hours]],Nurse[[#This Row],[Med Aide/Tech Hours]])</f>
        <v>136.39673913043481</v>
      </c>
      <c r="L382" s="4">
        <f>SUM(Nurse[[#This Row],[RN Hours (excl. Admin, DON)]],Nurse[[#This Row],[RN Admin Hours]],Nurse[[#This Row],[RN DON Hours]])</f>
        <v>31.23369565217391</v>
      </c>
      <c r="M382" s="4">
        <v>20.016304347826086</v>
      </c>
      <c r="N382" s="4">
        <v>5.6521739130434785</v>
      </c>
      <c r="O382" s="4">
        <v>5.5652173913043477</v>
      </c>
      <c r="P382" s="4">
        <f>SUM(Nurse[[#This Row],[LPN Hours (excl. Admin)]],Nurse[[#This Row],[LPN Admin Hours]])</f>
        <v>53.741847826086961</v>
      </c>
      <c r="Q382" s="4">
        <v>36.951086956521742</v>
      </c>
      <c r="R382" s="4">
        <v>16.790760869565219</v>
      </c>
      <c r="S382" s="4">
        <f>SUM(Nurse[[#This Row],[CNA Hours]],Nurse[[#This Row],[NA TR Hours]],Nurse[[#This Row],[Med Aide/Tech Hours]])</f>
        <v>79.429347826086939</v>
      </c>
      <c r="T382" s="4">
        <v>72.233695652173907</v>
      </c>
      <c r="U382" s="4">
        <v>6.9510869565217392</v>
      </c>
      <c r="V382" s="4">
        <v>0.24456521739130435</v>
      </c>
      <c r="W3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5.6875</v>
      </c>
      <c r="X382" s="4">
        <v>0</v>
      </c>
      <c r="Y382" s="4">
        <v>0.17391304347826086</v>
      </c>
      <c r="Z382" s="4">
        <v>0</v>
      </c>
      <c r="AA382" s="4">
        <v>0.73369565217391308</v>
      </c>
      <c r="AB382" s="4">
        <v>0</v>
      </c>
      <c r="AC382" s="4">
        <v>4.5353260869565215</v>
      </c>
      <c r="AD382" s="4">
        <v>0</v>
      </c>
      <c r="AE382" s="4">
        <v>0.24456521739130435</v>
      </c>
      <c r="AF382" s="1">
        <v>155505</v>
      </c>
      <c r="AG382" s="1">
        <v>5</v>
      </c>
      <c r="AH382"/>
    </row>
    <row r="383" spans="1:34" x14ac:dyDescent="0.25">
      <c r="A383" t="s">
        <v>508</v>
      </c>
      <c r="B383" t="s">
        <v>242</v>
      </c>
      <c r="C383" t="s">
        <v>705</v>
      </c>
      <c r="D383" t="s">
        <v>583</v>
      </c>
      <c r="E383" s="4">
        <v>107.08695652173913</v>
      </c>
      <c r="F383" s="4">
        <f>Nurse[[#This Row],[Total Nurse Staff Hours]]/Nurse[[#This Row],[MDS Census]]</f>
        <v>2.712394437677629</v>
      </c>
      <c r="G383" s="4">
        <f>Nurse[[#This Row],[Total Direct Care Staff Hours]]/Nurse[[#This Row],[MDS Census]]</f>
        <v>2.2920229395046694</v>
      </c>
      <c r="H383" s="4">
        <f>Nurse[[#This Row],[Total RN Hours (w/ Admin, DON)]]/Nurse[[#This Row],[MDS Census]]</f>
        <v>0.25679049939098664</v>
      </c>
      <c r="I383" s="4">
        <f>Nurse[[#This Row],[RN Hours (excl. Admin, DON)]]/Nurse[[#This Row],[MDS Census]]</f>
        <v>0.1577243199350386</v>
      </c>
      <c r="J383" s="4">
        <f>SUM(Nurse[[#This Row],[RN Hours (excl. Admin, DON)]],Nurse[[#This Row],[RN Admin Hours]],Nurse[[#This Row],[RN DON Hours]],Nurse[[#This Row],[LPN Hours (excl. Admin)]],Nurse[[#This Row],[LPN Admin Hours]],Nurse[[#This Row],[CNA Hours]],Nurse[[#This Row],[NA TR Hours]],Nurse[[#This Row],[Med Aide/Tech Hours]])</f>
        <v>290.46206521739128</v>
      </c>
      <c r="K383" s="4">
        <f>SUM(Nurse[[#This Row],[RN Hours (excl. Admin, DON)]],Nurse[[#This Row],[LPN Hours (excl. Admin)]],Nurse[[#This Row],[CNA Hours]],Nurse[[#This Row],[NA TR Hours]],Nurse[[#This Row],[Med Aide/Tech Hours]])</f>
        <v>245.44576086956522</v>
      </c>
      <c r="L383" s="4">
        <f>SUM(Nurse[[#This Row],[RN Hours (excl. Admin, DON)]],Nurse[[#This Row],[RN Admin Hours]],Nurse[[#This Row],[RN DON Hours]])</f>
        <v>27.498913043478261</v>
      </c>
      <c r="M383" s="4">
        <v>16.890217391304351</v>
      </c>
      <c r="N383" s="4">
        <v>0</v>
      </c>
      <c r="O383" s="4">
        <v>10.608695652173912</v>
      </c>
      <c r="P383" s="4">
        <f>SUM(Nurse[[#This Row],[LPN Hours (excl. Admin)]],Nurse[[#This Row],[LPN Admin Hours]])</f>
        <v>96.699673913043483</v>
      </c>
      <c r="Q383" s="4">
        <v>62.292065217391304</v>
      </c>
      <c r="R383" s="4">
        <v>34.407608695652172</v>
      </c>
      <c r="S383" s="4">
        <f>SUM(Nurse[[#This Row],[CNA Hours]],Nurse[[#This Row],[NA TR Hours]],Nurse[[#This Row],[Med Aide/Tech Hours]])</f>
        <v>166.26347826086956</v>
      </c>
      <c r="T383" s="4">
        <v>132.86945652173912</v>
      </c>
      <c r="U383" s="4">
        <v>8.7119565217391308</v>
      </c>
      <c r="V383" s="4">
        <v>24.682065217391305</v>
      </c>
      <c r="W3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3" s="4">
        <v>0</v>
      </c>
      <c r="Y383" s="4">
        <v>0</v>
      </c>
      <c r="Z383" s="4">
        <v>0</v>
      </c>
      <c r="AA383" s="4">
        <v>0</v>
      </c>
      <c r="AB383" s="4">
        <v>0</v>
      </c>
      <c r="AC383" s="4">
        <v>0</v>
      </c>
      <c r="AD383" s="4">
        <v>0</v>
      </c>
      <c r="AE383" s="4">
        <v>0</v>
      </c>
      <c r="AF383" s="1">
        <v>155488</v>
      </c>
      <c r="AG383" s="1">
        <v>5</v>
      </c>
      <c r="AH383"/>
    </row>
    <row r="384" spans="1:34" x14ac:dyDescent="0.25">
      <c r="A384" t="s">
        <v>508</v>
      </c>
      <c r="B384" t="s">
        <v>274</v>
      </c>
      <c r="C384" t="s">
        <v>783</v>
      </c>
      <c r="D384" t="s">
        <v>591</v>
      </c>
      <c r="E384" s="4">
        <v>81.630434782608702</v>
      </c>
      <c r="F384" s="4">
        <f>Nurse[[#This Row],[Total Nurse Staff Hours]]/Nurse[[#This Row],[MDS Census]]</f>
        <v>3.4020972037283621</v>
      </c>
      <c r="G384" s="4">
        <f>Nurse[[#This Row],[Total Direct Care Staff Hours]]/Nurse[[#This Row],[MDS Census]]</f>
        <v>3.164547270306258</v>
      </c>
      <c r="H384" s="4">
        <f>Nurse[[#This Row],[Total RN Hours (w/ Admin, DON)]]/Nurse[[#This Row],[MDS Census]]</f>
        <v>0.55190412782956055</v>
      </c>
      <c r="I384" s="4">
        <f>Nurse[[#This Row],[RN Hours (excl. Admin, DON)]]/Nurse[[#This Row],[MDS Census]]</f>
        <v>0.41039280958721708</v>
      </c>
      <c r="J384" s="4">
        <f>SUM(Nurse[[#This Row],[RN Hours (excl. Admin, DON)]],Nurse[[#This Row],[RN Admin Hours]],Nurse[[#This Row],[RN DON Hours]],Nurse[[#This Row],[LPN Hours (excl. Admin)]],Nurse[[#This Row],[LPN Admin Hours]],Nurse[[#This Row],[CNA Hours]],Nurse[[#This Row],[NA TR Hours]],Nurse[[#This Row],[Med Aide/Tech Hours]])</f>
        <v>277.7146739130435</v>
      </c>
      <c r="K384" s="4">
        <f>SUM(Nurse[[#This Row],[RN Hours (excl. Admin, DON)]],Nurse[[#This Row],[LPN Hours (excl. Admin)]],Nurse[[#This Row],[CNA Hours]],Nurse[[#This Row],[NA TR Hours]],Nurse[[#This Row],[Med Aide/Tech Hours]])</f>
        <v>258.32336956521738</v>
      </c>
      <c r="L384" s="4">
        <f>SUM(Nurse[[#This Row],[RN Hours (excl. Admin, DON)]],Nurse[[#This Row],[RN Admin Hours]],Nurse[[#This Row],[RN DON Hours]])</f>
        <v>45.052173913043482</v>
      </c>
      <c r="M384" s="4">
        <v>33.500543478260873</v>
      </c>
      <c r="N384" s="4">
        <v>5.8125</v>
      </c>
      <c r="O384" s="4">
        <v>5.7391304347826084</v>
      </c>
      <c r="P384" s="4">
        <f>SUM(Nurse[[#This Row],[LPN Hours (excl. Admin)]],Nurse[[#This Row],[LPN Admin Hours]])</f>
        <v>76.744565217391312</v>
      </c>
      <c r="Q384" s="4">
        <v>68.904891304347828</v>
      </c>
      <c r="R384" s="4">
        <v>7.8396739130434785</v>
      </c>
      <c r="S384" s="4">
        <f>SUM(Nurse[[#This Row],[CNA Hours]],Nurse[[#This Row],[NA TR Hours]],Nurse[[#This Row],[Med Aide/Tech Hours]])</f>
        <v>155.91793478260868</v>
      </c>
      <c r="T384" s="4">
        <v>89.4304347826087</v>
      </c>
      <c r="U384" s="4">
        <v>14.211956521739131</v>
      </c>
      <c r="V384" s="4">
        <v>52.275543478260865</v>
      </c>
      <c r="W3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17.086956521739136</v>
      </c>
      <c r="X384" s="4">
        <v>0.44347826086956527</v>
      </c>
      <c r="Y384" s="4">
        <v>0</v>
      </c>
      <c r="Z384" s="4">
        <v>0</v>
      </c>
      <c r="AA384" s="4">
        <v>0</v>
      </c>
      <c r="AB384" s="4">
        <v>0</v>
      </c>
      <c r="AC384" s="4">
        <v>9.3478260869565219E-2</v>
      </c>
      <c r="AD384" s="4">
        <v>0</v>
      </c>
      <c r="AE384" s="4">
        <v>16.550000000000004</v>
      </c>
      <c r="AF384" s="1">
        <v>155551</v>
      </c>
      <c r="AG384" s="1">
        <v>5</v>
      </c>
      <c r="AH384"/>
    </row>
    <row r="385" spans="1:34" x14ac:dyDescent="0.25">
      <c r="A385" t="s">
        <v>508</v>
      </c>
      <c r="B385" t="s">
        <v>104</v>
      </c>
      <c r="C385" t="s">
        <v>655</v>
      </c>
      <c r="D385" t="s">
        <v>588</v>
      </c>
      <c r="E385" s="4">
        <v>79.586956521739125</v>
      </c>
      <c r="F385" s="4">
        <f>Nurse[[#This Row],[Total Nurse Staff Hours]]/Nurse[[#This Row],[MDS Census]]</f>
        <v>3.504153236820541</v>
      </c>
      <c r="G385" s="4">
        <f>Nurse[[#This Row],[Total Direct Care Staff Hours]]/Nurse[[#This Row],[MDS Census]]</f>
        <v>3.1348497678229994</v>
      </c>
      <c r="H385" s="4">
        <f>Nurse[[#This Row],[Total RN Hours (w/ Admin, DON)]]/Nurse[[#This Row],[MDS Census]]</f>
        <v>0.82727123736683972</v>
      </c>
      <c r="I385" s="4">
        <f>Nurse[[#This Row],[RN Hours (excl. Admin, DON)]]/Nurse[[#This Row],[MDS Census]]</f>
        <v>0.52612537558044259</v>
      </c>
      <c r="J385" s="4">
        <f>SUM(Nurse[[#This Row],[RN Hours (excl. Admin, DON)]],Nurse[[#This Row],[RN Admin Hours]],Nurse[[#This Row],[RN DON Hours]],Nurse[[#This Row],[LPN Hours (excl. Admin)]],Nurse[[#This Row],[LPN Admin Hours]],Nurse[[#This Row],[CNA Hours]],Nurse[[#This Row],[NA TR Hours]],Nurse[[#This Row],[Med Aide/Tech Hours]])</f>
        <v>278.88489130434783</v>
      </c>
      <c r="K385" s="4">
        <f>SUM(Nurse[[#This Row],[RN Hours (excl. Admin, DON)]],Nurse[[#This Row],[LPN Hours (excl. Admin)]],Nurse[[#This Row],[CNA Hours]],Nurse[[#This Row],[NA TR Hours]],Nurse[[#This Row],[Med Aide/Tech Hours]])</f>
        <v>249.49315217391305</v>
      </c>
      <c r="L385" s="4">
        <f>SUM(Nurse[[#This Row],[RN Hours (excl. Admin, DON)]],Nurse[[#This Row],[RN Admin Hours]],Nurse[[#This Row],[RN DON Hours]])</f>
        <v>65.84</v>
      </c>
      <c r="M385" s="4">
        <v>41.872717391304356</v>
      </c>
      <c r="N385" s="4">
        <v>21.184673913043479</v>
      </c>
      <c r="O385" s="4">
        <v>2.7826086956521738</v>
      </c>
      <c r="P385" s="4">
        <f>SUM(Nurse[[#This Row],[LPN Hours (excl. Admin)]],Nurse[[#This Row],[LPN Admin Hours]])</f>
        <v>61.905108695652167</v>
      </c>
      <c r="Q385" s="4">
        <v>56.480652173913036</v>
      </c>
      <c r="R385" s="4">
        <v>5.4244565217391303</v>
      </c>
      <c r="S385" s="4">
        <f>SUM(Nurse[[#This Row],[CNA Hours]],Nurse[[#This Row],[NA TR Hours]],Nurse[[#This Row],[Med Aide/Tech Hours]])</f>
        <v>151.13978260869564</v>
      </c>
      <c r="T385" s="4">
        <v>134.45739130434782</v>
      </c>
      <c r="U385" s="4">
        <v>1.4035869565217394</v>
      </c>
      <c r="V385" s="4">
        <v>15.278804347826085</v>
      </c>
      <c r="W3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5" s="4">
        <v>0</v>
      </c>
      <c r="Y385" s="4">
        <v>0</v>
      </c>
      <c r="Z385" s="4">
        <v>0</v>
      </c>
      <c r="AA385" s="4">
        <v>0</v>
      </c>
      <c r="AB385" s="4">
        <v>0</v>
      </c>
      <c r="AC385" s="4">
        <v>0</v>
      </c>
      <c r="AD385" s="4">
        <v>0</v>
      </c>
      <c r="AE385" s="4">
        <v>0</v>
      </c>
      <c r="AF385" s="1">
        <v>155230</v>
      </c>
      <c r="AG385" s="1">
        <v>5</v>
      </c>
      <c r="AH385"/>
    </row>
    <row r="386" spans="1:34" x14ac:dyDescent="0.25">
      <c r="A386" t="s">
        <v>508</v>
      </c>
      <c r="B386" t="s">
        <v>393</v>
      </c>
      <c r="C386" t="s">
        <v>696</v>
      </c>
      <c r="D386" t="s">
        <v>557</v>
      </c>
      <c r="E386" s="4">
        <v>132.42391304347825</v>
      </c>
      <c r="F386" s="4">
        <f>Nurse[[#This Row],[Total Nurse Staff Hours]]/Nurse[[#This Row],[MDS Census]]</f>
        <v>2.804963473692851</v>
      </c>
      <c r="G386" s="4">
        <f>Nurse[[#This Row],[Total Direct Care Staff Hours]]/Nurse[[#This Row],[MDS Census]]</f>
        <v>2.516484445538866</v>
      </c>
      <c r="H386" s="4">
        <f>Nurse[[#This Row],[Total RN Hours (w/ Admin, DON)]]/Nurse[[#This Row],[MDS Census]]</f>
        <v>0.48917754247722245</v>
      </c>
      <c r="I386" s="4">
        <f>Nurse[[#This Row],[RN Hours (excl. Admin, DON)]]/Nurse[[#This Row],[MDS Census]]</f>
        <v>0.32443568907494058</v>
      </c>
      <c r="J386" s="4">
        <f>SUM(Nurse[[#This Row],[RN Hours (excl. Admin, DON)]],Nurse[[#This Row],[RN Admin Hours]],Nurse[[#This Row],[RN DON Hours]],Nurse[[#This Row],[LPN Hours (excl. Admin)]],Nurse[[#This Row],[LPN Admin Hours]],Nurse[[#This Row],[CNA Hours]],Nurse[[#This Row],[NA TR Hours]],Nurse[[#This Row],[Med Aide/Tech Hours]])</f>
        <v>371.44423913043482</v>
      </c>
      <c r="K386" s="4">
        <f>SUM(Nurse[[#This Row],[RN Hours (excl. Admin, DON)]],Nurse[[#This Row],[LPN Hours (excl. Admin)]],Nurse[[#This Row],[CNA Hours]],Nurse[[#This Row],[NA TR Hours]],Nurse[[#This Row],[Med Aide/Tech Hours]])</f>
        <v>333.24271739130438</v>
      </c>
      <c r="L386" s="4">
        <f>SUM(Nurse[[#This Row],[RN Hours (excl. Admin, DON)]],Nurse[[#This Row],[RN Admin Hours]],Nurse[[#This Row],[RN DON Hours]])</f>
        <v>64.778804347826096</v>
      </c>
      <c r="M386" s="4">
        <v>42.963043478260879</v>
      </c>
      <c r="N386" s="4">
        <v>17.380978260869565</v>
      </c>
      <c r="O386" s="4">
        <v>4.4347826086956523</v>
      </c>
      <c r="P386" s="4">
        <f>SUM(Nurse[[#This Row],[LPN Hours (excl. Admin)]],Nurse[[#This Row],[LPN Admin Hours]])</f>
        <v>95.991086956521755</v>
      </c>
      <c r="Q386" s="4">
        <v>79.605326086956538</v>
      </c>
      <c r="R386" s="4">
        <v>16.385760869565214</v>
      </c>
      <c r="S386" s="4">
        <f>SUM(Nurse[[#This Row],[CNA Hours]],Nurse[[#This Row],[NA TR Hours]],Nurse[[#This Row],[Med Aide/Tech Hours]])</f>
        <v>210.67434782608694</v>
      </c>
      <c r="T386" s="4">
        <v>183.29826086956521</v>
      </c>
      <c r="U386" s="4">
        <v>4.6932608695652185</v>
      </c>
      <c r="V386" s="4">
        <v>22.682826086956524</v>
      </c>
      <c r="W3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2.717391304347826E-3</v>
      </c>
      <c r="X386" s="4">
        <v>2.717391304347826E-3</v>
      </c>
      <c r="Y386" s="4">
        <v>0</v>
      </c>
      <c r="Z386" s="4">
        <v>0</v>
      </c>
      <c r="AA386" s="4">
        <v>0</v>
      </c>
      <c r="AB386" s="4">
        <v>0</v>
      </c>
      <c r="AC386" s="4">
        <v>0</v>
      </c>
      <c r="AD386" s="4">
        <v>0</v>
      </c>
      <c r="AE386" s="4">
        <v>0</v>
      </c>
      <c r="AF386" s="1">
        <v>155757</v>
      </c>
      <c r="AG386" s="1">
        <v>5</v>
      </c>
      <c r="AH386"/>
    </row>
    <row r="387" spans="1:34" x14ac:dyDescent="0.25">
      <c r="A387" t="s">
        <v>508</v>
      </c>
      <c r="B387" t="s">
        <v>155</v>
      </c>
      <c r="C387" t="s">
        <v>696</v>
      </c>
      <c r="D387" t="s">
        <v>557</v>
      </c>
      <c r="E387" s="4">
        <v>82.826086956521735</v>
      </c>
      <c r="F387" s="4">
        <f>Nurse[[#This Row],[Total Nurse Staff Hours]]/Nurse[[#This Row],[MDS Census]]</f>
        <v>3.5452677165354327</v>
      </c>
      <c r="G387" s="4">
        <f>Nurse[[#This Row],[Total Direct Care Staff Hours]]/Nurse[[#This Row],[MDS Census]]</f>
        <v>3.2635813648293963</v>
      </c>
      <c r="H387" s="4">
        <f>Nurse[[#This Row],[Total RN Hours (w/ Admin, DON)]]/Nurse[[#This Row],[MDS Census]]</f>
        <v>0.49988320209973763</v>
      </c>
      <c r="I387" s="4">
        <f>Nurse[[#This Row],[RN Hours (excl. Admin, DON)]]/Nurse[[#This Row],[MDS Census]]</f>
        <v>0.27547506561679791</v>
      </c>
      <c r="J387" s="4">
        <f>SUM(Nurse[[#This Row],[RN Hours (excl. Admin, DON)]],Nurse[[#This Row],[RN Admin Hours]],Nurse[[#This Row],[RN DON Hours]],Nurse[[#This Row],[LPN Hours (excl. Admin)]],Nurse[[#This Row],[LPN Admin Hours]],Nurse[[#This Row],[CNA Hours]],Nurse[[#This Row],[NA TR Hours]],Nurse[[#This Row],[Med Aide/Tech Hours]])</f>
        <v>293.640652173913</v>
      </c>
      <c r="K387" s="4">
        <f>SUM(Nurse[[#This Row],[RN Hours (excl. Admin, DON)]],Nurse[[#This Row],[LPN Hours (excl. Admin)]],Nurse[[#This Row],[CNA Hours]],Nurse[[#This Row],[NA TR Hours]],Nurse[[#This Row],[Med Aide/Tech Hours]])</f>
        <v>270.30967391304347</v>
      </c>
      <c r="L387" s="4">
        <f>SUM(Nurse[[#This Row],[RN Hours (excl. Admin, DON)]],Nurse[[#This Row],[RN Admin Hours]],Nurse[[#This Row],[RN DON Hours]])</f>
        <v>41.403369565217396</v>
      </c>
      <c r="M387" s="4">
        <v>22.816521739130433</v>
      </c>
      <c r="N387" s="4">
        <v>13.456413043478264</v>
      </c>
      <c r="O387" s="4">
        <v>5.1304347826086953</v>
      </c>
      <c r="P387" s="4">
        <f>SUM(Nurse[[#This Row],[LPN Hours (excl. Admin)]],Nurse[[#This Row],[LPN Admin Hours]])</f>
        <v>62.223586956521729</v>
      </c>
      <c r="Q387" s="4">
        <v>57.479456521739124</v>
      </c>
      <c r="R387" s="4">
        <v>4.7441304347826083</v>
      </c>
      <c r="S387" s="4">
        <f>SUM(Nurse[[#This Row],[CNA Hours]],Nurse[[#This Row],[NA TR Hours]],Nurse[[#This Row],[Med Aide/Tech Hours]])</f>
        <v>190.01369565217388</v>
      </c>
      <c r="T387" s="4">
        <v>153.58184782608694</v>
      </c>
      <c r="U387" s="4">
        <v>5.3597826086956522</v>
      </c>
      <c r="V387" s="4">
        <v>31.072065217391305</v>
      </c>
      <c r="W3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17.782826086956522</v>
      </c>
      <c r="X387" s="4">
        <v>2.2119565217391304</v>
      </c>
      <c r="Y387" s="4">
        <v>0</v>
      </c>
      <c r="Z387" s="4">
        <v>0</v>
      </c>
      <c r="AA387" s="4">
        <v>5.6331521739130439</v>
      </c>
      <c r="AB387" s="4">
        <v>0</v>
      </c>
      <c r="AC387" s="4">
        <v>9.9377173913043482</v>
      </c>
      <c r="AD387" s="4">
        <v>0</v>
      </c>
      <c r="AE387" s="4">
        <v>0</v>
      </c>
      <c r="AF387" s="1">
        <v>155329</v>
      </c>
      <c r="AG387" s="1">
        <v>5</v>
      </c>
      <c r="AH387"/>
    </row>
    <row r="388" spans="1:34" x14ac:dyDescent="0.25">
      <c r="A388" t="s">
        <v>508</v>
      </c>
      <c r="B388" t="s">
        <v>39</v>
      </c>
      <c r="C388" t="s">
        <v>640</v>
      </c>
      <c r="D388" t="s">
        <v>604</v>
      </c>
      <c r="E388" s="4">
        <v>103.20652173913044</v>
      </c>
      <c r="F388" s="4">
        <f>Nurse[[#This Row],[Total Nurse Staff Hours]]/Nurse[[#This Row],[MDS Census]]</f>
        <v>2.83567140600316</v>
      </c>
      <c r="G388" s="4">
        <f>Nurse[[#This Row],[Total Direct Care Staff Hours]]/Nurse[[#This Row],[MDS Census]]</f>
        <v>2.542681411269089</v>
      </c>
      <c r="H388" s="4">
        <f>Nurse[[#This Row],[Total RN Hours (w/ Admin, DON)]]/Nurse[[#This Row],[MDS Census]]</f>
        <v>0.27150184307530278</v>
      </c>
      <c r="I388" s="4">
        <f>Nurse[[#This Row],[RN Hours (excl. Admin, DON)]]/Nurse[[#This Row],[MDS Census]]</f>
        <v>0.2183159557661927</v>
      </c>
      <c r="J388" s="4">
        <f>SUM(Nurse[[#This Row],[RN Hours (excl. Admin, DON)]],Nurse[[#This Row],[RN Admin Hours]],Nurse[[#This Row],[RN DON Hours]],Nurse[[#This Row],[LPN Hours (excl. Admin)]],Nurse[[#This Row],[LPN Admin Hours]],Nurse[[#This Row],[CNA Hours]],Nurse[[#This Row],[NA TR Hours]],Nurse[[#This Row],[Med Aide/Tech Hours]])</f>
        <v>292.65978260869571</v>
      </c>
      <c r="K388" s="4">
        <f>SUM(Nurse[[#This Row],[RN Hours (excl. Admin, DON)]],Nurse[[#This Row],[LPN Hours (excl. Admin)]],Nurse[[#This Row],[CNA Hours]],Nurse[[#This Row],[NA TR Hours]],Nurse[[#This Row],[Med Aide/Tech Hours]])</f>
        <v>262.42130434782609</v>
      </c>
      <c r="L388" s="4">
        <f>SUM(Nurse[[#This Row],[RN Hours (excl. Admin, DON)]],Nurse[[#This Row],[RN Admin Hours]],Nurse[[#This Row],[RN DON Hours]])</f>
        <v>28.020760869565216</v>
      </c>
      <c r="M388" s="4">
        <v>22.531630434782606</v>
      </c>
      <c r="N388" s="4">
        <v>1.2907608695652173</v>
      </c>
      <c r="O388" s="4">
        <v>4.1983695652173916</v>
      </c>
      <c r="P388" s="4">
        <f>SUM(Nurse[[#This Row],[LPN Hours (excl. Admin)]],Nurse[[#This Row],[LPN Admin Hours]])</f>
        <v>104.23369565217391</v>
      </c>
      <c r="Q388" s="4">
        <v>79.48434782608696</v>
      </c>
      <c r="R388" s="4">
        <v>24.749347826086954</v>
      </c>
      <c r="S388" s="4">
        <f>SUM(Nurse[[#This Row],[CNA Hours]],Nurse[[#This Row],[NA TR Hours]],Nurse[[#This Row],[Med Aide/Tech Hours]])</f>
        <v>160.40532608695651</v>
      </c>
      <c r="T388" s="4">
        <v>113.19402173913043</v>
      </c>
      <c r="U388" s="4">
        <v>23.67173913043478</v>
      </c>
      <c r="V388" s="4">
        <v>23.539565217391303</v>
      </c>
      <c r="W3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14.271195652173912</v>
      </c>
      <c r="X388" s="4">
        <v>0.73967391304347818</v>
      </c>
      <c r="Y388" s="4">
        <v>0</v>
      </c>
      <c r="Z388" s="4">
        <v>2.1983695652173911</v>
      </c>
      <c r="AA388" s="4">
        <v>2.6192391304347824</v>
      </c>
      <c r="AB388" s="4">
        <v>0</v>
      </c>
      <c r="AC388" s="4">
        <v>8.7139130434782608</v>
      </c>
      <c r="AD388" s="4">
        <v>0</v>
      </c>
      <c r="AE388" s="4">
        <v>0</v>
      </c>
      <c r="AF388" s="1">
        <v>155121</v>
      </c>
      <c r="AG388" s="1">
        <v>5</v>
      </c>
      <c r="AH388"/>
    </row>
    <row r="389" spans="1:34" x14ac:dyDescent="0.25">
      <c r="A389" t="s">
        <v>508</v>
      </c>
      <c r="B389" t="s">
        <v>437</v>
      </c>
      <c r="C389" t="s">
        <v>696</v>
      </c>
      <c r="D389" t="s">
        <v>557</v>
      </c>
      <c r="E389" s="4">
        <v>43.467391304347828</v>
      </c>
      <c r="F389" s="4">
        <f>Nurse[[#This Row],[Total Nurse Staff Hours]]/Nurse[[#This Row],[MDS Census]]</f>
        <v>2.5232283070767685</v>
      </c>
      <c r="G389" s="4">
        <f>Nurse[[#This Row],[Total Direct Care Staff Hours]]/Nurse[[#This Row],[MDS Census]]</f>
        <v>2.2842285571392842</v>
      </c>
      <c r="H389" s="4">
        <f>Nurse[[#This Row],[Total RN Hours (w/ Admin, DON)]]/Nurse[[#This Row],[MDS Census]]</f>
        <v>0.20520380095023755</v>
      </c>
      <c r="I389" s="4">
        <f>Nurse[[#This Row],[RN Hours (excl. Admin, DON)]]/Nurse[[#This Row],[MDS Census]]</f>
        <v>0.11824206051512878</v>
      </c>
      <c r="J389" s="4">
        <f>SUM(Nurse[[#This Row],[RN Hours (excl. Admin, DON)]],Nurse[[#This Row],[RN Admin Hours]],Nurse[[#This Row],[RN DON Hours]],Nurse[[#This Row],[LPN Hours (excl. Admin)]],Nurse[[#This Row],[LPN Admin Hours]],Nurse[[#This Row],[CNA Hours]],Nurse[[#This Row],[NA TR Hours]],Nurse[[#This Row],[Med Aide/Tech Hours]])</f>
        <v>109.67815217391302</v>
      </c>
      <c r="K389" s="4">
        <f>SUM(Nurse[[#This Row],[RN Hours (excl. Admin, DON)]],Nurse[[#This Row],[LPN Hours (excl. Admin)]],Nurse[[#This Row],[CNA Hours]],Nurse[[#This Row],[NA TR Hours]],Nurse[[#This Row],[Med Aide/Tech Hours]])</f>
        <v>99.289456521739112</v>
      </c>
      <c r="L389" s="4">
        <f>SUM(Nurse[[#This Row],[RN Hours (excl. Admin, DON)]],Nurse[[#This Row],[RN Admin Hours]],Nurse[[#This Row],[RN DON Hours]])</f>
        <v>8.9196739130434786</v>
      </c>
      <c r="M389" s="4">
        <v>5.1396739130434783</v>
      </c>
      <c r="N389" s="4">
        <v>8.6956521739130432E-2</v>
      </c>
      <c r="O389" s="4">
        <v>3.6930434782608694</v>
      </c>
      <c r="P389" s="4">
        <f>SUM(Nurse[[#This Row],[LPN Hours (excl. Admin)]],Nurse[[#This Row],[LPN Admin Hours]])</f>
        <v>25.123478260869565</v>
      </c>
      <c r="Q389" s="4">
        <v>18.514782608695651</v>
      </c>
      <c r="R389" s="4">
        <v>6.6086956521739131</v>
      </c>
      <c r="S389" s="4">
        <f>SUM(Nurse[[#This Row],[CNA Hours]],Nurse[[#This Row],[NA TR Hours]],Nurse[[#This Row],[Med Aide/Tech Hours]])</f>
        <v>75.634999999999977</v>
      </c>
      <c r="T389" s="4">
        <v>75.634999999999977</v>
      </c>
      <c r="U389" s="4">
        <v>0</v>
      </c>
      <c r="V389" s="4">
        <v>0</v>
      </c>
      <c r="W3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9" s="4">
        <v>0</v>
      </c>
      <c r="Y389" s="4">
        <v>0</v>
      </c>
      <c r="Z389" s="4">
        <v>0</v>
      </c>
      <c r="AA389" s="4">
        <v>0</v>
      </c>
      <c r="AB389" s="4">
        <v>0</v>
      </c>
      <c r="AC389" s="4">
        <v>0</v>
      </c>
      <c r="AD389" s="4">
        <v>0</v>
      </c>
      <c r="AE389" s="4">
        <v>0</v>
      </c>
      <c r="AF389" s="1">
        <v>155807</v>
      </c>
      <c r="AG389" s="1">
        <v>5</v>
      </c>
      <c r="AH389"/>
    </row>
    <row r="390" spans="1:34" x14ac:dyDescent="0.25">
      <c r="A390" t="s">
        <v>508</v>
      </c>
      <c r="B390" t="s">
        <v>256</v>
      </c>
      <c r="C390" t="s">
        <v>775</v>
      </c>
      <c r="D390" t="s">
        <v>624</v>
      </c>
      <c r="E390" s="4">
        <v>80.943661971830991</v>
      </c>
      <c r="F390" s="4">
        <f>Nurse[[#This Row],[Total Nurse Staff Hours]]/Nurse[[#This Row],[MDS Census]]</f>
        <v>3.6547450843918563</v>
      </c>
      <c r="G390" s="4">
        <f>Nurse[[#This Row],[Total Direct Care Staff Hours]]/Nurse[[#This Row],[MDS Census]]</f>
        <v>3.4417643988167734</v>
      </c>
      <c r="H390" s="4">
        <f>Nurse[[#This Row],[Total RN Hours (w/ Admin, DON)]]/Nurse[[#This Row],[MDS Census]]</f>
        <v>0.93895597703149491</v>
      </c>
      <c r="I390" s="4">
        <f>Nurse[[#This Row],[RN Hours (excl. Admin, DON)]]/Nurse[[#This Row],[MDS Census]]</f>
        <v>0.72597529145641226</v>
      </c>
      <c r="J390" s="4">
        <f>SUM(Nurse[[#This Row],[RN Hours (excl. Admin, DON)]],Nurse[[#This Row],[RN Admin Hours]],Nurse[[#This Row],[RN DON Hours]],Nurse[[#This Row],[LPN Hours (excl. Admin)]],Nurse[[#This Row],[LPN Admin Hours]],Nurse[[#This Row],[CNA Hours]],Nurse[[#This Row],[NA TR Hours]],Nurse[[#This Row],[Med Aide/Tech Hours]])</f>
        <v>295.82845070422536</v>
      </c>
      <c r="K390" s="4">
        <f>SUM(Nurse[[#This Row],[RN Hours (excl. Admin, DON)]],Nurse[[#This Row],[LPN Hours (excl. Admin)]],Nurse[[#This Row],[CNA Hours]],Nurse[[#This Row],[NA TR Hours]],Nurse[[#This Row],[Med Aide/Tech Hours]])</f>
        <v>278.58901408450703</v>
      </c>
      <c r="L390" s="4">
        <f>SUM(Nurse[[#This Row],[RN Hours (excl. Admin, DON)]],Nurse[[#This Row],[RN Admin Hours]],Nurse[[#This Row],[RN DON Hours]])</f>
        <v>76.002535211267627</v>
      </c>
      <c r="M390" s="4">
        <v>58.763098591549316</v>
      </c>
      <c r="N390" s="4">
        <v>13.859154929577464</v>
      </c>
      <c r="O390" s="4">
        <v>3.380281690140845</v>
      </c>
      <c r="P390" s="4">
        <f>SUM(Nurse[[#This Row],[LPN Hours (excl. Admin)]],Nurse[[#This Row],[LPN Admin Hours]])</f>
        <v>48.148450704225347</v>
      </c>
      <c r="Q390" s="4">
        <v>48.148450704225347</v>
      </c>
      <c r="R390" s="4">
        <v>0</v>
      </c>
      <c r="S390" s="4">
        <f>SUM(Nurse[[#This Row],[CNA Hours]],Nurse[[#This Row],[NA TR Hours]],Nurse[[#This Row],[Med Aide/Tech Hours]])</f>
        <v>171.67746478873235</v>
      </c>
      <c r="T390" s="4">
        <v>140.82873239436617</v>
      </c>
      <c r="U390" s="4">
        <v>0</v>
      </c>
      <c r="V390" s="4">
        <v>30.848732394366188</v>
      </c>
      <c r="W3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60.595774647887318</v>
      </c>
      <c r="X390" s="4">
        <v>6.3925352112676057</v>
      </c>
      <c r="Y390" s="4">
        <v>0</v>
      </c>
      <c r="Z390" s="4">
        <v>0</v>
      </c>
      <c r="AA390" s="4">
        <v>1.1514084507042253</v>
      </c>
      <c r="AB390" s="4">
        <v>0</v>
      </c>
      <c r="AC390" s="4">
        <v>53.051830985915487</v>
      </c>
      <c r="AD390" s="4">
        <v>0</v>
      </c>
      <c r="AE390" s="4">
        <v>0</v>
      </c>
      <c r="AF390" s="1">
        <v>155512</v>
      </c>
      <c r="AG390" s="1">
        <v>5</v>
      </c>
      <c r="AH390"/>
    </row>
    <row r="391" spans="1:34" x14ac:dyDescent="0.25">
      <c r="A391" t="s">
        <v>508</v>
      </c>
      <c r="B391" t="s">
        <v>457</v>
      </c>
      <c r="C391" t="s">
        <v>708</v>
      </c>
      <c r="D391" t="s">
        <v>605</v>
      </c>
      <c r="E391" s="4">
        <v>55.010869565217391</v>
      </c>
      <c r="F391" s="4">
        <f>Nurse[[#This Row],[Total Nurse Staff Hours]]/Nurse[[#This Row],[MDS Census]]</f>
        <v>3.7260225251926489</v>
      </c>
      <c r="G391" s="4">
        <f>Nurse[[#This Row],[Total Direct Care Staff Hours]]/Nurse[[#This Row],[MDS Census]]</f>
        <v>3.3462556806955144</v>
      </c>
      <c r="H391" s="4">
        <f>Nurse[[#This Row],[Total RN Hours (w/ Admin, DON)]]/Nurse[[#This Row],[MDS Census]]</f>
        <v>0.57533491404860693</v>
      </c>
      <c r="I391" s="4">
        <f>Nurse[[#This Row],[RN Hours (excl. Admin, DON)]]/Nurse[[#This Row],[MDS Census]]</f>
        <v>0.22229203714680892</v>
      </c>
      <c r="J391" s="4">
        <f>SUM(Nurse[[#This Row],[RN Hours (excl. Admin, DON)]],Nurse[[#This Row],[RN Admin Hours]],Nurse[[#This Row],[RN DON Hours]],Nurse[[#This Row],[LPN Hours (excl. Admin)]],Nurse[[#This Row],[LPN Admin Hours]],Nurse[[#This Row],[CNA Hours]],Nurse[[#This Row],[NA TR Hours]],Nurse[[#This Row],[Med Aide/Tech Hours]])</f>
        <v>204.97173913043474</v>
      </c>
      <c r="K391" s="4">
        <f>SUM(Nurse[[#This Row],[RN Hours (excl. Admin, DON)]],Nurse[[#This Row],[LPN Hours (excl. Admin)]],Nurse[[#This Row],[CNA Hours]],Nurse[[#This Row],[NA TR Hours]],Nurse[[#This Row],[Med Aide/Tech Hours]])</f>
        <v>184.08043478260868</v>
      </c>
      <c r="L391" s="4">
        <f>SUM(Nurse[[#This Row],[RN Hours (excl. Admin, DON)]],Nurse[[#This Row],[RN Admin Hours]],Nurse[[#This Row],[RN DON Hours]])</f>
        <v>31.649673913043475</v>
      </c>
      <c r="M391" s="4">
        <v>12.228478260869565</v>
      </c>
      <c r="N391" s="4">
        <v>13.595108695652174</v>
      </c>
      <c r="O391" s="4">
        <v>5.8260869565217392</v>
      </c>
      <c r="P391" s="4">
        <f>SUM(Nurse[[#This Row],[LPN Hours (excl. Admin)]],Nurse[[#This Row],[LPN Admin Hours]])</f>
        <v>51.237391304347838</v>
      </c>
      <c r="Q391" s="4">
        <v>49.767282608695666</v>
      </c>
      <c r="R391" s="4">
        <v>1.4701086956521738</v>
      </c>
      <c r="S391" s="4">
        <f>SUM(Nurse[[#This Row],[CNA Hours]],Nurse[[#This Row],[NA TR Hours]],Nurse[[#This Row],[Med Aide/Tech Hours]])</f>
        <v>122.08467391304345</v>
      </c>
      <c r="T391" s="4">
        <v>122.08467391304345</v>
      </c>
      <c r="U391" s="4">
        <v>0</v>
      </c>
      <c r="V391" s="4">
        <v>0</v>
      </c>
      <c r="W3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81.047826086956533</v>
      </c>
      <c r="X391" s="4">
        <v>2.3181521739130435</v>
      </c>
      <c r="Y391" s="4">
        <v>0</v>
      </c>
      <c r="Z391" s="4">
        <v>0</v>
      </c>
      <c r="AA391" s="4">
        <v>24.859673913043476</v>
      </c>
      <c r="AB391" s="4">
        <v>0</v>
      </c>
      <c r="AC391" s="4">
        <v>53.870000000000012</v>
      </c>
      <c r="AD391" s="4">
        <v>0</v>
      </c>
      <c r="AE391" s="4">
        <v>0</v>
      </c>
      <c r="AF391" s="1">
        <v>155827</v>
      </c>
      <c r="AG391" s="1">
        <v>5</v>
      </c>
      <c r="AH391"/>
    </row>
    <row r="392" spans="1:34" x14ac:dyDescent="0.25">
      <c r="A392" t="s">
        <v>508</v>
      </c>
      <c r="B392" t="s">
        <v>168</v>
      </c>
      <c r="C392" t="s">
        <v>708</v>
      </c>
      <c r="D392" t="s">
        <v>605</v>
      </c>
      <c r="E392" s="4">
        <v>97.521739130434781</v>
      </c>
      <c r="F392" s="4">
        <f>Nurse[[#This Row],[Total Nurse Staff Hours]]/Nurse[[#This Row],[MDS Census]]</f>
        <v>4.1168312527864481</v>
      </c>
      <c r="G392" s="4">
        <f>Nurse[[#This Row],[Total Direct Care Staff Hours]]/Nurse[[#This Row],[MDS Census]]</f>
        <v>3.7533905483727157</v>
      </c>
      <c r="H392" s="4">
        <f>Nurse[[#This Row],[Total RN Hours (w/ Admin, DON)]]/Nurse[[#This Row],[MDS Census]]</f>
        <v>0.4919850646455638</v>
      </c>
      <c r="I392" s="4">
        <f>Nurse[[#This Row],[RN Hours (excl. Admin, DON)]]/Nurse[[#This Row],[MDS Census]]</f>
        <v>0.39984953187695033</v>
      </c>
      <c r="J392" s="4">
        <f>SUM(Nurse[[#This Row],[RN Hours (excl. Admin, DON)]],Nurse[[#This Row],[RN Admin Hours]],Nurse[[#This Row],[RN DON Hours]],Nurse[[#This Row],[LPN Hours (excl. Admin)]],Nurse[[#This Row],[LPN Admin Hours]],Nurse[[#This Row],[CNA Hours]],Nurse[[#This Row],[NA TR Hours]],Nurse[[#This Row],[Med Aide/Tech Hours]])</f>
        <v>401.48054347826098</v>
      </c>
      <c r="K392" s="4">
        <f>SUM(Nurse[[#This Row],[RN Hours (excl. Admin, DON)]],Nurse[[#This Row],[LPN Hours (excl. Admin)]],Nurse[[#This Row],[CNA Hours]],Nurse[[#This Row],[NA TR Hours]],Nurse[[#This Row],[Med Aide/Tech Hours]])</f>
        <v>366.03717391304355</v>
      </c>
      <c r="L392" s="4">
        <f>SUM(Nurse[[#This Row],[RN Hours (excl. Admin, DON)]],Nurse[[#This Row],[RN Admin Hours]],Nurse[[#This Row],[RN DON Hours]])</f>
        <v>47.979239130434763</v>
      </c>
      <c r="M392" s="4">
        <v>38.994021739130417</v>
      </c>
      <c r="N392" s="4">
        <v>3.8113043478260873</v>
      </c>
      <c r="O392" s="4">
        <v>5.1739130434782608</v>
      </c>
      <c r="P392" s="4">
        <f>SUM(Nurse[[#This Row],[LPN Hours (excl. Admin)]],Nurse[[#This Row],[LPN Admin Hours]])</f>
        <v>82.146521739130449</v>
      </c>
      <c r="Q392" s="4">
        <v>55.688369565217407</v>
      </c>
      <c r="R392" s="4">
        <v>26.458152173913046</v>
      </c>
      <c r="S392" s="4">
        <f>SUM(Nurse[[#This Row],[CNA Hours]],Nurse[[#This Row],[NA TR Hours]],Nurse[[#This Row],[Med Aide/Tech Hours]])</f>
        <v>271.3547826086957</v>
      </c>
      <c r="T392" s="4">
        <v>226.59913043478267</v>
      </c>
      <c r="U392" s="4">
        <v>0</v>
      </c>
      <c r="V392" s="4">
        <v>44.755652173913049</v>
      </c>
      <c r="W3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116.5544565217391</v>
      </c>
      <c r="X392" s="4">
        <v>10.955652173913045</v>
      </c>
      <c r="Y392" s="4">
        <v>0</v>
      </c>
      <c r="Z392" s="4">
        <v>0</v>
      </c>
      <c r="AA392" s="4">
        <v>3.0820652173913046</v>
      </c>
      <c r="AB392" s="4">
        <v>0.80271739130434772</v>
      </c>
      <c r="AC392" s="4">
        <v>90.969130434782585</v>
      </c>
      <c r="AD392" s="4">
        <v>0</v>
      </c>
      <c r="AE392" s="4">
        <v>10.744891304347822</v>
      </c>
      <c r="AF392" s="1">
        <v>155349</v>
      </c>
      <c r="AG392" s="1">
        <v>5</v>
      </c>
      <c r="AH392"/>
    </row>
    <row r="393" spans="1:34" x14ac:dyDescent="0.25">
      <c r="A393" t="s">
        <v>508</v>
      </c>
      <c r="B393" t="s">
        <v>91</v>
      </c>
      <c r="C393" t="s">
        <v>731</v>
      </c>
      <c r="D393" t="s">
        <v>578</v>
      </c>
      <c r="E393" s="4">
        <v>159.02173913043478</v>
      </c>
      <c r="F393" s="4">
        <f>Nurse[[#This Row],[Total Nurse Staff Hours]]/Nurse[[#This Row],[MDS Census]]</f>
        <v>3.1518209159261792</v>
      </c>
      <c r="G393" s="4">
        <f>Nurse[[#This Row],[Total Direct Care Staff Hours]]/Nurse[[#This Row],[MDS Census]]</f>
        <v>2.8699152426520849</v>
      </c>
      <c r="H393" s="4">
        <f>Nurse[[#This Row],[Total RN Hours (w/ Admin, DON)]]/Nurse[[#This Row],[MDS Census]]</f>
        <v>0.45709569377990428</v>
      </c>
      <c r="I393" s="4">
        <f>Nurse[[#This Row],[RN Hours (excl. Admin, DON)]]/Nurse[[#This Row],[MDS Census]]</f>
        <v>0.34801093643198905</v>
      </c>
      <c r="J393" s="4">
        <f>SUM(Nurse[[#This Row],[RN Hours (excl. Admin, DON)]],Nurse[[#This Row],[RN Admin Hours]],Nurse[[#This Row],[RN DON Hours]],Nurse[[#This Row],[LPN Hours (excl. Admin)]],Nurse[[#This Row],[LPN Admin Hours]],Nurse[[#This Row],[CNA Hours]],Nurse[[#This Row],[NA TR Hours]],Nurse[[#This Row],[Med Aide/Tech Hours]])</f>
        <v>501.20804347826089</v>
      </c>
      <c r="K393" s="4">
        <f>SUM(Nurse[[#This Row],[RN Hours (excl. Admin, DON)]],Nurse[[#This Row],[LPN Hours (excl. Admin)]],Nurse[[#This Row],[CNA Hours]],Nurse[[#This Row],[NA TR Hours]],Nurse[[#This Row],[Med Aide/Tech Hours]])</f>
        <v>456.37891304347829</v>
      </c>
      <c r="L393" s="4">
        <f>SUM(Nurse[[#This Row],[RN Hours (excl. Admin, DON)]],Nurse[[#This Row],[RN Admin Hours]],Nurse[[#This Row],[RN DON Hours]])</f>
        <v>72.688152173913039</v>
      </c>
      <c r="M393" s="4">
        <v>55.341304347826082</v>
      </c>
      <c r="N393" s="4">
        <v>12.091413043478262</v>
      </c>
      <c r="O393" s="4">
        <v>5.2554347826086953</v>
      </c>
      <c r="P393" s="4">
        <f>SUM(Nurse[[#This Row],[LPN Hours (excl. Admin)]],Nurse[[#This Row],[LPN Admin Hours]])</f>
        <v>91.638152173913028</v>
      </c>
      <c r="Q393" s="4">
        <v>64.155869565217387</v>
      </c>
      <c r="R393" s="4">
        <v>27.482282608695645</v>
      </c>
      <c r="S393" s="4">
        <f>SUM(Nurse[[#This Row],[CNA Hours]],Nurse[[#This Row],[NA TR Hours]],Nurse[[#This Row],[Med Aide/Tech Hours]])</f>
        <v>336.88173913043482</v>
      </c>
      <c r="T393" s="4">
        <v>279.41456521739138</v>
      </c>
      <c r="U393" s="4">
        <v>0</v>
      </c>
      <c r="V393" s="4">
        <v>57.467173913043453</v>
      </c>
      <c r="W3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160.741847826087</v>
      </c>
      <c r="X393" s="4">
        <v>6.5568478260869565</v>
      </c>
      <c r="Y393" s="4">
        <v>0</v>
      </c>
      <c r="Z393" s="4">
        <v>3.6902173913043477</v>
      </c>
      <c r="AA393" s="4">
        <v>15.049456521739122</v>
      </c>
      <c r="AB393" s="4">
        <v>0</v>
      </c>
      <c r="AC393" s="4">
        <v>106.50336956521741</v>
      </c>
      <c r="AD393" s="4">
        <v>0</v>
      </c>
      <c r="AE393" s="4">
        <v>28.94195652173914</v>
      </c>
      <c r="AF393" s="1">
        <v>155214</v>
      </c>
      <c r="AG393" s="1">
        <v>5</v>
      </c>
      <c r="AH393"/>
    </row>
    <row r="394" spans="1:34" x14ac:dyDescent="0.25">
      <c r="A394" t="s">
        <v>508</v>
      </c>
      <c r="B394" t="s">
        <v>287</v>
      </c>
      <c r="C394" t="s">
        <v>640</v>
      </c>
      <c r="D394" t="s">
        <v>604</v>
      </c>
      <c r="E394" s="4">
        <v>76.684782608695656</v>
      </c>
      <c r="F394" s="4">
        <f>Nurse[[#This Row],[Total Nurse Staff Hours]]/Nurse[[#This Row],[MDS Census]]</f>
        <v>3.6607413182140323</v>
      </c>
      <c r="G394" s="4">
        <f>Nurse[[#This Row],[Total Direct Care Staff Hours]]/Nurse[[#This Row],[MDS Census]]</f>
        <v>3.0734982282069452</v>
      </c>
      <c r="H394" s="4">
        <f>Nurse[[#This Row],[Total RN Hours (w/ Admin, DON)]]/Nurse[[#This Row],[MDS Census]]</f>
        <v>0.63986534372785253</v>
      </c>
      <c r="I394" s="4">
        <f>Nurse[[#This Row],[RN Hours (excl. Admin, DON)]]/Nurse[[#This Row],[MDS Census]]</f>
        <v>0.57976612331679656</v>
      </c>
      <c r="J394" s="4">
        <f>SUM(Nurse[[#This Row],[RN Hours (excl. Admin, DON)]],Nurse[[#This Row],[RN Admin Hours]],Nurse[[#This Row],[RN DON Hours]],Nurse[[#This Row],[LPN Hours (excl. Admin)]],Nurse[[#This Row],[LPN Admin Hours]],Nurse[[#This Row],[CNA Hours]],Nurse[[#This Row],[NA TR Hours]],Nurse[[#This Row],[Med Aide/Tech Hours]])</f>
        <v>280.72315217391304</v>
      </c>
      <c r="K394" s="4">
        <f>SUM(Nurse[[#This Row],[RN Hours (excl. Admin, DON)]],Nurse[[#This Row],[LPN Hours (excl. Admin)]],Nurse[[#This Row],[CNA Hours]],Nurse[[#This Row],[NA TR Hours]],Nurse[[#This Row],[Med Aide/Tech Hours]])</f>
        <v>235.69054347826085</v>
      </c>
      <c r="L394" s="4">
        <f>SUM(Nurse[[#This Row],[RN Hours (excl. Admin, DON)]],Nurse[[#This Row],[RN Admin Hours]],Nurse[[#This Row],[RN DON Hours]])</f>
        <v>49.067934782608695</v>
      </c>
      <c r="M394" s="4">
        <v>44.459239130434781</v>
      </c>
      <c r="N394" s="4">
        <v>0</v>
      </c>
      <c r="O394" s="4">
        <v>4.6086956521739131</v>
      </c>
      <c r="P394" s="4">
        <f>SUM(Nurse[[#This Row],[LPN Hours (excl. Admin)]],Nurse[[#This Row],[LPN Admin Hours]])</f>
        <v>96.945978260869566</v>
      </c>
      <c r="Q394" s="4">
        <v>56.522065217391301</v>
      </c>
      <c r="R394" s="4">
        <v>40.423913043478258</v>
      </c>
      <c r="S394" s="4">
        <f>SUM(Nurse[[#This Row],[CNA Hours]],Nurse[[#This Row],[NA TR Hours]],Nurse[[#This Row],[Med Aide/Tech Hours]])</f>
        <v>134.70923913043478</v>
      </c>
      <c r="T394" s="4">
        <v>85.760869565217391</v>
      </c>
      <c r="U394" s="4">
        <v>0</v>
      </c>
      <c r="V394" s="4">
        <v>48.948369565217391</v>
      </c>
      <c r="W3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4" s="4">
        <v>0</v>
      </c>
      <c r="Y394" s="4">
        <v>0</v>
      </c>
      <c r="Z394" s="4">
        <v>0</v>
      </c>
      <c r="AA394" s="4">
        <v>0</v>
      </c>
      <c r="AB394" s="4">
        <v>0</v>
      </c>
      <c r="AC394" s="4">
        <v>0</v>
      </c>
      <c r="AD394" s="4">
        <v>0</v>
      </c>
      <c r="AE394" s="4">
        <v>0</v>
      </c>
      <c r="AF394" s="1">
        <v>155604</v>
      </c>
      <c r="AG394" s="1">
        <v>5</v>
      </c>
      <c r="AH394"/>
    </row>
    <row r="395" spans="1:34" x14ac:dyDescent="0.25">
      <c r="A395" t="s">
        <v>508</v>
      </c>
      <c r="B395" t="s">
        <v>156</v>
      </c>
      <c r="C395" t="s">
        <v>649</v>
      </c>
      <c r="D395" t="s">
        <v>552</v>
      </c>
      <c r="E395" s="4">
        <v>82.902173913043484</v>
      </c>
      <c r="F395" s="4">
        <f>Nurse[[#This Row],[Total Nurse Staff Hours]]/Nurse[[#This Row],[MDS Census]]</f>
        <v>3.0426694637472136</v>
      </c>
      <c r="G395" s="4">
        <f>Nurse[[#This Row],[Total Direct Care Staff Hours]]/Nurse[[#This Row],[MDS Census]]</f>
        <v>2.7438861937852366</v>
      </c>
      <c r="H395" s="4">
        <f>Nurse[[#This Row],[Total RN Hours (w/ Admin, DON)]]/Nurse[[#This Row],[MDS Census]]</f>
        <v>0.60432542283991086</v>
      </c>
      <c r="I395" s="4">
        <f>Nurse[[#This Row],[RN Hours (excl. Admin, DON)]]/Nurse[[#This Row],[MDS Census]]</f>
        <v>0.40916349809885944</v>
      </c>
      <c r="J395" s="4">
        <f>SUM(Nurse[[#This Row],[RN Hours (excl. Admin, DON)]],Nurse[[#This Row],[RN Admin Hours]],Nurse[[#This Row],[RN DON Hours]],Nurse[[#This Row],[LPN Hours (excl. Admin)]],Nurse[[#This Row],[LPN Admin Hours]],Nurse[[#This Row],[CNA Hours]],Nurse[[#This Row],[NA TR Hours]],Nurse[[#This Row],[Med Aide/Tech Hours]])</f>
        <v>252.24391304347827</v>
      </c>
      <c r="K395" s="4">
        <f>SUM(Nurse[[#This Row],[RN Hours (excl. Admin, DON)]],Nurse[[#This Row],[LPN Hours (excl. Admin)]],Nurse[[#This Row],[CNA Hours]],Nurse[[#This Row],[NA TR Hours]],Nurse[[#This Row],[Med Aide/Tech Hours]])</f>
        <v>227.47413043478261</v>
      </c>
      <c r="L395" s="4">
        <f>SUM(Nurse[[#This Row],[RN Hours (excl. Admin, DON)]],Nurse[[#This Row],[RN Admin Hours]],Nurse[[#This Row],[RN DON Hours]])</f>
        <v>50.099891304347835</v>
      </c>
      <c r="M395" s="4">
        <v>33.920543478260882</v>
      </c>
      <c r="N395" s="4">
        <v>11.135869565217391</v>
      </c>
      <c r="O395" s="4">
        <v>5.0434782608695654</v>
      </c>
      <c r="P395" s="4">
        <f>SUM(Nurse[[#This Row],[LPN Hours (excl. Admin)]],Nurse[[#This Row],[LPN Admin Hours]])</f>
        <v>71.282282608695638</v>
      </c>
      <c r="Q395" s="4">
        <v>62.691847826086942</v>
      </c>
      <c r="R395" s="4">
        <v>8.590434782608698</v>
      </c>
      <c r="S395" s="4">
        <f>SUM(Nurse[[#This Row],[CNA Hours]],Nurse[[#This Row],[NA TR Hours]],Nurse[[#This Row],[Med Aide/Tech Hours]])</f>
        <v>130.86173913043478</v>
      </c>
      <c r="T395" s="4">
        <v>124.82141304347826</v>
      </c>
      <c r="U395" s="4">
        <v>6.0403260869565223</v>
      </c>
      <c r="V395" s="4">
        <v>0</v>
      </c>
      <c r="W3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0.23347826086956522</v>
      </c>
      <c r="X395" s="4">
        <v>0</v>
      </c>
      <c r="Y395" s="4">
        <v>0.23347826086956522</v>
      </c>
      <c r="Z395" s="4">
        <v>0</v>
      </c>
      <c r="AA395" s="4">
        <v>0</v>
      </c>
      <c r="AB395" s="4">
        <v>0</v>
      </c>
      <c r="AC395" s="4">
        <v>0</v>
      </c>
      <c r="AD395" s="4">
        <v>0</v>
      </c>
      <c r="AE395" s="4">
        <v>0</v>
      </c>
      <c r="AF395" s="1">
        <v>155330</v>
      </c>
      <c r="AG395" s="1">
        <v>5</v>
      </c>
      <c r="AH395"/>
    </row>
    <row r="396" spans="1:34" x14ac:dyDescent="0.25">
      <c r="A396" t="s">
        <v>508</v>
      </c>
      <c r="B396" t="s">
        <v>252</v>
      </c>
      <c r="C396" t="s">
        <v>709</v>
      </c>
      <c r="D396" t="s">
        <v>606</v>
      </c>
      <c r="E396" s="4">
        <v>73.369565217391298</v>
      </c>
      <c r="F396" s="4">
        <f>Nurse[[#This Row],[Total Nurse Staff Hours]]/Nurse[[#This Row],[MDS Census]]</f>
        <v>3.7701451851851862</v>
      </c>
      <c r="G396" s="4">
        <f>Nurse[[#This Row],[Total Direct Care Staff Hours]]/Nurse[[#This Row],[MDS Census]]</f>
        <v>3.5459229629629645</v>
      </c>
      <c r="H396" s="4">
        <f>Nurse[[#This Row],[Total RN Hours (w/ Admin, DON)]]/Nurse[[#This Row],[MDS Census]]</f>
        <v>0.67570370370370347</v>
      </c>
      <c r="I396" s="4">
        <f>Nurse[[#This Row],[RN Hours (excl. Admin, DON)]]/Nurse[[#This Row],[MDS Census]]</f>
        <v>0.45148148148148121</v>
      </c>
      <c r="J396" s="4">
        <f>SUM(Nurse[[#This Row],[RN Hours (excl. Admin, DON)]],Nurse[[#This Row],[RN Admin Hours]],Nurse[[#This Row],[RN DON Hours]],Nurse[[#This Row],[LPN Hours (excl. Admin)]],Nurse[[#This Row],[LPN Admin Hours]],Nurse[[#This Row],[CNA Hours]],Nurse[[#This Row],[NA TR Hours]],Nurse[[#This Row],[Med Aide/Tech Hours]])</f>
        <v>276.61391304347831</v>
      </c>
      <c r="K396" s="4">
        <f>SUM(Nurse[[#This Row],[RN Hours (excl. Admin, DON)]],Nurse[[#This Row],[LPN Hours (excl. Admin)]],Nurse[[#This Row],[CNA Hours]],Nurse[[#This Row],[NA TR Hours]],Nurse[[#This Row],[Med Aide/Tech Hours]])</f>
        <v>260.16282608695661</v>
      </c>
      <c r="L396" s="4">
        <f>SUM(Nurse[[#This Row],[RN Hours (excl. Admin, DON)]],Nurse[[#This Row],[RN Admin Hours]],Nurse[[#This Row],[RN DON Hours]])</f>
        <v>49.576086956521721</v>
      </c>
      <c r="M396" s="4">
        <v>33.124999999999979</v>
      </c>
      <c r="N396" s="4">
        <v>11.581521739130437</v>
      </c>
      <c r="O396" s="4">
        <v>4.8695652173913047</v>
      </c>
      <c r="P396" s="4">
        <f>SUM(Nurse[[#This Row],[LPN Hours (excl. Admin)]],Nurse[[#This Row],[LPN Admin Hours]])</f>
        <v>88.404347826087005</v>
      </c>
      <c r="Q396" s="4">
        <v>88.404347826087005</v>
      </c>
      <c r="R396" s="4">
        <v>0</v>
      </c>
      <c r="S396" s="4">
        <f>SUM(Nurse[[#This Row],[CNA Hours]],Nurse[[#This Row],[NA TR Hours]],Nurse[[#This Row],[Med Aide/Tech Hours]])</f>
        <v>138.63347826086962</v>
      </c>
      <c r="T396" s="4">
        <v>138.63347826086962</v>
      </c>
      <c r="U396" s="4">
        <v>0</v>
      </c>
      <c r="V396" s="4">
        <v>0</v>
      </c>
      <c r="W3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4.8641304347826084</v>
      </c>
      <c r="X396" s="4">
        <v>0</v>
      </c>
      <c r="Y396" s="4">
        <v>0</v>
      </c>
      <c r="Z396" s="4">
        <v>0</v>
      </c>
      <c r="AA396" s="4">
        <v>4.8641304347826084</v>
      </c>
      <c r="AB396" s="4">
        <v>0</v>
      </c>
      <c r="AC396" s="4">
        <v>0</v>
      </c>
      <c r="AD396" s="4">
        <v>0</v>
      </c>
      <c r="AE396" s="4">
        <v>0</v>
      </c>
      <c r="AF396" s="1">
        <v>155506</v>
      </c>
      <c r="AG396" s="1">
        <v>5</v>
      </c>
      <c r="AH396"/>
    </row>
    <row r="397" spans="1:34" x14ac:dyDescent="0.25">
      <c r="A397" t="s">
        <v>508</v>
      </c>
      <c r="B397" t="s">
        <v>246</v>
      </c>
      <c r="C397" t="s">
        <v>770</v>
      </c>
      <c r="D397" t="s">
        <v>616</v>
      </c>
      <c r="E397" s="4">
        <v>71.847826086956516</v>
      </c>
      <c r="F397" s="4">
        <f>Nurse[[#This Row],[Total Nurse Staff Hours]]/Nurse[[#This Row],[MDS Census]]</f>
        <v>2.7998668683812413</v>
      </c>
      <c r="G397" s="4">
        <f>Nurse[[#This Row],[Total Direct Care Staff Hours]]/Nurse[[#This Row],[MDS Census]]</f>
        <v>2.4829107413010592</v>
      </c>
      <c r="H397" s="4">
        <f>Nurse[[#This Row],[Total RN Hours (w/ Admin, DON)]]/Nurse[[#This Row],[MDS Census]]</f>
        <v>0.74938124054462951</v>
      </c>
      <c r="I397" s="4">
        <f>Nurse[[#This Row],[RN Hours (excl. Admin, DON)]]/Nurse[[#This Row],[MDS Census]]</f>
        <v>0.47332526475037828</v>
      </c>
      <c r="J397" s="4">
        <f>SUM(Nurse[[#This Row],[RN Hours (excl. Admin, DON)]],Nurse[[#This Row],[RN Admin Hours]],Nurse[[#This Row],[RN DON Hours]],Nurse[[#This Row],[LPN Hours (excl. Admin)]],Nurse[[#This Row],[LPN Admin Hours]],Nurse[[#This Row],[CNA Hours]],Nurse[[#This Row],[NA TR Hours]],Nurse[[#This Row],[Med Aide/Tech Hours]])</f>
        <v>201.16434782608698</v>
      </c>
      <c r="K397" s="4">
        <f>SUM(Nurse[[#This Row],[RN Hours (excl. Admin, DON)]],Nurse[[#This Row],[LPN Hours (excl. Admin)]],Nurse[[#This Row],[CNA Hours]],Nurse[[#This Row],[NA TR Hours]],Nurse[[#This Row],[Med Aide/Tech Hours]])</f>
        <v>178.39173913043479</v>
      </c>
      <c r="L397" s="4">
        <f>SUM(Nurse[[#This Row],[RN Hours (excl. Admin, DON)]],Nurse[[#This Row],[RN Admin Hours]],Nurse[[#This Row],[RN DON Hours]])</f>
        <v>53.841413043478269</v>
      </c>
      <c r="M397" s="4">
        <v>34.007391304347827</v>
      </c>
      <c r="N397" s="4">
        <v>17.388369565217392</v>
      </c>
      <c r="O397" s="4">
        <v>2.4456521739130435</v>
      </c>
      <c r="P397" s="4">
        <f>SUM(Nurse[[#This Row],[LPN Hours (excl. Admin)]],Nurse[[#This Row],[LPN Admin Hours]])</f>
        <v>45.587391304347818</v>
      </c>
      <c r="Q397" s="4">
        <v>42.648804347826079</v>
      </c>
      <c r="R397" s="4">
        <v>2.9385869565217382</v>
      </c>
      <c r="S397" s="4">
        <f>SUM(Nurse[[#This Row],[CNA Hours]],Nurse[[#This Row],[NA TR Hours]],Nurse[[#This Row],[Med Aide/Tech Hours]])</f>
        <v>101.73554347826089</v>
      </c>
      <c r="T397" s="4">
        <v>77.337500000000034</v>
      </c>
      <c r="U397" s="4">
        <v>0</v>
      </c>
      <c r="V397" s="4">
        <v>24.398043478260863</v>
      </c>
      <c r="W3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7" s="4">
        <v>0</v>
      </c>
      <c r="Y397" s="4">
        <v>0</v>
      </c>
      <c r="Z397" s="4">
        <v>0</v>
      </c>
      <c r="AA397" s="4">
        <v>0</v>
      </c>
      <c r="AB397" s="4">
        <v>0</v>
      </c>
      <c r="AC397" s="4">
        <v>0</v>
      </c>
      <c r="AD397" s="4">
        <v>0</v>
      </c>
      <c r="AE397" s="4">
        <v>0</v>
      </c>
      <c r="AF397" s="1">
        <v>155493</v>
      </c>
      <c r="AG397" s="1">
        <v>5</v>
      </c>
      <c r="AH397"/>
    </row>
    <row r="398" spans="1:34" x14ac:dyDescent="0.25">
      <c r="A398" t="s">
        <v>508</v>
      </c>
      <c r="B398" t="s">
        <v>314</v>
      </c>
      <c r="C398" t="s">
        <v>804</v>
      </c>
      <c r="D398" t="s">
        <v>573</v>
      </c>
      <c r="E398" s="4">
        <v>97.097826086956516</v>
      </c>
      <c r="F398" s="4">
        <f>Nurse[[#This Row],[Total Nurse Staff Hours]]/Nurse[[#This Row],[MDS Census]]</f>
        <v>3.0205697973804986</v>
      </c>
      <c r="G398" s="4">
        <f>Nurse[[#This Row],[Total Direct Care Staff Hours]]/Nurse[[#This Row],[MDS Census]]</f>
        <v>2.7970166797268541</v>
      </c>
      <c r="H398" s="4">
        <f>Nurse[[#This Row],[Total RN Hours (w/ Admin, DON)]]/Nurse[[#This Row],[MDS Census]]</f>
        <v>0.43253106459196233</v>
      </c>
      <c r="I398" s="4">
        <f>Nurse[[#This Row],[RN Hours (excl. Admin, DON)]]/Nurse[[#This Row],[MDS Census]]</f>
        <v>0.32775103548639867</v>
      </c>
      <c r="J398" s="4">
        <f>SUM(Nurse[[#This Row],[RN Hours (excl. Admin, DON)]],Nurse[[#This Row],[RN Admin Hours]],Nurse[[#This Row],[RN DON Hours]],Nurse[[#This Row],[LPN Hours (excl. Admin)]],Nurse[[#This Row],[LPN Admin Hours]],Nurse[[#This Row],[CNA Hours]],Nurse[[#This Row],[NA TR Hours]],Nurse[[#This Row],[Med Aide/Tech Hours]])</f>
        <v>293.29076086956513</v>
      </c>
      <c r="K398" s="4">
        <f>SUM(Nurse[[#This Row],[RN Hours (excl. Admin, DON)]],Nurse[[#This Row],[LPN Hours (excl. Admin)]],Nurse[[#This Row],[CNA Hours]],Nurse[[#This Row],[NA TR Hours]],Nurse[[#This Row],[Med Aide/Tech Hours]])</f>
        <v>271.58423913043464</v>
      </c>
      <c r="L398" s="4">
        <f>SUM(Nurse[[#This Row],[RN Hours (excl. Admin, DON)]],Nurse[[#This Row],[RN Admin Hours]],Nurse[[#This Row],[RN DON Hours]])</f>
        <v>41.997826086956515</v>
      </c>
      <c r="M398" s="4">
        <v>31.82391304347825</v>
      </c>
      <c r="N398" s="4">
        <v>5.5652173913043477</v>
      </c>
      <c r="O398" s="4">
        <v>4.6086956521739131</v>
      </c>
      <c r="P398" s="4">
        <f>SUM(Nurse[[#This Row],[LPN Hours (excl. Admin)]],Nurse[[#This Row],[LPN Admin Hours]])</f>
        <v>87.468152173912983</v>
      </c>
      <c r="Q398" s="4">
        <v>75.935543478260811</v>
      </c>
      <c r="R398" s="4">
        <v>11.532608695652174</v>
      </c>
      <c r="S398" s="4">
        <f>SUM(Nurse[[#This Row],[CNA Hours]],Nurse[[#This Row],[NA TR Hours]],Nurse[[#This Row],[Med Aide/Tech Hours]])</f>
        <v>163.82478260869564</v>
      </c>
      <c r="T398" s="4">
        <v>134.88065217391301</v>
      </c>
      <c r="U398" s="4">
        <v>15.614130434782609</v>
      </c>
      <c r="V398" s="4">
        <v>13.330000000000002</v>
      </c>
      <c r="W3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93.355108695652163</v>
      </c>
      <c r="X398" s="4">
        <v>2.1261956521739132</v>
      </c>
      <c r="Y398" s="4">
        <v>0</v>
      </c>
      <c r="Z398" s="4">
        <v>0</v>
      </c>
      <c r="AA398" s="4">
        <v>23.136630434782614</v>
      </c>
      <c r="AB398" s="4">
        <v>0</v>
      </c>
      <c r="AC398" s="4">
        <v>54.762282608695642</v>
      </c>
      <c r="AD398" s="4">
        <v>0</v>
      </c>
      <c r="AE398" s="4">
        <v>13.330000000000002</v>
      </c>
      <c r="AF398" s="1">
        <v>155659</v>
      </c>
      <c r="AG398" s="1">
        <v>5</v>
      </c>
      <c r="AH398"/>
    </row>
    <row r="399" spans="1:34" x14ac:dyDescent="0.25">
      <c r="A399" t="s">
        <v>508</v>
      </c>
      <c r="B399" t="s">
        <v>186</v>
      </c>
      <c r="C399" t="s">
        <v>666</v>
      </c>
      <c r="D399" t="s">
        <v>560</v>
      </c>
      <c r="E399" s="4">
        <v>67.097826086956516</v>
      </c>
      <c r="F399" s="4">
        <f>Nurse[[#This Row],[Total Nurse Staff Hours]]/Nurse[[#This Row],[MDS Census]]</f>
        <v>3.5427571683136243</v>
      </c>
      <c r="G399" s="4">
        <f>Nurse[[#This Row],[Total Direct Care Staff Hours]]/Nurse[[#This Row],[MDS Census]]</f>
        <v>3.0547075976024627</v>
      </c>
      <c r="H399" s="4">
        <f>Nurse[[#This Row],[Total RN Hours (w/ Admin, DON)]]/Nurse[[#This Row],[MDS Census]]</f>
        <v>0.53389437874615264</v>
      </c>
      <c r="I399" s="4">
        <f>Nurse[[#This Row],[RN Hours (excl. Admin, DON)]]/Nurse[[#This Row],[MDS Census]]</f>
        <v>0.32570873157297908</v>
      </c>
      <c r="J399" s="4">
        <f>SUM(Nurse[[#This Row],[RN Hours (excl. Admin, DON)]],Nurse[[#This Row],[RN Admin Hours]],Nurse[[#This Row],[RN DON Hours]],Nurse[[#This Row],[LPN Hours (excl. Admin)]],Nurse[[#This Row],[LPN Admin Hours]],Nurse[[#This Row],[CNA Hours]],Nurse[[#This Row],[NA TR Hours]],Nurse[[#This Row],[Med Aide/Tech Hours]])</f>
        <v>237.71130434782609</v>
      </c>
      <c r="K399" s="4">
        <f>SUM(Nurse[[#This Row],[RN Hours (excl. Admin, DON)]],Nurse[[#This Row],[LPN Hours (excl. Admin)]],Nurse[[#This Row],[CNA Hours]],Nurse[[#This Row],[NA TR Hours]],Nurse[[#This Row],[Med Aide/Tech Hours]])</f>
        <v>204.96423913043478</v>
      </c>
      <c r="L399" s="4">
        <f>SUM(Nurse[[#This Row],[RN Hours (excl. Admin, DON)]],Nurse[[#This Row],[RN Admin Hours]],Nurse[[#This Row],[RN DON Hours]])</f>
        <v>35.823152173913044</v>
      </c>
      <c r="M399" s="4">
        <v>21.854347826086954</v>
      </c>
      <c r="N399" s="4">
        <v>9.1861956521739163</v>
      </c>
      <c r="O399" s="4">
        <v>4.7826086956521738</v>
      </c>
      <c r="P399" s="4">
        <f>SUM(Nurse[[#This Row],[LPN Hours (excl. Admin)]],Nurse[[#This Row],[LPN Admin Hours]])</f>
        <v>73.120869565217376</v>
      </c>
      <c r="Q399" s="4">
        <v>54.34260869565216</v>
      </c>
      <c r="R399" s="4">
        <v>18.778260869565219</v>
      </c>
      <c r="S399" s="4">
        <f>SUM(Nurse[[#This Row],[CNA Hours]],Nurse[[#This Row],[NA TR Hours]],Nurse[[#This Row],[Med Aide/Tech Hours]])</f>
        <v>128.76728260869567</v>
      </c>
      <c r="T399" s="4">
        <v>100.87978260869566</v>
      </c>
      <c r="U399" s="4">
        <v>0.25054347826086959</v>
      </c>
      <c r="V399" s="4">
        <v>27.63695652173913</v>
      </c>
      <c r="W3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99" s="4">
        <v>0</v>
      </c>
      <c r="Y399" s="4">
        <v>0</v>
      </c>
      <c r="Z399" s="4">
        <v>0</v>
      </c>
      <c r="AA399" s="4">
        <v>0</v>
      </c>
      <c r="AB399" s="4">
        <v>0</v>
      </c>
      <c r="AC399" s="4">
        <v>0</v>
      </c>
      <c r="AD399" s="4">
        <v>0</v>
      </c>
      <c r="AE399" s="4">
        <v>0</v>
      </c>
      <c r="AF399" s="1">
        <v>155377</v>
      </c>
      <c r="AG399" s="1">
        <v>5</v>
      </c>
      <c r="AH399"/>
    </row>
    <row r="400" spans="1:34" x14ac:dyDescent="0.25">
      <c r="A400" t="s">
        <v>508</v>
      </c>
      <c r="B400" t="s">
        <v>262</v>
      </c>
      <c r="C400" t="s">
        <v>702</v>
      </c>
      <c r="D400" t="s">
        <v>601</v>
      </c>
      <c r="E400" s="4">
        <v>75</v>
      </c>
      <c r="F400" s="4">
        <f>Nurse[[#This Row],[Total Nurse Staff Hours]]/Nurse[[#This Row],[MDS Census]]</f>
        <v>1.9857608695652176</v>
      </c>
      <c r="G400" s="4">
        <f>Nurse[[#This Row],[Total Direct Care Staff Hours]]/Nurse[[#This Row],[MDS Census]]</f>
        <v>1.8106521739130437</v>
      </c>
      <c r="H400" s="4">
        <f>Nurse[[#This Row],[Total RN Hours (w/ Admin, DON)]]/Nurse[[#This Row],[MDS Census]]</f>
        <v>0.44224637681159418</v>
      </c>
      <c r="I400" s="4">
        <f>Nurse[[#This Row],[RN Hours (excl. Admin, DON)]]/Nurse[[#This Row],[MDS Census]]</f>
        <v>0.27503623188405796</v>
      </c>
      <c r="J400" s="4">
        <f>SUM(Nurse[[#This Row],[RN Hours (excl. Admin, DON)]],Nurse[[#This Row],[RN Admin Hours]],Nurse[[#This Row],[RN DON Hours]],Nurse[[#This Row],[LPN Hours (excl. Admin)]],Nurse[[#This Row],[LPN Admin Hours]],Nurse[[#This Row],[CNA Hours]],Nurse[[#This Row],[NA TR Hours]],Nurse[[#This Row],[Med Aide/Tech Hours]])</f>
        <v>148.93206521739131</v>
      </c>
      <c r="K400" s="4">
        <f>SUM(Nurse[[#This Row],[RN Hours (excl. Admin, DON)]],Nurse[[#This Row],[LPN Hours (excl. Admin)]],Nurse[[#This Row],[CNA Hours]],Nurse[[#This Row],[NA TR Hours]],Nurse[[#This Row],[Med Aide/Tech Hours]])</f>
        <v>135.79891304347828</v>
      </c>
      <c r="L400" s="4">
        <f>SUM(Nurse[[#This Row],[RN Hours (excl. Admin, DON)]],Nurse[[#This Row],[RN Admin Hours]],Nurse[[#This Row],[RN DON Hours]])</f>
        <v>33.168478260869563</v>
      </c>
      <c r="M400" s="4">
        <v>20.627717391304348</v>
      </c>
      <c r="N400" s="4">
        <v>7.6059782608695654</v>
      </c>
      <c r="O400" s="4">
        <v>4.9347826086956523</v>
      </c>
      <c r="P400" s="4">
        <f>SUM(Nurse[[#This Row],[LPN Hours (excl. Admin)]],Nurse[[#This Row],[LPN Admin Hours]])</f>
        <v>21.271739130434781</v>
      </c>
      <c r="Q400" s="4">
        <v>20.679347826086957</v>
      </c>
      <c r="R400" s="4">
        <v>0.59239130434782605</v>
      </c>
      <c r="S400" s="4">
        <f>SUM(Nurse[[#This Row],[CNA Hours]],Nurse[[#This Row],[NA TR Hours]],Nurse[[#This Row],[Med Aide/Tech Hours]])</f>
        <v>94.491847826086953</v>
      </c>
      <c r="T400" s="4">
        <v>81.831521739130437</v>
      </c>
      <c r="U400" s="4">
        <v>12.660326086956522</v>
      </c>
      <c r="V400" s="4">
        <v>0</v>
      </c>
      <c r="W4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0.80163043478260865</v>
      </c>
      <c r="X400" s="4">
        <v>0</v>
      </c>
      <c r="Y400" s="4">
        <v>0</v>
      </c>
      <c r="Z400" s="4">
        <v>0</v>
      </c>
      <c r="AA400" s="4">
        <v>0.80163043478260865</v>
      </c>
      <c r="AB400" s="4">
        <v>0</v>
      </c>
      <c r="AC400" s="4">
        <v>0</v>
      </c>
      <c r="AD400" s="4">
        <v>0</v>
      </c>
      <c r="AE400" s="4">
        <v>0</v>
      </c>
      <c r="AF400" s="1">
        <v>155525</v>
      </c>
      <c r="AG400" s="1">
        <v>5</v>
      </c>
      <c r="AH400"/>
    </row>
    <row r="401" spans="1:34" x14ac:dyDescent="0.25">
      <c r="A401" t="s">
        <v>508</v>
      </c>
      <c r="B401" t="s">
        <v>187</v>
      </c>
      <c r="C401" t="s">
        <v>692</v>
      </c>
      <c r="D401" t="s">
        <v>571</v>
      </c>
      <c r="E401" s="4">
        <v>77.75</v>
      </c>
      <c r="F401" s="4">
        <f>Nurse[[#This Row],[Total Nurse Staff Hours]]/Nurse[[#This Row],[MDS Census]]</f>
        <v>3.9690829022787639</v>
      </c>
      <c r="G401" s="4">
        <f>Nurse[[#This Row],[Total Direct Care Staff Hours]]/Nurse[[#This Row],[MDS Census]]</f>
        <v>3.5786327415070596</v>
      </c>
      <c r="H401" s="4">
        <f>Nurse[[#This Row],[Total RN Hours (w/ Admin, DON)]]/Nurse[[#This Row],[MDS Census]]</f>
        <v>0.73445687124283521</v>
      </c>
      <c r="I401" s="4">
        <f>Nurse[[#This Row],[RN Hours (excl. Admin, DON)]]/Nurse[[#This Row],[MDS Census]]</f>
        <v>0.44778414651195309</v>
      </c>
      <c r="J401" s="4">
        <f>SUM(Nurse[[#This Row],[RN Hours (excl. Admin, DON)]],Nurse[[#This Row],[RN Admin Hours]],Nurse[[#This Row],[RN DON Hours]],Nurse[[#This Row],[LPN Hours (excl. Admin)]],Nurse[[#This Row],[LPN Admin Hours]],Nurse[[#This Row],[CNA Hours]],Nurse[[#This Row],[NA TR Hours]],Nurse[[#This Row],[Med Aide/Tech Hours]])</f>
        <v>308.59619565217389</v>
      </c>
      <c r="K401" s="4">
        <f>SUM(Nurse[[#This Row],[RN Hours (excl. Admin, DON)]],Nurse[[#This Row],[LPN Hours (excl. Admin)]],Nurse[[#This Row],[CNA Hours]],Nurse[[#This Row],[NA TR Hours]],Nurse[[#This Row],[Med Aide/Tech Hours]])</f>
        <v>278.23869565217387</v>
      </c>
      <c r="L401" s="4">
        <f>SUM(Nurse[[#This Row],[RN Hours (excl. Admin, DON)]],Nurse[[#This Row],[RN Admin Hours]],Nurse[[#This Row],[RN DON Hours]])</f>
        <v>57.104021739130438</v>
      </c>
      <c r="M401" s="4">
        <v>34.815217391304351</v>
      </c>
      <c r="N401" s="4">
        <v>17.071413043478259</v>
      </c>
      <c r="O401" s="4">
        <v>5.2173913043478262</v>
      </c>
      <c r="P401" s="4">
        <f>SUM(Nurse[[#This Row],[LPN Hours (excl. Admin)]],Nurse[[#This Row],[LPN Admin Hours]])</f>
        <v>61.70271739130434</v>
      </c>
      <c r="Q401" s="4">
        <v>53.634021739130425</v>
      </c>
      <c r="R401" s="4">
        <v>8.068695652173913</v>
      </c>
      <c r="S401" s="4">
        <f>SUM(Nurse[[#This Row],[CNA Hours]],Nurse[[#This Row],[NA TR Hours]],Nurse[[#This Row],[Med Aide/Tech Hours]])</f>
        <v>189.78945652173914</v>
      </c>
      <c r="T401" s="4">
        <v>169.95076086956522</v>
      </c>
      <c r="U401" s="4">
        <v>0</v>
      </c>
      <c r="V401" s="4">
        <v>19.838695652173914</v>
      </c>
      <c r="W4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52.411086956521743</v>
      </c>
      <c r="X401" s="4">
        <v>0.30978260869565216</v>
      </c>
      <c r="Y401" s="4">
        <v>0</v>
      </c>
      <c r="Z401" s="4">
        <v>0</v>
      </c>
      <c r="AA401" s="4">
        <v>12.409130434782607</v>
      </c>
      <c r="AB401" s="4">
        <v>0.17391304347826086</v>
      </c>
      <c r="AC401" s="4">
        <v>39.33532608695652</v>
      </c>
      <c r="AD401" s="4">
        <v>0</v>
      </c>
      <c r="AE401" s="4">
        <v>0.18293478260869564</v>
      </c>
      <c r="AF401" s="1">
        <v>155378</v>
      </c>
      <c r="AG401" s="1">
        <v>5</v>
      </c>
      <c r="AH401"/>
    </row>
    <row r="402" spans="1:34" x14ac:dyDescent="0.25">
      <c r="A402" t="s">
        <v>508</v>
      </c>
      <c r="B402" t="s">
        <v>230</v>
      </c>
      <c r="C402" t="s">
        <v>674</v>
      </c>
      <c r="D402" t="s">
        <v>548</v>
      </c>
      <c r="E402" s="4">
        <v>62.010869565217391</v>
      </c>
      <c r="F402" s="4">
        <f>Nurse[[#This Row],[Total Nurse Staff Hours]]/Nurse[[#This Row],[MDS Census]]</f>
        <v>3.6136424189307617</v>
      </c>
      <c r="G402" s="4">
        <f>Nurse[[#This Row],[Total Direct Care Staff Hours]]/Nurse[[#This Row],[MDS Census]]</f>
        <v>3.2958264680105165</v>
      </c>
      <c r="H402" s="4">
        <f>Nurse[[#This Row],[Total RN Hours (w/ Admin, DON)]]/Nurse[[#This Row],[MDS Census]]</f>
        <v>0.75906923751095512</v>
      </c>
      <c r="I402" s="4">
        <f>Nurse[[#This Row],[RN Hours (excl. Admin, DON)]]/Nurse[[#This Row],[MDS Census]]</f>
        <v>0.50385451358457489</v>
      </c>
      <c r="J402" s="4">
        <f>SUM(Nurse[[#This Row],[RN Hours (excl. Admin, DON)]],Nurse[[#This Row],[RN Admin Hours]],Nurse[[#This Row],[RN DON Hours]],Nurse[[#This Row],[LPN Hours (excl. Admin)]],Nurse[[#This Row],[LPN Admin Hours]],Nurse[[#This Row],[CNA Hours]],Nurse[[#This Row],[NA TR Hours]],Nurse[[#This Row],[Med Aide/Tech Hours]])</f>
        <v>224.08510869565211</v>
      </c>
      <c r="K402" s="4">
        <f>SUM(Nurse[[#This Row],[RN Hours (excl. Admin, DON)]],Nurse[[#This Row],[LPN Hours (excl. Admin)]],Nurse[[#This Row],[CNA Hours]],Nurse[[#This Row],[NA TR Hours]],Nurse[[#This Row],[Med Aide/Tech Hours]])</f>
        <v>204.37706521739128</v>
      </c>
      <c r="L402" s="4">
        <f>SUM(Nurse[[#This Row],[RN Hours (excl. Admin, DON)]],Nurse[[#This Row],[RN Admin Hours]],Nurse[[#This Row],[RN DON Hours]])</f>
        <v>47.070543478260859</v>
      </c>
      <c r="M402" s="4">
        <v>31.244456521739124</v>
      </c>
      <c r="N402" s="4">
        <v>10.782608695652174</v>
      </c>
      <c r="O402" s="4">
        <v>5.0434782608695654</v>
      </c>
      <c r="P402" s="4">
        <f>SUM(Nurse[[#This Row],[LPN Hours (excl. Admin)]],Nurse[[#This Row],[LPN Admin Hours]])</f>
        <v>39.725978260869574</v>
      </c>
      <c r="Q402" s="4">
        <v>35.844021739130447</v>
      </c>
      <c r="R402" s="4">
        <v>3.8819565217391303</v>
      </c>
      <c r="S402" s="4">
        <f>SUM(Nurse[[#This Row],[CNA Hours]],Nurse[[#This Row],[NA TR Hours]],Nurse[[#This Row],[Med Aide/Tech Hours]])</f>
        <v>137.2885869565217</v>
      </c>
      <c r="T402" s="4">
        <v>119.14260869565214</v>
      </c>
      <c r="U402" s="4">
        <v>3.9830434782608695</v>
      </c>
      <c r="V402" s="4">
        <v>14.162934782608689</v>
      </c>
      <c r="W4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2" s="4">
        <v>0</v>
      </c>
      <c r="Y402" s="4">
        <v>0</v>
      </c>
      <c r="Z402" s="4">
        <v>0</v>
      </c>
      <c r="AA402" s="4">
        <v>0</v>
      </c>
      <c r="AB402" s="4">
        <v>0</v>
      </c>
      <c r="AC402" s="4">
        <v>0</v>
      </c>
      <c r="AD402" s="4">
        <v>0</v>
      </c>
      <c r="AE402" s="4">
        <v>0</v>
      </c>
      <c r="AF402" s="1">
        <v>155474</v>
      </c>
      <c r="AG402" s="1">
        <v>5</v>
      </c>
      <c r="AH402"/>
    </row>
    <row r="403" spans="1:34" x14ac:dyDescent="0.25">
      <c r="A403" t="s">
        <v>508</v>
      </c>
      <c r="B403" t="s">
        <v>113</v>
      </c>
      <c r="C403" t="s">
        <v>699</v>
      </c>
      <c r="D403" t="s">
        <v>597</v>
      </c>
      <c r="E403" s="4">
        <v>112.97826086956522</v>
      </c>
      <c r="F403" s="4">
        <f>Nurse[[#This Row],[Total Nurse Staff Hours]]/Nurse[[#This Row],[MDS Census]]</f>
        <v>3.708726188185492</v>
      </c>
      <c r="G403" s="4">
        <f>Nurse[[#This Row],[Total Direct Care Staff Hours]]/Nurse[[#This Row],[MDS Census]]</f>
        <v>3.4098710794689242</v>
      </c>
      <c r="H403" s="4">
        <f>Nurse[[#This Row],[Total RN Hours (w/ Admin, DON)]]/Nurse[[#This Row],[MDS Census]]</f>
        <v>0.62198287473542435</v>
      </c>
      <c r="I403" s="4">
        <f>Nurse[[#This Row],[RN Hours (excl. Admin, DON)]]/Nurse[[#This Row],[MDS Census]]</f>
        <v>0.40825476236290176</v>
      </c>
      <c r="J403" s="4">
        <f>SUM(Nurse[[#This Row],[RN Hours (excl. Admin, DON)]],Nurse[[#This Row],[RN Admin Hours]],Nurse[[#This Row],[RN DON Hours]],Nurse[[#This Row],[LPN Hours (excl. Admin)]],Nurse[[#This Row],[LPN Admin Hours]],Nurse[[#This Row],[CNA Hours]],Nurse[[#This Row],[NA TR Hours]],Nurse[[#This Row],[Med Aide/Tech Hours]])</f>
        <v>419.00543478260875</v>
      </c>
      <c r="K403" s="4">
        <f>SUM(Nurse[[#This Row],[RN Hours (excl. Admin, DON)]],Nurse[[#This Row],[LPN Hours (excl. Admin)]],Nurse[[#This Row],[CNA Hours]],Nurse[[#This Row],[NA TR Hours]],Nurse[[#This Row],[Med Aide/Tech Hours]])</f>
        <v>385.24130434782609</v>
      </c>
      <c r="L403" s="4">
        <f>SUM(Nurse[[#This Row],[RN Hours (excl. Admin, DON)]],Nurse[[#This Row],[RN Admin Hours]],Nurse[[#This Row],[RN DON Hours]])</f>
        <v>70.270543478260876</v>
      </c>
      <c r="M403" s="4">
        <v>46.123913043478268</v>
      </c>
      <c r="N403" s="4">
        <v>18.407499999999999</v>
      </c>
      <c r="O403" s="4">
        <v>5.7391304347826084</v>
      </c>
      <c r="P403" s="4">
        <f>SUM(Nurse[[#This Row],[LPN Hours (excl. Admin)]],Nurse[[#This Row],[LPN Admin Hours]])</f>
        <v>93.89771739130434</v>
      </c>
      <c r="Q403" s="4">
        <v>84.280217391304333</v>
      </c>
      <c r="R403" s="4">
        <v>9.6175000000000015</v>
      </c>
      <c r="S403" s="4">
        <f>SUM(Nurse[[#This Row],[CNA Hours]],Nurse[[#This Row],[NA TR Hours]],Nurse[[#This Row],[Med Aide/Tech Hours]])</f>
        <v>254.83717391304353</v>
      </c>
      <c r="T403" s="4">
        <v>230.26000000000005</v>
      </c>
      <c r="U403" s="4">
        <v>5.0886956521739135</v>
      </c>
      <c r="V403" s="4">
        <v>19.488478260869559</v>
      </c>
      <c r="W4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76.445869565217379</v>
      </c>
      <c r="X403" s="4">
        <v>6.7903260869565223</v>
      </c>
      <c r="Y403" s="4">
        <v>0</v>
      </c>
      <c r="Z403" s="4">
        <v>0</v>
      </c>
      <c r="AA403" s="4">
        <v>8.8191304347826076</v>
      </c>
      <c r="AB403" s="4">
        <v>9.5108695652173919E-2</v>
      </c>
      <c r="AC403" s="4">
        <v>59.107282608695648</v>
      </c>
      <c r="AD403" s="4">
        <v>0</v>
      </c>
      <c r="AE403" s="4">
        <v>1.6340217391304346</v>
      </c>
      <c r="AF403" s="1">
        <v>155242</v>
      </c>
      <c r="AG403" s="1">
        <v>5</v>
      </c>
      <c r="AH403"/>
    </row>
    <row r="404" spans="1:34" x14ac:dyDescent="0.25">
      <c r="A404" t="s">
        <v>508</v>
      </c>
      <c r="B404" t="s">
        <v>210</v>
      </c>
      <c r="C404" t="s">
        <v>718</v>
      </c>
      <c r="D404" t="s">
        <v>614</v>
      </c>
      <c r="E404" s="4">
        <v>133.35869565217391</v>
      </c>
      <c r="F404" s="4">
        <f>Nurse[[#This Row],[Total Nurse Staff Hours]]/Nurse[[#This Row],[MDS Census]]</f>
        <v>3.7181074252180299</v>
      </c>
      <c r="G404" s="4">
        <f>Nurse[[#This Row],[Total Direct Care Staff Hours]]/Nurse[[#This Row],[MDS Census]]</f>
        <v>3.3468856467519772</v>
      </c>
      <c r="H404" s="4">
        <f>Nurse[[#This Row],[Total RN Hours (w/ Admin, DON)]]/Nurse[[#This Row],[MDS Census]]</f>
        <v>0.46169451463036942</v>
      </c>
      <c r="I404" s="4">
        <f>Nurse[[#This Row],[RN Hours (excl. Admin, DON)]]/Nurse[[#This Row],[MDS Census]]</f>
        <v>0.38316896242562576</v>
      </c>
      <c r="J404" s="4">
        <f>SUM(Nurse[[#This Row],[RN Hours (excl. Admin, DON)]],Nurse[[#This Row],[RN Admin Hours]],Nurse[[#This Row],[RN DON Hours]],Nurse[[#This Row],[LPN Hours (excl. Admin)]],Nurse[[#This Row],[LPN Admin Hours]],Nurse[[#This Row],[CNA Hours]],Nurse[[#This Row],[NA TR Hours]],Nurse[[#This Row],[Med Aide/Tech Hours]])</f>
        <v>495.84195652173923</v>
      </c>
      <c r="K404" s="4">
        <f>SUM(Nurse[[#This Row],[RN Hours (excl. Admin, DON)]],Nurse[[#This Row],[LPN Hours (excl. Admin)]],Nurse[[#This Row],[CNA Hours]],Nurse[[#This Row],[NA TR Hours]],Nurse[[#This Row],[Med Aide/Tech Hours]])</f>
        <v>446.33630434782617</v>
      </c>
      <c r="L404" s="4">
        <f>SUM(Nurse[[#This Row],[RN Hours (excl. Admin, DON)]],Nurse[[#This Row],[RN Admin Hours]],Nurse[[#This Row],[RN DON Hours]])</f>
        <v>61.570978260869587</v>
      </c>
      <c r="M404" s="4">
        <v>51.098913043478284</v>
      </c>
      <c r="N404" s="4">
        <v>10.472065217391304</v>
      </c>
      <c r="O404" s="4">
        <v>0</v>
      </c>
      <c r="P404" s="4">
        <f>SUM(Nurse[[#This Row],[LPN Hours (excl. Admin)]],Nurse[[#This Row],[LPN Admin Hours]])</f>
        <v>94.321304347826143</v>
      </c>
      <c r="Q404" s="4">
        <v>55.28771739130439</v>
      </c>
      <c r="R404" s="4">
        <v>39.033586956521752</v>
      </c>
      <c r="S404" s="4">
        <f>SUM(Nurse[[#This Row],[CNA Hours]],Nurse[[#This Row],[NA TR Hours]],Nurse[[#This Row],[Med Aide/Tech Hours]])</f>
        <v>339.94967391304345</v>
      </c>
      <c r="T404" s="4">
        <v>244.22760869565215</v>
      </c>
      <c r="U404" s="4">
        <v>62.43434782608697</v>
      </c>
      <c r="V404" s="4">
        <v>33.287717391304355</v>
      </c>
      <c r="W4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42.348804347826103</v>
      </c>
      <c r="X404" s="4">
        <v>7.6086956521739135E-2</v>
      </c>
      <c r="Y404" s="4">
        <v>0</v>
      </c>
      <c r="Z404" s="4">
        <v>0</v>
      </c>
      <c r="AA404" s="4">
        <v>10.182173913043481</v>
      </c>
      <c r="AB404" s="4">
        <v>0.11413043478260869</v>
      </c>
      <c r="AC404" s="4">
        <v>31.976413043478271</v>
      </c>
      <c r="AD404" s="4">
        <v>0</v>
      </c>
      <c r="AE404" s="4">
        <v>0</v>
      </c>
      <c r="AF404" s="1">
        <v>155426</v>
      </c>
      <c r="AG404" s="1">
        <v>5</v>
      </c>
      <c r="AH404"/>
    </row>
    <row r="405" spans="1:34" x14ac:dyDescent="0.25">
      <c r="A405" t="s">
        <v>508</v>
      </c>
      <c r="B405" t="s">
        <v>476</v>
      </c>
      <c r="C405" t="s">
        <v>821</v>
      </c>
      <c r="D405" t="s">
        <v>618</v>
      </c>
      <c r="E405" s="4">
        <v>27.108695652173914</v>
      </c>
      <c r="F405" s="4">
        <f>Nurse[[#This Row],[Total Nurse Staff Hours]]/Nurse[[#This Row],[MDS Census]]</f>
        <v>3.0992381716118684</v>
      </c>
      <c r="G405" s="4">
        <f>Nurse[[#This Row],[Total Direct Care Staff Hours]]/Nurse[[#This Row],[MDS Census]]</f>
        <v>2.7941058540497195</v>
      </c>
      <c r="H405" s="4">
        <f>Nurse[[#This Row],[Total RN Hours (w/ Admin, DON)]]/Nurse[[#This Row],[MDS Census]]</f>
        <v>0.95408981555733752</v>
      </c>
      <c r="I405" s="4">
        <f>Nurse[[#This Row],[RN Hours (excl. Admin, DON)]]/Nurse[[#This Row],[MDS Census]]</f>
        <v>0.64895749799518831</v>
      </c>
      <c r="J405" s="4">
        <f>SUM(Nurse[[#This Row],[RN Hours (excl. Admin, DON)]],Nurse[[#This Row],[RN Admin Hours]],Nurse[[#This Row],[RN DON Hours]],Nurse[[#This Row],[LPN Hours (excl. Admin)]],Nurse[[#This Row],[LPN Admin Hours]],Nurse[[#This Row],[CNA Hours]],Nurse[[#This Row],[NA TR Hours]],Nurse[[#This Row],[Med Aide/Tech Hours]])</f>
        <v>84.016304347826093</v>
      </c>
      <c r="K405" s="4">
        <f>SUM(Nurse[[#This Row],[RN Hours (excl. Admin, DON)]],Nurse[[#This Row],[LPN Hours (excl. Admin)]],Nurse[[#This Row],[CNA Hours]],Nurse[[#This Row],[NA TR Hours]],Nurse[[#This Row],[Med Aide/Tech Hours]])</f>
        <v>75.744565217391312</v>
      </c>
      <c r="L405" s="4">
        <f>SUM(Nurse[[#This Row],[RN Hours (excl. Admin, DON)]],Nurse[[#This Row],[RN Admin Hours]],Nurse[[#This Row],[RN DON Hours]])</f>
        <v>25.864130434782606</v>
      </c>
      <c r="M405" s="4">
        <v>17.592391304347824</v>
      </c>
      <c r="N405" s="4">
        <v>4.3152173913043477</v>
      </c>
      <c r="O405" s="4">
        <v>3.9565217391304346</v>
      </c>
      <c r="P405" s="4">
        <f>SUM(Nurse[[#This Row],[LPN Hours (excl. Admin)]],Nurse[[#This Row],[LPN Admin Hours]])</f>
        <v>9.4375</v>
      </c>
      <c r="Q405" s="4">
        <v>9.4375</v>
      </c>
      <c r="R405" s="4">
        <v>0</v>
      </c>
      <c r="S405" s="4">
        <f>SUM(Nurse[[#This Row],[CNA Hours]],Nurse[[#This Row],[NA TR Hours]],Nurse[[#This Row],[Med Aide/Tech Hours]])</f>
        <v>48.714673913043477</v>
      </c>
      <c r="T405" s="4">
        <v>22.480978260869566</v>
      </c>
      <c r="U405" s="4">
        <v>16.894021739130434</v>
      </c>
      <c r="V405" s="4">
        <v>9.3396739130434785</v>
      </c>
      <c r="W4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5" s="4">
        <v>0</v>
      </c>
      <c r="Y405" s="4">
        <v>0</v>
      </c>
      <c r="Z405" s="4">
        <v>0</v>
      </c>
      <c r="AA405" s="4">
        <v>0</v>
      </c>
      <c r="AB405" s="4">
        <v>0</v>
      </c>
      <c r="AC405" s="4">
        <v>0</v>
      </c>
      <c r="AD405" s="4">
        <v>0</v>
      </c>
      <c r="AE405" s="4">
        <v>0</v>
      </c>
      <c r="AF405" s="1">
        <v>155847</v>
      </c>
      <c r="AG405" s="1">
        <v>5</v>
      </c>
      <c r="AH405"/>
    </row>
    <row r="406" spans="1:34" x14ac:dyDescent="0.25">
      <c r="A406" t="s">
        <v>508</v>
      </c>
      <c r="B406" t="s">
        <v>344</v>
      </c>
      <c r="C406" t="s">
        <v>671</v>
      </c>
      <c r="D406" t="s">
        <v>612</v>
      </c>
      <c r="E406" s="4">
        <v>56.358695652173914</v>
      </c>
      <c r="F406" s="4">
        <f>Nurse[[#This Row],[Total Nurse Staff Hours]]/Nurse[[#This Row],[MDS Census]]</f>
        <v>3.8624918032786906</v>
      </c>
      <c r="G406" s="4">
        <f>Nurse[[#This Row],[Total Direct Care Staff Hours]]/Nurse[[#This Row],[MDS Census]]</f>
        <v>3.3526325940212169</v>
      </c>
      <c r="H406" s="4">
        <f>Nurse[[#This Row],[Total RN Hours (w/ Admin, DON)]]/Nurse[[#This Row],[MDS Census]]</f>
        <v>1.0521697203471554</v>
      </c>
      <c r="I406" s="4">
        <f>Nurse[[#This Row],[RN Hours (excl. Admin, DON)]]/Nurse[[#This Row],[MDS Census]]</f>
        <v>0.68496046287367418</v>
      </c>
      <c r="J406" s="4">
        <f>SUM(Nurse[[#This Row],[RN Hours (excl. Admin, DON)]],Nurse[[#This Row],[RN Admin Hours]],Nurse[[#This Row],[RN DON Hours]],Nurse[[#This Row],[LPN Hours (excl. Admin)]],Nurse[[#This Row],[LPN Admin Hours]],Nurse[[#This Row],[CNA Hours]],Nurse[[#This Row],[NA TR Hours]],Nurse[[#This Row],[Med Aide/Tech Hours]])</f>
        <v>217.68500000000012</v>
      </c>
      <c r="K406" s="4">
        <f>SUM(Nurse[[#This Row],[RN Hours (excl. Admin, DON)]],Nurse[[#This Row],[LPN Hours (excl. Admin)]],Nurse[[#This Row],[CNA Hours]],Nurse[[#This Row],[NA TR Hours]],Nurse[[#This Row],[Med Aide/Tech Hours]])</f>
        <v>188.9500000000001</v>
      </c>
      <c r="L406" s="4">
        <f>SUM(Nurse[[#This Row],[RN Hours (excl. Admin, DON)]],Nurse[[#This Row],[RN Admin Hours]],Nurse[[#This Row],[RN DON Hours]])</f>
        <v>59.298913043478265</v>
      </c>
      <c r="M406" s="4">
        <v>38.603478260869572</v>
      </c>
      <c r="N406" s="4">
        <v>16.048695652173912</v>
      </c>
      <c r="O406" s="4">
        <v>4.6467391304347823</v>
      </c>
      <c r="P406" s="4">
        <f>SUM(Nurse[[#This Row],[LPN Hours (excl. Admin)]],Nurse[[#This Row],[LPN Admin Hours]])</f>
        <v>54.086304347826108</v>
      </c>
      <c r="Q406" s="4">
        <v>46.046739130434801</v>
      </c>
      <c r="R406" s="4">
        <v>8.0395652173913046</v>
      </c>
      <c r="S406" s="4">
        <f>SUM(Nurse[[#This Row],[CNA Hours]],Nurse[[#This Row],[NA TR Hours]],Nurse[[#This Row],[Med Aide/Tech Hours]])</f>
        <v>104.29978260869572</v>
      </c>
      <c r="T406" s="4">
        <v>84.748152173913113</v>
      </c>
      <c r="U406" s="4">
        <v>0</v>
      </c>
      <c r="V406" s="4">
        <v>19.551630434782613</v>
      </c>
      <c r="W4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06" s="4">
        <v>0</v>
      </c>
      <c r="Y406" s="4">
        <v>0</v>
      </c>
      <c r="Z406" s="4">
        <v>0</v>
      </c>
      <c r="AA406" s="4">
        <v>0</v>
      </c>
      <c r="AB406" s="4">
        <v>0</v>
      </c>
      <c r="AC406" s="4">
        <v>0</v>
      </c>
      <c r="AD406" s="4">
        <v>0</v>
      </c>
      <c r="AE406" s="4">
        <v>0</v>
      </c>
      <c r="AF406" s="1">
        <v>155693</v>
      </c>
      <c r="AG406" s="1">
        <v>5</v>
      </c>
      <c r="AH406"/>
    </row>
    <row r="407" spans="1:34" x14ac:dyDescent="0.25">
      <c r="A407" t="s">
        <v>508</v>
      </c>
      <c r="B407" t="s">
        <v>147</v>
      </c>
      <c r="C407" t="s">
        <v>638</v>
      </c>
      <c r="D407" t="s">
        <v>616</v>
      </c>
      <c r="E407" s="4">
        <v>12.565217391304348</v>
      </c>
      <c r="F407" s="4">
        <f>Nurse[[#This Row],[Total Nurse Staff Hours]]/Nurse[[#This Row],[MDS Census]]</f>
        <v>8.0525519031141872</v>
      </c>
      <c r="G407" s="4">
        <f>Nurse[[#This Row],[Total Direct Care Staff Hours]]/Nurse[[#This Row],[MDS Census]]</f>
        <v>6.8682958477508649</v>
      </c>
      <c r="H407" s="4">
        <f>Nurse[[#This Row],[Total RN Hours (w/ Admin, DON)]]/Nurse[[#This Row],[MDS Census]]</f>
        <v>5.6689013840830444</v>
      </c>
      <c r="I407" s="4">
        <f>Nurse[[#This Row],[RN Hours (excl. Admin, DON)]]/Nurse[[#This Row],[MDS Census]]</f>
        <v>4.484645328719723</v>
      </c>
      <c r="J407" s="4">
        <f>SUM(Nurse[[#This Row],[RN Hours (excl. Admin, DON)]],Nurse[[#This Row],[RN Admin Hours]],Nurse[[#This Row],[RN DON Hours]],Nurse[[#This Row],[LPN Hours (excl. Admin)]],Nurse[[#This Row],[LPN Admin Hours]],Nurse[[#This Row],[CNA Hours]],Nurse[[#This Row],[NA TR Hours]],Nurse[[#This Row],[Med Aide/Tech Hours]])</f>
        <v>101.1820652173913</v>
      </c>
      <c r="K407" s="4">
        <f>SUM(Nurse[[#This Row],[RN Hours (excl. Admin, DON)]],Nurse[[#This Row],[LPN Hours (excl. Admin)]],Nurse[[#This Row],[CNA Hours]],Nurse[[#This Row],[NA TR Hours]],Nurse[[#This Row],[Med Aide/Tech Hours]])</f>
        <v>86.301630434782609</v>
      </c>
      <c r="L407" s="4">
        <f>SUM(Nurse[[#This Row],[RN Hours (excl. Admin, DON)]],Nurse[[#This Row],[RN Admin Hours]],Nurse[[#This Row],[RN DON Hours]])</f>
        <v>71.230978260869563</v>
      </c>
      <c r="M407" s="4">
        <v>56.350543478260867</v>
      </c>
      <c r="N407" s="4">
        <v>9.6630434782608692</v>
      </c>
      <c r="O407" s="4">
        <v>5.2173913043478262</v>
      </c>
      <c r="P407" s="4">
        <f>SUM(Nurse[[#This Row],[LPN Hours (excl. Admin)]],Nurse[[#This Row],[LPN Admin Hours]])</f>
        <v>4.0625</v>
      </c>
      <c r="Q407" s="4">
        <v>4.0625</v>
      </c>
      <c r="R407" s="4">
        <v>0</v>
      </c>
      <c r="S407" s="4">
        <f>SUM(Nurse[[#This Row],[CNA Hours]],Nurse[[#This Row],[NA TR Hours]],Nurse[[#This Row],[Med Aide/Tech Hours]])</f>
        <v>25.888586956521738</v>
      </c>
      <c r="T407" s="4">
        <v>25.888586956521738</v>
      </c>
      <c r="U407" s="4">
        <v>0</v>
      </c>
      <c r="V407" s="4">
        <v>0</v>
      </c>
      <c r="W4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8.7391304347826093</v>
      </c>
      <c r="X407" s="4">
        <v>8.7391304347826093</v>
      </c>
      <c r="Y407" s="4">
        <v>0</v>
      </c>
      <c r="Z407" s="4">
        <v>0</v>
      </c>
      <c r="AA407" s="4">
        <v>0</v>
      </c>
      <c r="AB407" s="4">
        <v>0</v>
      </c>
      <c r="AC407" s="4">
        <v>0</v>
      </c>
      <c r="AD407" s="4">
        <v>0</v>
      </c>
      <c r="AE407" s="4">
        <v>0</v>
      </c>
      <c r="AF407" s="1">
        <v>155305</v>
      </c>
      <c r="AG407" s="1">
        <v>5</v>
      </c>
      <c r="AH407"/>
    </row>
    <row r="408" spans="1:34" x14ac:dyDescent="0.25">
      <c r="A408" t="s">
        <v>508</v>
      </c>
      <c r="B408" t="s">
        <v>265</v>
      </c>
      <c r="C408" t="s">
        <v>780</v>
      </c>
      <c r="D408" t="s">
        <v>578</v>
      </c>
      <c r="E408" s="4">
        <v>77.902173913043484</v>
      </c>
      <c r="F408" s="4">
        <f>Nurse[[#This Row],[Total Nurse Staff Hours]]/Nurse[[#This Row],[MDS Census]]</f>
        <v>3.9842193386354117</v>
      </c>
      <c r="G408" s="4">
        <f>Nurse[[#This Row],[Total Direct Care Staff Hours]]/Nurse[[#This Row],[MDS Census]]</f>
        <v>3.8641746895493223</v>
      </c>
      <c r="H408" s="4">
        <f>Nurse[[#This Row],[Total RN Hours (w/ Admin, DON)]]/Nurse[[#This Row],[MDS Census]]</f>
        <v>0.48917399190735322</v>
      </c>
      <c r="I408" s="4">
        <f>Nurse[[#This Row],[RN Hours (excl. Admin, DON)]]/Nurse[[#This Row],[MDS Census]]</f>
        <v>0.36912934282126419</v>
      </c>
      <c r="J408" s="4">
        <f>SUM(Nurse[[#This Row],[RN Hours (excl. Admin, DON)]],Nurse[[#This Row],[RN Admin Hours]],Nurse[[#This Row],[RN DON Hours]],Nurse[[#This Row],[LPN Hours (excl. Admin)]],Nurse[[#This Row],[LPN Admin Hours]],Nurse[[#This Row],[CNA Hours]],Nurse[[#This Row],[NA TR Hours]],Nurse[[#This Row],[Med Aide/Tech Hours]])</f>
        <v>310.37934782608693</v>
      </c>
      <c r="K408" s="4">
        <f>SUM(Nurse[[#This Row],[RN Hours (excl. Admin, DON)]],Nurse[[#This Row],[LPN Hours (excl. Admin)]],Nurse[[#This Row],[CNA Hours]],Nurse[[#This Row],[NA TR Hours]],Nurse[[#This Row],[Med Aide/Tech Hours]])</f>
        <v>301.02760869565213</v>
      </c>
      <c r="L408" s="4">
        <f>SUM(Nurse[[#This Row],[RN Hours (excl. Admin, DON)]],Nurse[[#This Row],[RN Admin Hours]],Nurse[[#This Row],[RN DON Hours]])</f>
        <v>38.107717391304355</v>
      </c>
      <c r="M408" s="4">
        <v>28.755978260869572</v>
      </c>
      <c r="N408" s="4">
        <v>4.3438043478260866</v>
      </c>
      <c r="O408" s="4">
        <v>5.0079347826086948</v>
      </c>
      <c r="P408" s="4">
        <f>SUM(Nurse[[#This Row],[LPN Hours (excl. Admin)]],Nurse[[#This Row],[LPN Admin Hours]])</f>
        <v>75.698695652173924</v>
      </c>
      <c r="Q408" s="4">
        <v>75.698695652173924</v>
      </c>
      <c r="R408" s="4">
        <v>0</v>
      </c>
      <c r="S408" s="4">
        <f>SUM(Nurse[[#This Row],[CNA Hours]],Nurse[[#This Row],[NA TR Hours]],Nurse[[#This Row],[Med Aide/Tech Hours]])</f>
        <v>196.57293478260866</v>
      </c>
      <c r="T408" s="4">
        <v>185.38489130434778</v>
      </c>
      <c r="U408" s="4">
        <v>0</v>
      </c>
      <c r="V408" s="4">
        <v>11.18804347826087</v>
      </c>
      <c r="W4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14.563260869565219</v>
      </c>
      <c r="X408" s="4">
        <v>0</v>
      </c>
      <c r="Y408" s="4">
        <v>0</v>
      </c>
      <c r="Z408" s="4">
        <v>0</v>
      </c>
      <c r="AA408" s="4">
        <v>0.42934782608695654</v>
      </c>
      <c r="AB408" s="4">
        <v>0</v>
      </c>
      <c r="AC408" s="4">
        <v>14.133913043478262</v>
      </c>
      <c r="AD408" s="4">
        <v>0</v>
      </c>
      <c r="AE408" s="4">
        <v>0</v>
      </c>
      <c r="AF408" s="1">
        <v>155530</v>
      </c>
      <c r="AG408" s="1">
        <v>5</v>
      </c>
      <c r="AH408"/>
    </row>
    <row r="409" spans="1:34" x14ac:dyDescent="0.25">
      <c r="A409" t="s">
        <v>508</v>
      </c>
      <c r="B409" t="s">
        <v>400</v>
      </c>
      <c r="C409" t="s">
        <v>705</v>
      </c>
      <c r="D409" t="s">
        <v>583</v>
      </c>
      <c r="E409" s="4">
        <v>12.619565217391305</v>
      </c>
      <c r="F409" s="4">
        <f>Nurse[[#This Row],[Total Nurse Staff Hours]]/Nurse[[#This Row],[MDS Census]]</f>
        <v>6.3212747631352277</v>
      </c>
      <c r="G409" s="4">
        <f>Nurse[[#This Row],[Total Direct Care Staff Hours]]/Nurse[[#This Row],[MDS Census]]</f>
        <v>5.1550387596899219</v>
      </c>
      <c r="H409" s="4">
        <f>Nurse[[#This Row],[Total RN Hours (w/ Admin, DON)]]/Nurse[[#This Row],[MDS Census]]</f>
        <v>1.696597760551249</v>
      </c>
      <c r="I409" s="4">
        <f>Nurse[[#This Row],[RN Hours (excl. Admin, DON)]]/Nurse[[#This Row],[MDS Census]]</f>
        <v>0.91795865633074936</v>
      </c>
      <c r="J409" s="4">
        <f>SUM(Nurse[[#This Row],[RN Hours (excl. Admin, DON)]],Nurse[[#This Row],[RN Admin Hours]],Nurse[[#This Row],[RN DON Hours]],Nurse[[#This Row],[LPN Hours (excl. Admin)]],Nurse[[#This Row],[LPN Admin Hours]],Nurse[[#This Row],[CNA Hours]],Nurse[[#This Row],[NA TR Hours]],Nurse[[#This Row],[Med Aide/Tech Hours]])</f>
        <v>79.771739130434781</v>
      </c>
      <c r="K409" s="4">
        <f>SUM(Nurse[[#This Row],[RN Hours (excl. Admin, DON)]],Nurse[[#This Row],[LPN Hours (excl. Admin)]],Nurse[[#This Row],[CNA Hours]],Nurse[[#This Row],[NA TR Hours]],Nurse[[#This Row],[Med Aide/Tech Hours]])</f>
        <v>65.054347826086953</v>
      </c>
      <c r="L409" s="4">
        <f>SUM(Nurse[[#This Row],[RN Hours (excl. Admin, DON)]],Nurse[[#This Row],[RN Admin Hours]],Nurse[[#This Row],[RN DON Hours]])</f>
        <v>21.410326086956523</v>
      </c>
      <c r="M409" s="4">
        <v>11.584239130434783</v>
      </c>
      <c r="N409" s="4">
        <v>5.1358695652173916</v>
      </c>
      <c r="O409" s="4">
        <v>4.6902173913043477</v>
      </c>
      <c r="P409" s="4">
        <f>SUM(Nurse[[#This Row],[LPN Hours (excl. Admin)]],Nurse[[#This Row],[LPN Admin Hours]])</f>
        <v>26.600543478260867</v>
      </c>
      <c r="Q409" s="4">
        <v>21.709239130434781</v>
      </c>
      <c r="R409" s="4">
        <v>4.8913043478260869</v>
      </c>
      <c r="S409" s="4">
        <f>SUM(Nurse[[#This Row],[CNA Hours]],Nurse[[#This Row],[NA TR Hours]],Nurse[[#This Row],[Med Aide/Tech Hours]])</f>
        <v>31.760869565217391</v>
      </c>
      <c r="T409" s="4">
        <v>31.760869565217391</v>
      </c>
      <c r="U409" s="4">
        <v>0</v>
      </c>
      <c r="V409" s="4">
        <v>0</v>
      </c>
      <c r="W4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0.25</v>
      </c>
      <c r="X409" s="4">
        <v>0</v>
      </c>
      <c r="Y409" s="4">
        <v>0</v>
      </c>
      <c r="Z409" s="4">
        <v>0</v>
      </c>
      <c r="AA409" s="4">
        <v>0.25</v>
      </c>
      <c r="AB409" s="4">
        <v>0</v>
      </c>
      <c r="AC409" s="4">
        <v>0</v>
      </c>
      <c r="AD409" s="4">
        <v>0</v>
      </c>
      <c r="AE409" s="4">
        <v>0</v>
      </c>
      <c r="AF409" s="1">
        <v>155765</v>
      </c>
      <c r="AG409" s="1">
        <v>5</v>
      </c>
      <c r="AH409"/>
    </row>
    <row r="410" spans="1:34" x14ac:dyDescent="0.25">
      <c r="A410" t="s">
        <v>508</v>
      </c>
      <c r="B410" t="s">
        <v>335</v>
      </c>
      <c r="C410" t="s">
        <v>709</v>
      </c>
      <c r="D410" t="s">
        <v>606</v>
      </c>
      <c r="E410" s="4">
        <v>53.130434782608695</v>
      </c>
      <c r="F410" s="4">
        <f>Nurse[[#This Row],[Total Nurse Staff Hours]]/Nurse[[#This Row],[MDS Census]]</f>
        <v>3.6545908346972169</v>
      </c>
      <c r="G410" s="4">
        <f>Nurse[[#This Row],[Total Direct Care Staff Hours]]/Nurse[[#This Row],[MDS Census]]</f>
        <v>3.5676472995090012</v>
      </c>
      <c r="H410" s="4">
        <f>Nurse[[#This Row],[Total RN Hours (w/ Admin, DON)]]/Nurse[[#This Row],[MDS Census]]</f>
        <v>0.83109042553191514</v>
      </c>
      <c r="I410" s="4">
        <f>Nurse[[#This Row],[RN Hours (excl. Admin, DON)]]/Nurse[[#This Row],[MDS Census]]</f>
        <v>0.75263707037643235</v>
      </c>
      <c r="J410" s="4">
        <f>SUM(Nurse[[#This Row],[RN Hours (excl. Admin, DON)]],Nurse[[#This Row],[RN Admin Hours]],Nurse[[#This Row],[RN DON Hours]],Nurse[[#This Row],[LPN Hours (excl. Admin)]],Nurse[[#This Row],[LPN Admin Hours]],Nurse[[#This Row],[CNA Hours]],Nurse[[#This Row],[NA TR Hours]],Nurse[[#This Row],[Med Aide/Tech Hours]])</f>
        <v>194.16999999999996</v>
      </c>
      <c r="K410" s="4">
        <f>SUM(Nurse[[#This Row],[RN Hours (excl. Admin, DON)]],Nurse[[#This Row],[LPN Hours (excl. Admin)]],Nurse[[#This Row],[CNA Hours]],Nurse[[#This Row],[NA TR Hours]],Nurse[[#This Row],[Med Aide/Tech Hours]])</f>
        <v>189.55065217391302</v>
      </c>
      <c r="L410" s="4">
        <f>SUM(Nurse[[#This Row],[RN Hours (excl. Admin, DON)]],Nurse[[#This Row],[RN Admin Hours]],Nurse[[#This Row],[RN DON Hours]])</f>
        <v>44.156195652173928</v>
      </c>
      <c r="M410" s="4">
        <v>39.987934782608711</v>
      </c>
      <c r="N410" s="4">
        <v>0</v>
      </c>
      <c r="O410" s="4">
        <v>4.1682608695652172</v>
      </c>
      <c r="P410" s="4">
        <f>SUM(Nurse[[#This Row],[LPN Hours (excl. Admin)]],Nurse[[#This Row],[LPN Admin Hours]])</f>
        <v>19.490869565217388</v>
      </c>
      <c r="Q410" s="4">
        <v>19.039782608695649</v>
      </c>
      <c r="R410" s="4">
        <v>0.45108695652173914</v>
      </c>
      <c r="S410" s="4">
        <f>SUM(Nurse[[#This Row],[CNA Hours]],Nurse[[#This Row],[NA TR Hours]],Nurse[[#This Row],[Med Aide/Tech Hours]])</f>
        <v>130.52293478260864</v>
      </c>
      <c r="T410" s="4">
        <v>120.77739130434779</v>
      </c>
      <c r="U410" s="4">
        <v>0</v>
      </c>
      <c r="V410" s="4">
        <v>9.7455434782608688</v>
      </c>
      <c r="W4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113.77445652173911</v>
      </c>
      <c r="X410" s="4">
        <v>15.377717391304348</v>
      </c>
      <c r="Y410" s="4">
        <v>0</v>
      </c>
      <c r="Z410" s="4">
        <v>0</v>
      </c>
      <c r="AA410" s="4">
        <v>15.885869565217391</v>
      </c>
      <c r="AB410" s="4">
        <v>0.45108695652173914</v>
      </c>
      <c r="AC410" s="4">
        <v>77.608695652173907</v>
      </c>
      <c r="AD410" s="4">
        <v>0</v>
      </c>
      <c r="AE410" s="4">
        <v>4.4510869565217392</v>
      </c>
      <c r="AF410" s="1">
        <v>155684</v>
      </c>
      <c r="AG410" s="1">
        <v>5</v>
      </c>
      <c r="AH410"/>
    </row>
    <row r="411" spans="1:34" x14ac:dyDescent="0.25">
      <c r="A411" t="s">
        <v>508</v>
      </c>
      <c r="B411" t="s">
        <v>453</v>
      </c>
      <c r="C411" t="s">
        <v>696</v>
      </c>
      <c r="D411" t="s">
        <v>557</v>
      </c>
      <c r="E411" s="4">
        <v>93.141304347826093</v>
      </c>
      <c r="F411" s="4">
        <f>Nurse[[#This Row],[Total Nurse Staff Hours]]/Nurse[[#This Row],[MDS Census]]</f>
        <v>3.906146574862877</v>
      </c>
      <c r="G411" s="4">
        <f>Nurse[[#This Row],[Total Direct Care Staff Hours]]/Nurse[[#This Row],[MDS Census]]</f>
        <v>3.3131753996965805</v>
      </c>
      <c r="H411" s="4">
        <f>Nurse[[#This Row],[Total RN Hours (w/ Admin, DON)]]/Nurse[[#This Row],[MDS Census]]</f>
        <v>0.72788540086357789</v>
      </c>
      <c r="I411" s="4">
        <f>Nurse[[#This Row],[RN Hours (excl. Admin, DON)]]/Nurse[[#This Row],[MDS Census]]</f>
        <v>0.55890418952036403</v>
      </c>
      <c r="J411" s="4">
        <f>SUM(Nurse[[#This Row],[RN Hours (excl. Admin, DON)]],Nurse[[#This Row],[RN Admin Hours]],Nurse[[#This Row],[RN DON Hours]],Nurse[[#This Row],[LPN Hours (excl. Admin)]],Nurse[[#This Row],[LPN Admin Hours]],Nurse[[#This Row],[CNA Hours]],Nurse[[#This Row],[NA TR Hours]],Nurse[[#This Row],[Med Aide/Tech Hours]])</f>
        <v>363.82358695652169</v>
      </c>
      <c r="K411" s="4">
        <f>SUM(Nurse[[#This Row],[RN Hours (excl. Admin, DON)]],Nurse[[#This Row],[LPN Hours (excl. Admin)]],Nurse[[#This Row],[CNA Hours]],Nurse[[#This Row],[NA TR Hours]],Nurse[[#This Row],[Med Aide/Tech Hours]])</f>
        <v>308.59347826086957</v>
      </c>
      <c r="L411" s="4">
        <f>SUM(Nurse[[#This Row],[RN Hours (excl. Admin, DON)]],Nurse[[#This Row],[RN Admin Hours]],Nurse[[#This Row],[RN DON Hours]])</f>
        <v>67.796195652173907</v>
      </c>
      <c r="M411" s="4">
        <v>52.057065217391305</v>
      </c>
      <c r="N411" s="4">
        <v>10.695652173913043</v>
      </c>
      <c r="O411" s="4">
        <v>5.0434782608695654</v>
      </c>
      <c r="P411" s="4">
        <f>SUM(Nurse[[#This Row],[LPN Hours (excl. Admin)]],Nurse[[#This Row],[LPN Admin Hours]])</f>
        <v>103.83206521739129</v>
      </c>
      <c r="Q411" s="4">
        <v>64.341086956521735</v>
      </c>
      <c r="R411" s="4">
        <v>39.490978260869561</v>
      </c>
      <c r="S411" s="4">
        <f>SUM(Nurse[[#This Row],[CNA Hours]],Nurse[[#This Row],[NA TR Hours]],Nurse[[#This Row],[Med Aide/Tech Hours]])</f>
        <v>192.19532608695653</v>
      </c>
      <c r="T411" s="4">
        <v>159.05586956521739</v>
      </c>
      <c r="U411" s="4">
        <v>7.3994565217391308</v>
      </c>
      <c r="V411" s="4">
        <v>25.74</v>
      </c>
      <c r="W4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8.4239130434782608E-2</v>
      </c>
      <c r="X411" s="4">
        <v>0</v>
      </c>
      <c r="Y411" s="4">
        <v>0</v>
      </c>
      <c r="Z411" s="4">
        <v>0</v>
      </c>
      <c r="AA411" s="4">
        <v>0</v>
      </c>
      <c r="AB411" s="4">
        <v>0</v>
      </c>
      <c r="AC411" s="4">
        <v>0</v>
      </c>
      <c r="AD411" s="4">
        <v>0</v>
      </c>
      <c r="AE411" s="4">
        <v>8.4239130434782608E-2</v>
      </c>
      <c r="AF411" s="1">
        <v>155823</v>
      </c>
      <c r="AG411" s="1">
        <v>5</v>
      </c>
      <c r="AH411"/>
    </row>
    <row r="412" spans="1:34" x14ac:dyDescent="0.25">
      <c r="A412" t="s">
        <v>508</v>
      </c>
      <c r="B412" t="s">
        <v>239</v>
      </c>
      <c r="C412" t="s">
        <v>718</v>
      </c>
      <c r="D412" t="s">
        <v>614</v>
      </c>
      <c r="E412" s="4">
        <v>121.25</v>
      </c>
      <c r="F412" s="4">
        <f>Nurse[[#This Row],[Total Nurse Staff Hours]]/Nurse[[#This Row],[MDS Census]]</f>
        <v>2.6562223218287766</v>
      </c>
      <c r="G412" s="4">
        <f>Nurse[[#This Row],[Total Direct Care Staff Hours]]/Nurse[[#This Row],[MDS Census]]</f>
        <v>2.5524123711340208</v>
      </c>
      <c r="H412" s="4">
        <f>Nurse[[#This Row],[Total RN Hours (w/ Admin, DON)]]/Nurse[[#This Row],[MDS Census]]</f>
        <v>0.3808570147915733</v>
      </c>
      <c r="I412" s="4">
        <f>Nurse[[#This Row],[RN Hours (excl. Admin, DON)]]/Nurse[[#This Row],[MDS Census]]</f>
        <v>0.34190587180636484</v>
      </c>
      <c r="J412" s="4">
        <f>SUM(Nurse[[#This Row],[RN Hours (excl. Admin, DON)]],Nurse[[#This Row],[RN Admin Hours]],Nurse[[#This Row],[RN DON Hours]],Nurse[[#This Row],[LPN Hours (excl. Admin)]],Nurse[[#This Row],[LPN Admin Hours]],Nurse[[#This Row],[CNA Hours]],Nurse[[#This Row],[NA TR Hours]],Nurse[[#This Row],[Med Aide/Tech Hours]])</f>
        <v>322.06695652173914</v>
      </c>
      <c r="K412" s="4">
        <f>SUM(Nurse[[#This Row],[RN Hours (excl. Admin, DON)]],Nurse[[#This Row],[LPN Hours (excl. Admin)]],Nurse[[#This Row],[CNA Hours]],Nurse[[#This Row],[NA TR Hours]],Nurse[[#This Row],[Med Aide/Tech Hours]])</f>
        <v>309.48</v>
      </c>
      <c r="L412" s="4">
        <f>SUM(Nurse[[#This Row],[RN Hours (excl. Admin, DON)]],Nurse[[#This Row],[RN Admin Hours]],Nurse[[#This Row],[RN DON Hours]])</f>
        <v>46.178913043478261</v>
      </c>
      <c r="M412" s="4">
        <v>41.456086956521737</v>
      </c>
      <c r="N412" s="4">
        <v>0.61956521739130432</v>
      </c>
      <c r="O412" s="4">
        <v>4.1032608695652177</v>
      </c>
      <c r="P412" s="4">
        <f>SUM(Nurse[[#This Row],[LPN Hours (excl. Admin)]],Nurse[[#This Row],[LPN Admin Hours]])</f>
        <v>88.386739130434776</v>
      </c>
      <c r="Q412" s="4">
        <v>80.522608695652167</v>
      </c>
      <c r="R412" s="4">
        <v>7.8641304347826084</v>
      </c>
      <c r="S412" s="4">
        <f>SUM(Nurse[[#This Row],[CNA Hours]],Nurse[[#This Row],[NA TR Hours]],Nurse[[#This Row],[Med Aide/Tech Hours]])</f>
        <v>187.50130434782616</v>
      </c>
      <c r="T412" s="4">
        <v>178.82065217391312</v>
      </c>
      <c r="U412" s="4">
        <v>0.83695652173913049</v>
      </c>
      <c r="V412" s="4">
        <v>7.8436956521739134</v>
      </c>
      <c r="W4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3.0597826086956523</v>
      </c>
      <c r="X412" s="4">
        <v>0</v>
      </c>
      <c r="Y412" s="4">
        <v>0</v>
      </c>
      <c r="Z412" s="4">
        <v>3.0597826086956523</v>
      </c>
      <c r="AA412" s="4">
        <v>0</v>
      </c>
      <c r="AB412" s="4">
        <v>0</v>
      </c>
      <c r="AC412" s="4">
        <v>0</v>
      </c>
      <c r="AD412" s="4">
        <v>0</v>
      </c>
      <c r="AE412" s="4">
        <v>0</v>
      </c>
      <c r="AF412" s="1">
        <v>155484</v>
      </c>
      <c r="AG412" s="1">
        <v>5</v>
      </c>
      <c r="AH412"/>
    </row>
    <row r="413" spans="1:34" x14ac:dyDescent="0.25">
      <c r="A413" t="s">
        <v>508</v>
      </c>
      <c r="B413" t="s">
        <v>434</v>
      </c>
      <c r="C413" t="s">
        <v>712</v>
      </c>
      <c r="D413" t="s">
        <v>606</v>
      </c>
      <c r="E413" s="4">
        <v>33.076086956521742</v>
      </c>
      <c r="F413" s="4">
        <f>Nurse[[#This Row],[Total Nurse Staff Hours]]/Nurse[[#This Row],[MDS Census]]</f>
        <v>3.529884981925731</v>
      </c>
      <c r="G413" s="4">
        <f>Nurse[[#This Row],[Total Direct Care Staff Hours]]/Nurse[[#This Row],[MDS Census]]</f>
        <v>3.3085573447255996</v>
      </c>
      <c r="H413" s="4">
        <f>Nurse[[#This Row],[Total RN Hours (w/ Admin, DON)]]/Nurse[[#This Row],[MDS Census]]</f>
        <v>0.48766020374630281</v>
      </c>
      <c r="I413" s="4">
        <f>Nurse[[#This Row],[RN Hours (excl. Admin, DON)]]/Nurse[[#This Row],[MDS Census]]</f>
        <v>0.3040420637528754</v>
      </c>
      <c r="J413" s="4">
        <f>SUM(Nurse[[#This Row],[RN Hours (excl. Admin, DON)]],Nurse[[#This Row],[RN Admin Hours]],Nurse[[#This Row],[RN DON Hours]],Nurse[[#This Row],[LPN Hours (excl. Admin)]],Nurse[[#This Row],[LPN Admin Hours]],Nurse[[#This Row],[CNA Hours]],Nurse[[#This Row],[NA TR Hours]],Nurse[[#This Row],[Med Aide/Tech Hours]])</f>
        <v>116.75478260869565</v>
      </c>
      <c r="K413" s="4">
        <f>SUM(Nurse[[#This Row],[RN Hours (excl. Admin, DON)]],Nurse[[#This Row],[LPN Hours (excl. Admin)]],Nurse[[#This Row],[CNA Hours]],Nurse[[#This Row],[NA TR Hours]],Nurse[[#This Row],[Med Aide/Tech Hours]])</f>
        <v>109.43413043478262</v>
      </c>
      <c r="L413" s="4">
        <f>SUM(Nurse[[#This Row],[RN Hours (excl. Admin, DON)]],Nurse[[#This Row],[RN Admin Hours]],Nurse[[#This Row],[RN DON Hours]])</f>
        <v>16.129891304347822</v>
      </c>
      <c r="M413" s="4">
        <v>10.056521739130433</v>
      </c>
      <c r="N413" s="4">
        <v>0.41032608695652173</v>
      </c>
      <c r="O413" s="4">
        <v>5.6630434782608692</v>
      </c>
      <c r="P413" s="4">
        <f>SUM(Nurse[[#This Row],[LPN Hours (excl. Admin)]],Nurse[[#This Row],[LPN Admin Hours]])</f>
        <v>27.377391304347825</v>
      </c>
      <c r="Q413" s="4">
        <v>26.130108695652172</v>
      </c>
      <c r="R413" s="4">
        <v>1.2472826086956521</v>
      </c>
      <c r="S413" s="4">
        <f>SUM(Nurse[[#This Row],[CNA Hours]],Nurse[[#This Row],[NA TR Hours]],Nurse[[#This Row],[Med Aide/Tech Hours]])</f>
        <v>73.247500000000002</v>
      </c>
      <c r="T413" s="4">
        <v>47.583152173913042</v>
      </c>
      <c r="U413" s="4">
        <v>0</v>
      </c>
      <c r="V413" s="4">
        <v>25.66434782608696</v>
      </c>
      <c r="W4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9.7561956521739113</v>
      </c>
      <c r="X413" s="4">
        <v>0.13315217391304349</v>
      </c>
      <c r="Y413" s="4">
        <v>0.41032608695652173</v>
      </c>
      <c r="Z413" s="4">
        <v>0</v>
      </c>
      <c r="AA413" s="4">
        <v>1.4031521739130435</v>
      </c>
      <c r="AB413" s="4">
        <v>1.2472826086956521</v>
      </c>
      <c r="AC413" s="4">
        <v>3.2152173913043467</v>
      </c>
      <c r="AD413" s="4">
        <v>0</v>
      </c>
      <c r="AE413" s="4">
        <v>3.3470652173913042</v>
      </c>
      <c r="AF413" s="1">
        <v>155804</v>
      </c>
      <c r="AG413" s="1">
        <v>5</v>
      </c>
      <c r="AH413"/>
    </row>
    <row r="414" spans="1:34" x14ac:dyDescent="0.25">
      <c r="A414" t="s">
        <v>508</v>
      </c>
      <c r="B414" t="s">
        <v>399</v>
      </c>
      <c r="C414" t="s">
        <v>754</v>
      </c>
      <c r="D414" t="s">
        <v>578</v>
      </c>
      <c r="E414" s="4">
        <v>49.945652173913047</v>
      </c>
      <c r="F414" s="4">
        <f>Nurse[[#This Row],[Total Nurse Staff Hours]]/Nurse[[#This Row],[MDS Census]]</f>
        <v>4.586021762785637</v>
      </c>
      <c r="G414" s="4">
        <f>Nurse[[#This Row],[Total Direct Care Staff Hours]]/Nurse[[#This Row],[MDS Census]]</f>
        <v>4.2148139281828074</v>
      </c>
      <c r="H414" s="4">
        <f>Nurse[[#This Row],[Total RN Hours (w/ Admin, DON)]]/Nurse[[#This Row],[MDS Census]]</f>
        <v>0.84779107725788916</v>
      </c>
      <c r="I414" s="4">
        <f>Nurse[[#This Row],[RN Hours (excl. Admin, DON)]]/Nurse[[#This Row],[MDS Census]]</f>
        <v>0.57031556039173015</v>
      </c>
      <c r="J414" s="4">
        <f>SUM(Nurse[[#This Row],[RN Hours (excl. Admin, DON)]],Nurse[[#This Row],[RN Admin Hours]],Nurse[[#This Row],[RN DON Hours]],Nurse[[#This Row],[LPN Hours (excl. Admin)]],Nurse[[#This Row],[LPN Admin Hours]],Nurse[[#This Row],[CNA Hours]],Nurse[[#This Row],[NA TR Hours]],Nurse[[#This Row],[Med Aide/Tech Hours]])</f>
        <v>229.051847826087</v>
      </c>
      <c r="K414" s="4">
        <f>SUM(Nurse[[#This Row],[RN Hours (excl. Admin, DON)]],Nurse[[#This Row],[LPN Hours (excl. Admin)]],Nurse[[#This Row],[CNA Hours]],Nurse[[#This Row],[NA TR Hours]],Nurse[[#This Row],[Med Aide/Tech Hours]])</f>
        <v>210.51163043478263</v>
      </c>
      <c r="L414" s="4">
        <f>SUM(Nurse[[#This Row],[RN Hours (excl. Admin, DON)]],Nurse[[#This Row],[RN Admin Hours]],Nurse[[#This Row],[RN DON Hours]])</f>
        <v>42.343478260869574</v>
      </c>
      <c r="M414" s="4">
        <v>28.484782608695657</v>
      </c>
      <c r="N414" s="4">
        <v>10.119565217391306</v>
      </c>
      <c r="O414" s="4">
        <v>3.7391304347826089</v>
      </c>
      <c r="P414" s="4">
        <f>SUM(Nurse[[#This Row],[LPN Hours (excl. Admin)]],Nurse[[#This Row],[LPN Admin Hours]])</f>
        <v>71.865217391304355</v>
      </c>
      <c r="Q414" s="4">
        <v>67.183695652173924</v>
      </c>
      <c r="R414" s="4">
        <v>4.6815217391304333</v>
      </c>
      <c r="S414" s="4">
        <f>SUM(Nurse[[#This Row],[CNA Hours]],Nurse[[#This Row],[NA TR Hours]],Nurse[[#This Row],[Med Aide/Tech Hours]])</f>
        <v>114.84315217391304</v>
      </c>
      <c r="T414" s="4">
        <v>89.057282608695644</v>
      </c>
      <c r="U414" s="4">
        <v>0</v>
      </c>
      <c r="V414" s="4">
        <v>25.785869565217403</v>
      </c>
      <c r="W4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3.4836956521739131</v>
      </c>
      <c r="X414" s="4">
        <v>2.4239130434782608</v>
      </c>
      <c r="Y414" s="4">
        <v>1.0597826086956521</v>
      </c>
      <c r="Z414" s="4">
        <v>0</v>
      </c>
      <c r="AA414" s="4">
        <v>0</v>
      </c>
      <c r="AB414" s="4">
        <v>0</v>
      </c>
      <c r="AC414" s="4">
        <v>0</v>
      </c>
      <c r="AD414" s="4">
        <v>0</v>
      </c>
      <c r="AE414" s="4">
        <v>0</v>
      </c>
      <c r="AF414" s="1">
        <v>155764</v>
      </c>
      <c r="AG414" s="1">
        <v>5</v>
      </c>
      <c r="AH414"/>
    </row>
    <row r="415" spans="1:34" x14ac:dyDescent="0.25">
      <c r="A415" t="s">
        <v>508</v>
      </c>
      <c r="B415" t="s">
        <v>57</v>
      </c>
      <c r="C415" t="s">
        <v>696</v>
      </c>
      <c r="D415" t="s">
        <v>557</v>
      </c>
      <c r="E415" s="4">
        <v>60.478260869565219</v>
      </c>
      <c r="F415" s="4">
        <f>Nurse[[#This Row],[Total Nurse Staff Hours]]/Nurse[[#This Row],[MDS Census]]</f>
        <v>3.3092038102084826</v>
      </c>
      <c r="G415" s="4">
        <f>Nurse[[#This Row],[Total Direct Care Staff Hours]]/Nurse[[#This Row],[MDS Census]]</f>
        <v>2.885494248741912</v>
      </c>
      <c r="H415" s="4">
        <f>Nurse[[#This Row],[Total RN Hours (w/ Admin, DON)]]/Nurse[[#This Row],[MDS Census]]</f>
        <v>0.76230409777138741</v>
      </c>
      <c r="I415" s="4">
        <f>Nurse[[#This Row],[RN Hours (excl. Admin, DON)]]/Nurse[[#This Row],[MDS Census]]</f>
        <v>0.33859453630481667</v>
      </c>
      <c r="J415" s="4">
        <f>SUM(Nurse[[#This Row],[RN Hours (excl. Admin, DON)]],Nurse[[#This Row],[RN Admin Hours]],Nurse[[#This Row],[RN DON Hours]],Nurse[[#This Row],[LPN Hours (excl. Admin)]],Nurse[[#This Row],[LPN Admin Hours]],Nurse[[#This Row],[CNA Hours]],Nurse[[#This Row],[NA TR Hours]],Nurse[[#This Row],[Med Aide/Tech Hours]])</f>
        <v>200.1348913043478</v>
      </c>
      <c r="K415" s="4">
        <f>SUM(Nurse[[#This Row],[RN Hours (excl. Admin, DON)]],Nurse[[#This Row],[LPN Hours (excl. Admin)]],Nurse[[#This Row],[CNA Hours]],Nurse[[#This Row],[NA TR Hours]],Nurse[[#This Row],[Med Aide/Tech Hours]])</f>
        <v>174.50967391304346</v>
      </c>
      <c r="L415" s="4">
        <f>SUM(Nurse[[#This Row],[RN Hours (excl. Admin, DON)]],Nurse[[#This Row],[RN Admin Hours]],Nurse[[#This Row],[RN DON Hours]])</f>
        <v>46.102826086956519</v>
      </c>
      <c r="M415" s="4">
        <v>20.477608695652172</v>
      </c>
      <c r="N415" s="4">
        <v>20.951304347826092</v>
      </c>
      <c r="O415" s="4">
        <v>4.6739130434782608</v>
      </c>
      <c r="P415" s="4">
        <f>SUM(Nurse[[#This Row],[LPN Hours (excl. Admin)]],Nurse[[#This Row],[LPN Admin Hours]])</f>
        <v>46.336847826086945</v>
      </c>
      <c r="Q415" s="4">
        <v>46.336847826086945</v>
      </c>
      <c r="R415" s="4">
        <v>0</v>
      </c>
      <c r="S415" s="4">
        <f>SUM(Nurse[[#This Row],[CNA Hours]],Nurse[[#This Row],[NA TR Hours]],Nurse[[#This Row],[Med Aide/Tech Hours]])</f>
        <v>107.69521739130434</v>
      </c>
      <c r="T415" s="4">
        <v>82.096521739130424</v>
      </c>
      <c r="U415" s="4">
        <v>2.0244565217391304</v>
      </c>
      <c r="V415" s="4">
        <v>23.574239130434783</v>
      </c>
      <c r="W4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15.498804347826088</v>
      </c>
      <c r="X415" s="4">
        <v>6.973478260869566</v>
      </c>
      <c r="Y415" s="4">
        <v>0</v>
      </c>
      <c r="Z415" s="4">
        <v>0</v>
      </c>
      <c r="AA415" s="4">
        <v>0.8479347826086957</v>
      </c>
      <c r="AB415" s="4">
        <v>0</v>
      </c>
      <c r="AC415" s="4">
        <v>7.6773913043478252</v>
      </c>
      <c r="AD415" s="4">
        <v>0</v>
      </c>
      <c r="AE415" s="4">
        <v>0</v>
      </c>
      <c r="AF415" s="1">
        <v>155154</v>
      </c>
      <c r="AG415" s="1">
        <v>5</v>
      </c>
      <c r="AH415"/>
    </row>
    <row r="416" spans="1:34" x14ac:dyDescent="0.25">
      <c r="A416" t="s">
        <v>508</v>
      </c>
      <c r="B416" t="s">
        <v>410</v>
      </c>
      <c r="C416" t="s">
        <v>718</v>
      </c>
      <c r="D416" t="s">
        <v>614</v>
      </c>
      <c r="E416" s="4">
        <v>75.032608695652172</v>
      </c>
      <c r="F416" s="4">
        <f>Nurse[[#This Row],[Total Nurse Staff Hours]]/Nurse[[#This Row],[MDS Census]]</f>
        <v>3.396088657105607</v>
      </c>
      <c r="G416" s="4">
        <f>Nurse[[#This Row],[Total Direct Care Staff Hours]]/Nurse[[#This Row],[MDS Census]]</f>
        <v>2.9520788063160945</v>
      </c>
      <c r="H416" s="4">
        <f>Nurse[[#This Row],[Total RN Hours (w/ Admin, DON)]]/Nurse[[#This Row],[MDS Census]]</f>
        <v>1.0970288280457772</v>
      </c>
      <c r="I416" s="4">
        <f>Nurse[[#This Row],[RN Hours (excl. Admin, DON)]]/Nurse[[#This Row],[MDS Census]]</f>
        <v>0.72080254961610879</v>
      </c>
      <c r="J416" s="4">
        <f>SUM(Nurse[[#This Row],[RN Hours (excl. Admin, DON)]],Nurse[[#This Row],[RN Admin Hours]],Nurse[[#This Row],[RN DON Hours]],Nurse[[#This Row],[LPN Hours (excl. Admin)]],Nurse[[#This Row],[LPN Admin Hours]],Nurse[[#This Row],[CNA Hours]],Nurse[[#This Row],[NA TR Hours]],Nurse[[#This Row],[Med Aide/Tech Hours]])</f>
        <v>254.81739130434786</v>
      </c>
      <c r="K416" s="4">
        <f>SUM(Nurse[[#This Row],[RN Hours (excl. Admin, DON)]],Nurse[[#This Row],[LPN Hours (excl. Admin)]],Nurse[[#This Row],[CNA Hours]],Nurse[[#This Row],[NA TR Hours]],Nurse[[#This Row],[Med Aide/Tech Hours]])</f>
        <v>221.50217391304349</v>
      </c>
      <c r="L416" s="4">
        <f>SUM(Nurse[[#This Row],[RN Hours (excl. Admin, DON)]],Nurse[[#This Row],[RN Admin Hours]],Nurse[[#This Row],[RN DON Hours]])</f>
        <v>82.312934782608693</v>
      </c>
      <c r="M416" s="4">
        <v>54.083695652173901</v>
      </c>
      <c r="N416" s="4">
        <v>22.750978260869566</v>
      </c>
      <c r="O416" s="4">
        <v>5.4782608695652177</v>
      </c>
      <c r="P416" s="4">
        <f>SUM(Nurse[[#This Row],[LPN Hours (excl. Admin)]],Nurse[[#This Row],[LPN Admin Hours]])</f>
        <v>35.220869565217392</v>
      </c>
      <c r="Q416" s="4">
        <v>30.134891304347828</v>
      </c>
      <c r="R416" s="4">
        <v>5.0859782608695658</v>
      </c>
      <c r="S416" s="4">
        <f>SUM(Nurse[[#This Row],[CNA Hours]],Nurse[[#This Row],[NA TR Hours]],Nurse[[#This Row],[Med Aide/Tech Hours]])</f>
        <v>137.28358695652176</v>
      </c>
      <c r="T416" s="4">
        <v>133.04869565217393</v>
      </c>
      <c r="U416" s="4">
        <v>0.38423913043478253</v>
      </c>
      <c r="V416" s="4">
        <v>3.8506521739130442</v>
      </c>
      <c r="W4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0.79054347826086957</v>
      </c>
      <c r="X416" s="4">
        <v>0</v>
      </c>
      <c r="Y416" s="4">
        <v>0.79054347826086957</v>
      </c>
      <c r="Z416" s="4">
        <v>0</v>
      </c>
      <c r="AA416" s="4">
        <v>0</v>
      </c>
      <c r="AB416" s="4">
        <v>0</v>
      </c>
      <c r="AC416" s="4">
        <v>0</v>
      </c>
      <c r="AD416" s="4">
        <v>0</v>
      </c>
      <c r="AE416" s="4">
        <v>0</v>
      </c>
      <c r="AF416" s="1">
        <v>155776</v>
      </c>
      <c r="AG416" s="1">
        <v>5</v>
      </c>
      <c r="AH416"/>
    </row>
    <row r="417" spans="1:34" x14ac:dyDescent="0.25">
      <c r="A417" t="s">
        <v>508</v>
      </c>
      <c r="B417" t="s">
        <v>402</v>
      </c>
      <c r="C417" t="s">
        <v>713</v>
      </c>
      <c r="D417" t="s">
        <v>587</v>
      </c>
      <c r="E417" s="4">
        <v>51.706521739130437</v>
      </c>
      <c r="F417" s="4">
        <f>Nurse[[#This Row],[Total Nurse Staff Hours]]/Nurse[[#This Row],[MDS Census]]</f>
        <v>3.3703153247845288</v>
      </c>
      <c r="G417" s="4">
        <f>Nurse[[#This Row],[Total Direct Care Staff Hours]]/Nurse[[#This Row],[MDS Census]]</f>
        <v>3.1003321421063705</v>
      </c>
      <c r="H417" s="4">
        <f>Nurse[[#This Row],[Total RN Hours (w/ Admin, DON)]]/Nurse[[#This Row],[MDS Census]]</f>
        <v>0.92828883750262758</v>
      </c>
      <c r="I417" s="4">
        <f>Nurse[[#This Row],[RN Hours (excl. Admin, DON)]]/Nurse[[#This Row],[MDS Census]]</f>
        <v>0.66293041833088062</v>
      </c>
      <c r="J417" s="4">
        <f>SUM(Nurse[[#This Row],[RN Hours (excl. Admin, DON)]],Nurse[[#This Row],[RN Admin Hours]],Nurse[[#This Row],[RN DON Hours]],Nurse[[#This Row],[LPN Hours (excl. Admin)]],Nurse[[#This Row],[LPN Admin Hours]],Nurse[[#This Row],[CNA Hours]],Nurse[[#This Row],[NA TR Hours]],Nurse[[#This Row],[Med Aide/Tech Hours]])</f>
        <v>174.26728260869569</v>
      </c>
      <c r="K417" s="4">
        <f>SUM(Nurse[[#This Row],[RN Hours (excl. Admin, DON)]],Nurse[[#This Row],[LPN Hours (excl. Admin)]],Nurse[[#This Row],[CNA Hours]],Nurse[[#This Row],[NA TR Hours]],Nurse[[#This Row],[Med Aide/Tech Hours]])</f>
        <v>160.30739130434787</v>
      </c>
      <c r="L417" s="4">
        <f>SUM(Nurse[[#This Row],[RN Hours (excl. Admin, DON)]],Nurse[[#This Row],[RN Admin Hours]],Nurse[[#This Row],[RN DON Hours]])</f>
        <v>47.998586956521734</v>
      </c>
      <c r="M417" s="4">
        <v>34.277826086956516</v>
      </c>
      <c r="N417" s="4">
        <v>9.0740217391304352</v>
      </c>
      <c r="O417" s="4">
        <v>4.6467391304347823</v>
      </c>
      <c r="P417" s="4">
        <f>SUM(Nurse[[#This Row],[LPN Hours (excl. Admin)]],Nurse[[#This Row],[LPN Admin Hours]])</f>
        <v>33.970978260869565</v>
      </c>
      <c r="Q417" s="4">
        <v>33.731847826086955</v>
      </c>
      <c r="R417" s="4">
        <v>0.2391304347826087</v>
      </c>
      <c r="S417" s="4">
        <f>SUM(Nurse[[#This Row],[CNA Hours]],Nurse[[#This Row],[NA TR Hours]],Nurse[[#This Row],[Med Aide/Tech Hours]])</f>
        <v>92.297717391304403</v>
      </c>
      <c r="T417" s="4">
        <v>66.127608695652228</v>
      </c>
      <c r="U417" s="4">
        <v>0</v>
      </c>
      <c r="V417" s="4">
        <v>26.170108695652175</v>
      </c>
      <c r="W4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7" s="4">
        <v>0</v>
      </c>
      <c r="Y417" s="4">
        <v>0</v>
      </c>
      <c r="Z417" s="4">
        <v>0</v>
      </c>
      <c r="AA417" s="4">
        <v>0</v>
      </c>
      <c r="AB417" s="4">
        <v>0</v>
      </c>
      <c r="AC417" s="4">
        <v>0</v>
      </c>
      <c r="AD417" s="4">
        <v>0</v>
      </c>
      <c r="AE417" s="4">
        <v>0</v>
      </c>
      <c r="AF417" s="1">
        <v>155767</v>
      </c>
      <c r="AG417" s="1">
        <v>5</v>
      </c>
      <c r="AH417"/>
    </row>
    <row r="418" spans="1:34" x14ac:dyDescent="0.25">
      <c r="A418" t="s">
        <v>508</v>
      </c>
      <c r="B418" t="s">
        <v>459</v>
      </c>
      <c r="C418" t="s">
        <v>640</v>
      </c>
      <c r="D418" t="s">
        <v>604</v>
      </c>
      <c r="E418" s="4">
        <v>53.771739130434781</v>
      </c>
      <c r="F418" s="4">
        <f>Nurse[[#This Row],[Total Nurse Staff Hours]]/Nurse[[#This Row],[MDS Census]]</f>
        <v>2.8861734384475439</v>
      </c>
      <c r="G418" s="4">
        <f>Nurse[[#This Row],[Total Direct Care Staff Hours]]/Nurse[[#This Row],[MDS Census]]</f>
        <v>2.5306327066909238</v>
      </c>
      <c r="H418" s="4">
        <f>Nurse[[#This Row],[Total RN Hours (w/ Admin, DON)]]/Nurse[[#This Row],[MDS Census]]</f>
        <v>0.78227814837275111</v>
      </c>
      <c r="I418" s="4">
        <f>Nurse[[#This Row],[RN Hours (excl. Admin, DON)]]/Nurse[[#This Row],[MDS Census]]</f>
        <v>0.49238528401051135</v>
      </c>
      <c r="J418" s="4">
        <f>SUM(Nurse[[#This Row],[RN Hours (excl. Admin, DON)]],Nurse[[#This Row],[RN Admin Hours]],Nurse[[#This Row],[RN DON Hours]],Nurse[[#This Row],[LPN Hours (excl. Admin)]],Nurse[[#This Row],[LPN Admin Hours]],Nurse[[#This Row],[CNA Hours]],Nurse[[#This Row],[NA TR Hours]],Nurse[[#This Row],[Med Aide/Tech Hours]])</f>
        <v>155.1945652173913</v>
      </c>
      <c r="K418" s="4">
        <f>SUM(Nurse[[#This Row],[RN Hours (excl. Admin, DON)]],Nurse[[#This Row],[LPN Hours (excl. Admin)]],Nurse[[#This Row],[CNA Hours]],Nurse[[#This Row],[NA TR Hours]],Nurse[[#This Row],[Med Aide/Tech Hours]])</f>
        <v>136.07652173913044</v>
      </c>
      <c r="L418" s="4">
        <f>SUM(Nurse[[#This Row],[RN Hours (excl. Admin, DON)]],Nurse[[#This Row],[RN Admin Hours]],Nurse[[#This Row],[RN DON Hours]])</f>
        <v>42.064456521739125</v>
      </c>
      <c r="M418" s="4">
        <v>26.476413043478257</v>
      </c>
      <c r="N418" s="4">
        <v>11.846195652173913</v>
      </c>
      <c r="O418" s="4">
        <v>3.7418478260869565</v>
      </c>
      <c r="P418" s="4">
        <f>SUM(Nurse[[#This Row],[LPN Hours (excl. Admin)]],Nurse[[#This Row],[LPN Admin Hours]])</f>
        <v>28.175326086956527</v>
      </c>
      <c r="Q418" s="4">
        <v>24.645326086956526</v>
      </c>
      <c r="R418" s="4">
        <v>3.5300000000000007</v>
      </c>
      <c r="S418" s="4">
        <f>SUM(Nurse[[#This Row],[CNA Hours]],Nurse[[#This Row],[NA TR Hours]],Nurse[[#This Row],[Med Aide/Tech Hours]])</f>
        <v>84.954782608695652</v>
      </c>
      <c r="T418" s="4">
        <v>55.045978260869568</v>
      </c>
      <c r="U418" s="4">
        <v>7.7000000000000011</v>
      </c>
      <c r="V418" s="4">
        <v>22.208804347826078</v>
      </c>
      <c r="W4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8" s="4">
        <v>0</v>
      </c>
      <c r="Y418" s="4">
        <v>0</v>
      </c>
      <c r="Z418" s="4">
        <v>0</v>
      </c>
      <c r="AA418" s="4">
        <v>0</v>
      </c>
      <c r="AB418" s="4">
        <v>0</v>
      </c>
      <c r="AC418" s="4">
        <v>0</v>
      </c>
      <c r="AD418" s="4">
        <v>0</v>
      </c>
      <c r="AE418" s="4">
        <v>0</v>
      </c>
      <c r="AF418" s="1">
        <v>155829</v>
      </c>
      <c r="AG418" s="1">
        <v>5</v>
      </c>
      <c r="AH418"/>
    </row>
    <row r="419" spans="1:34" x14ac:dyDescent="0.25">
      <c r="A419" t="s">
        <v>508</v>
      </c>
      <c r="B419" t="s">
        <v>472</v>
      </c>
      <c r="C419" t="s">
        <v>785</v>
      </c>
      <c r="D419" t="s">
        <v>549</v>
      </c>
      <c r="E419" s="4">
        <v>42.086956521739133</v>
      </c>
      <c r="F419" s="4">
        <f>Nurse[[#This Row],[Total Nurse Staff Hours]]/Nurse[[#This Row],[MDS Census]]</f>
        <v>4.08544938016529</v>
      </c>
      <c r="G419" s="4">
        <f>Nurse[[#This Row],[Total Direct Care Staff Hours]]/Nurse[[#This Row],[MDS Census]]</f>
        <v>3.5860769628099183</v>
      </c>
      <c r="H419" s="4">
        <f>Nurse[[#This Row],[Total RN Hours (w/ Admin, DON)]]/Nurse[[#This Row],[MDS Census]]</f>
        <v>0.67082128099173555</v>
      </c>
      <c r="I419" s="4">
        <f>Nurse[[#This Row],[RN Hours (excl. Admin, DON)]]/Nurse[[#This Row],[MDS Census]]</f>
        <v>0.431614152892562</v>
      </c>
      <c r="J419" s="4">
        <f>SUM(Nurse[[#This Row],[RN Hours (excl. Admin, DON)]],Nurse[[#This Row],[RN Admin Hours]],Nurse[[#This Row],[RN DON Hours]],Nurse[[#This Row],[LPN Hours (excl. Admin)]],Nurse[[#This Row],[LPN Admin Hours]],Nurse[[#This Row],[CNA Hours]],Nurse[[#This Row],[NA TR Hours]],Nurse[[#This Row],[Med Aide/Tech Hours]])</f>
        <v>171.94413043478264</v>
      </c>
      <c r="K419" s="4">
        <f>SUM(Nurse[[#This Row],[RN Hours (excl. Admin, DON)]],Nurse[[#This Row],[LPN Hours (excl. Admin)]],Nurse[[#This Row],[CNA Hours]],Nurse[[#This Row],[NA TR Hours]],Nurse[[#This Row],[Med Aide/Tech Hours]])</f>
        <v>150.92706521739134</v>
      </c>
      <c r="L419" s="4">
        <f>SUM(Nurse[[#This Row],[RN Hours (excl. Admin, DON)]],Nurse[[#This Row],[RN Admin Hours]],Nurse[[#This Row],[RN DON Hours]])</f>
        <v>28.232826086956521</v>
      </c>
      <c r="M419" s="4">
        <v>18.165326086956522</v>
      </c>
      <c r="N419" s="4">
        <v>5.3772826086956522</v>
      </c>
      <c r="O419" s="4">
        <v>4.6902173913043477</v>
      </c>
      <c r="P419" s="4">
        <f>SUM(Nurse[[#This Row],[LPN Hours (excl. Admin)]],Nurse[[#This Row],[LPN Admin Hours]])</f>
        <v>54.055760869565212</v>
      </c>
      <c r="Q419" s="4">
        <v>43.106195652173909</v>
      </c>
      <c r="R419" s="4">
        <v>10.949565217391305</v>
      </c>
      <c r="S419" s="4">
        <f>SUM(Nurse[[#This Row],[CNA Hours]],Nurse[[#This Row],[NA TR Hours]],Nurse[[#This Row],[Med Aide/Tech Hours]])</f>
        <v>89.655543478260896</v>
      </c>
      <c r="T419" s="4">
        <v>77.046956521739162</v>
      </c>
      <c r="U419" s="4">
        <v>0</v>
      </c>
      <c r="V419" s="4">
        <v>12.608586956521739</v>
      </c>
      <c r="W4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19" s="4">
        <v>0</v>
      </c>
      <c r="Y419" s="4">
        <v>0</v>
      </c>
      <c r="Z419" s="4">
        <v>0</v>
      </c>
      <c r="AA419" s="4">
        <v>0</v>
      </c>
      <c r="AB419" s="4">
        <v>0</v>
      </c>
      <c r="AC419" s="4">
        <v>0</v>
      </c>
      <c r="AD419" s="4">
        <v>0</v>
      </c>
      <c r="AE419" s="4">
        <v>0</v>
      </c>
      <c r="AF419" s="1">
        <v>155842</v>
      </c>
      <c r="AG419" s="1">
        <v>5</v>
      </c>
      <c r="AH419"/>
    </row>
    <row r="420" spans="1:34" x14ac:dyDescent="0.25">
      <c r="A420" t="s">
        <v>508</v>
      </c>
      <c r="B420" t="s">
        <v>473</v>
      </c>
      <c r="C420" t="s">
        <v>655</v>
      </c>
      <c r="D420" t="s">
        <v>588</v>
      </c>
      <c r="E420" s="4">
        <v>48.706521739130437</v>
      </c>
      <c r="F420" s="4">
        <f>Nurse[[#This Row],[Total Nurse Staff Hours]]/Nurse[[#This Row],[MDS Census]]</f>
        <v>3.6749207766123648</v>
      </c>
      <c r="G420" s="4">
        <f>Nurse[[#This Row],[Total Direct Care Staff Hours]]/Nurse[[#This Row],[MDS Census]]</f>
        <v>3.153525998661014</v>
      </c>
      <c r="H420" s="4">
        <f>Nurse[[#This Row],[Total RN Hours (w/ Admin, DON)]]/Nurse[[#This Row],[MDS Census]]</f>
        <v>0.97313546083463531</v>
      </c>
      <c r="I420" s="4">
        <f>Nurse[[#This Row],[RN Hours (excl. Admin, DON)]]/Nurse[[#This Row],[MDS Census]]</f>
        <v>0.63473555010042415</v>
      </c>
      <c r="J420" s="4">
        <f>SUM(Nurse[[#This Row],[RN Hours (excl. Admin, DON)]],Nurse[[#This Row],[RN Admin Hours]],Nurse[[#This Row],[RN DON Hours]],Nurse[[#This Row],[LPN Hours (excl. Admin)]],Nurse[[#This Row],[LPN Admin Hours]],Nurse[[#This Row],[CNA Hours]],Nurse[[#This Row],[NA TR Hours]],Nurse[[#This Row],[Med Aide/Tech Hours]])</f>
        <v>178.99260869565225</v>
      </c>
      <c r="K420" s="4">
        <f>SUM(Nurse[[#This Row],[RN Hours (excl. Admin, DON)]],Nurse[[#This Row],[LPN Hours (excl. Admin)]],Nurse[[#This Row],[CNA Hours]],Nurse[[#This Row],[NA TR Hours]],Nurse[[#This Row],[Med Aide/Tech Hours]])</f>
        <v>153.59728260869571</v>
      </c>
      <c r="L420" s="4">
        <f>SUM(Nurse[[#This Row],[RN Hours (excl. Admin, DON)]],Nurse[[#This Row],[RN Admin Hours]],Nurse[[#This Row],[RN DON Hours]])</f>
        <v>47.398043478260881</v>
      </c>
      <c r="M420" s="4">
        <v>30.915760869565226</v>
      </c>
      <c r="N420" s="4">
        <v>11.754021739130437</v>
      </c>
      <c r="O420" s="4">
        <v>4.7282608695652177</v>
      </c>
      <c r="P420" s="4">
        <f>SUM(Nurse[[#This Row],[LPN Hours (excl. Admin)]],Nurse[[#This Row],[LPN Admin Hours]])</f>
        <v>54.507065217391315</v>
      </c>
      <c r="Q420" s="4">
        <v>45.594021739130447</v>
      </c>
      <c r="R420" s="4">
        <v>8.9130434782608692</v>
      </c>
      <c r="S420" s="4">
        <f>SUM(Nurse[[#This Row],[CNA Hours]],Nurse[[#This Row],[NA TR Hours]],Nurse[[#This Row],[Med Aide/Tech Hours]])</f>
        <v>77.087500000000048</v>
      </c>
      <c r="T420" s="4">
        <v>51.105326086956559</v>
      </c>
      <c r="U420" s="4">
        <v>2.0019565217391304</v>
      </c>
      <c r="V420" s="4">
        <v>23.980217391304357</v>
      </c>
      <c r="W4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0" s="4">
        <v>0</v>
      </c>
      <c r="Y420" s="4">
        <v>0</v>
      </c>
      <c r="Z420" s="4">
        <v>0</v>
      </c>
      <c r="AA420" s="4">
        <v>0</v>
      </c>
      <c r="AB420" s="4">
        <v>0</v>
      </c>
      <c r="AC420" s="4">
        <v>0</v>
      </c>
      <c r="AD420" s="4">
        <v>0</v>
      </c>
      <c r="AE420" s="4">
        <v>0</v>
      </c>
      <c r="AF420" s="1">
        <v>155843</v>
      </c>
      <c r="AG420" s="1">
        <v>5</v>
      </c>
      <c r="AH420"/>
    </row>
    <row r="421" spans="1:34" x14ac:dyDescent="0.25">
      <c r="A421" t="s">
        <v>508</v>
      </c>
      <c r="B421" t="s">
        <v>41</v>
      </c>
      <c r="C421" t="s">
        <v>714</v>
      </c>
      <c r="D421" t="s">
        <v>577</v>
      </c>
      <c r="E421" s="4">
        <v>56.456521739130437</v>
      </c>
      <c r="F421" s="4">
        <f>Nurse[[#This Row],[Total Nurse Staff Hours]]/Nurse[[#This Row],[MDS Census]]</f>
        <v>3.4231574894108583</v>
      </c>
      <c r="G421" s="4">
        <f>Nurse[[#This Row],[Total Direct Care Staff Hours]]/Nurse[[#This Row],[MDS Census]]</f>
        <v>3.0415209857527912</v>
      </c>
      <c r="H421" s="4">
        <f>Nurse[[#This Row],[Total RN Hours (w/ Admin, DON)]]/Nurse[[#This Row],[MDS Census]]</f>
        <v>0.51005968425105885</v>
      </c>
      <c r="I421" s="4">
        <f>Nurse[[#This Row],[RN Hours (excl. Admin, DON)]]/Nurse[[#This Row],[MDS Census]]</f>
        <v>0.24131690412013865</v>
      </c>
      <c r="J421" s="4">
        <f>SUM(Nurse[[#This Row],[RN Hours (excl. Admin, DON)]],Nurse[[#This Row],[RN Admin Hours]],Nurse[[#This Row],[RN DON Hours]],Nurse[[#This Row],[LPN Hours (excl. Admin)]],Nurse[[#This Row],[LPN Admin Hours]],Nurse[[#This Row],[CNA Hours]],Nurse[[#This Row],[NA TR Hours]],Nurse[[#This Row],[Med Aide/Tech Hours]])</f>
        <v>193.2595652173913</v>
      </c>
      <c r="K421" s="4">
        <f>SUM(Nurse[[#This Row],[RN Hours (excl. Admin, DON)]],Nurse[[#This Row],[LPN Hours (excl. Admin)]],Nurse[[#This Row],[CNA Hours]],Nurse[[#This Row],[NA TR Hours]],Nurse[[#This Row],[Med Aide/Tech Hours]])</f>
        <v>171.7136956521739</v>
      </c>
      <c r="L421" s="4">
        <f>SUM(Nurse[[#This Row],[RN Hours (excl. Admin, DON)]],Nurse[[#This Row],[RN Admin Hours]],Nurse[[#This Row],[RN DON Hours]])</f>
        <v>28.79619565217391</v>
      </c>
      <c r="M421" s="4">
        <v>13.623913043478263</v>
      </c>
      <c r="N421" s="4">
        <v>10.715760869565216</v>
      </c>
      <c r="O421" s="4">
        <v>4.4565217391304346</v>
      </c>
      <c r="P421" s="4">
        <f>SUM(Nurse[[#This Row],[LPN Hours (excl. Admin)]],Nurse[[#This Row],[LPN Admin Hours]])</f>
        <v>47.705543478260864</v>
      </c>
      <c r="Q421" s="4">
        <v>41.331956521739123</v>
      </c>
      <c r="R421" s="4">
        <v>6.3735869565217378</v>
      </c>
      <c r="S421" s="4">
        <f>SUM(Nurse[[#This Row],[CNA Hours]],Nurse[[#This Row],[NA TR Hours]],Nurse[[#This Row],[Med Aide/Tech Hours]])</f>
        <v>116.75782608695651</v>
      </c>
      <c r="T421" s="4">
        <v>107.4904347826087</v>
      </c>
      <c r="U421" s="4">
        <v>1.2919565217391307</v>
      </c>
      <c r="V421" s="4">
        <v>7.9754347826086933</v>
      </c>
      <c r="W4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0.28836956521739132</v>
      </c>
      <c r="X421" s="4">
        <v>0</v>
      </c>
      <c r="Y421" s="4">
        <v>0.28836956521739132</v>
      </c>
      <c r="Z421" s="4">
        <v>0</v>
      </c>
      <c r="AA421" s="4">
        <v>0</v>
      </c>
      <c r="AB421" s="4">
        <v>0</v>
      </c>
      <c r="AC421" s="4">
        <v>0</v>
      </c>
      <c r="AD421" s="4">
        <v>0</v>
      </c>
      <c r="AE421" s="4">
        <v>0</v>
      </c>
      <c r="AF421" s="1">
        <v>155126</v>
      </c>
      <c r="AG421" s="1">
        <v>5</v>
      </c>
      <c r="AH421"/>
    </row>
    <row r="422" spans="1:34" x14ac:dyDescent="0.25">
      <c r="A422" t="s">
        <v>508</v>
      </c>
      <c r="B422" t="s">
        <v>383</v>
      </c>
      <c r="C422" t="s">
        <v>648</v>
      </c>
      <c r="D422" t="s">
        <v>618</v>
      </c>
      <c r="E422" s="4">
        <v>52.391304347826086</v>
      </c>
      <c r="F422" s="4">
        <f>Nurse[[#This Row],[Total Nurse Staff Hours]]/Nurse[[#This Row],[MDS Census]]</f>
        <v>3.1578298755186731</v>
      </c>
      <c r="G422" s="4">
        <f>Nurse[[#This Row],[Total Direct Care Staff Hours]]/Nurse[[#This Row],[MDS Census]]</f>
        <v>2.6824896265560176</v>
      </c>
      <c r="H422" s="4">
        <f>Nurse[[#This Row],[Total RN Hours (w/ Admin, DON)]]/Nurse[[#This Row],[MDS Census]]</f>
        <v>0.7708298755186721</v>
      </c>
      <c r="I422" s="4">
        <f>Nurse[[#This Row],[RN Hours (excl. Admin, DON)]]/Nurse[[#This Row],[MDS Census]]</f>
        <v>0.3919999999999999</v>
      </c>
      <c r="J422" s="4">
        <f>SUM(Nurse[[#This Row],[RN Hours (excl. Admin, DON)]],Nurse[[#This Row],[RN Admin Hours]],Nurse[[#This Row],[RN DON Hours]],Nurse[[#This Row],[LPN Hours (excl. Admin)]],Nurse[[#This Row],[LPN Admin Hours]],Nurse[[#This Row],[CNA Hours]],Nurse[[#This Row],[NA TR Hours]],Nurse[[#This Row],[Med Aide/Tech Hours]])</f>
        <v>165.44282608695656</v>
      </c>
      <c r="K422" s="4">
        <f>SUM(Nurse[[#This Row],[RN Hours (excl. Admin, DON)]],Nurse[[#This Row],[LPN Hours (excl. Admin)]],Nurse[[#This Row],[CNA Hours]],Nurse[[#This Row],[NA TR Hours]],Nurse[[#This Row],[Med Aide/Tech Hours]])</f>
        <v>140.53913043478266</v>
      </c>
      <c r="L422" s="4">
        <f>SUM(Nurse[[#This Row],[RN Hours (excl. Admin, DON)]],Nurse[[#This Row],[RN Admin Hours]],Nurse[[#This Row],[RN DON Hours]])</f>
        <v>40.384782608695645</v>
      </c>
      <c r="M422" s="4">
        <v>20.537391304347821</v>
      </c>
      <c r="N422" s="4">
        <v>14.793043478260872</v>
      </c>
      <c r="O422" s="4">
        <v>5.0543478260869561</v>
      </c>
      <c r="P422" s="4">
        <f>SUM(Nurse[[#This Row],[LPN Hours (excl. Admin)]],Nurse[[#This Row],[LPN Admin Hours]])</f>
        <v>32.344673913043479</v>
      </c>
      <c r="Q422" s="4">
        <v>27.288369565217394</v>
      </c>
      <c r="R422" s="4">
        <v>5.0563043478260861</v>
      </c>
      <c r="S422" s="4">
        <f>SUM(Nurse[[#This Row],[CNA Hours]],Nurse[[#This Row],[NA TR Hours]],Nurse[[#This Row],[Med Aide/Tech Hours]])</f>
        <v>92.71336956521742</v>
      </c>
      <c r="T422" s="4">
        <v>55.284782608695672</v>
      </c>
      <c r="U422" s="4">
        <v>1.1847826086956521</v>
      </c>
      <c r="V422" s="4">
        <v>36.243804347826106</v>
      </c>
      <c r="W4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2" s="4">
        <v>0</v>
      </c>
      <c r="Y422" s="4">
        <v>0</v>
      </c>
      <c r="Z422" s="4">
        <v>0</v>
      </c>
      <c r="AA422" s="4">
        <v>0</v>
      </c>
      <c r="AB422" s="4">
        <v>0</v>
      </c>
      <c r="AC422" s="4">
        <v>0</v>
      </c>
      <c r="AD422" s="4">
        <v>0</v>
      </c>
      <c r="AE422" s="4">
        <v>0</v>
      </c>
      <c r="AF422" s="1">
        <v>155742</v>
      </c>
      <c r="AG422" s="1">
        <v>5</v>
      </c>
      <c r="AH422"/>
    </row>
    <row r="423" spans="1:34" x14ac:dyDescent="0.25">
      <c r="A423" t="s">
        <v>508</v>
      </c>
      <c r="B423" t="s">
        <v>455</v>
      </c>
      <c r="C423" t="s">
        <v>696</v>
      </c>
      <c r="D423" t="s">
        <v>557</v>
      </c>
      <c r="E423" s="4">
        <v>30.413043478260871</v>
      </c>
      <c r="F423" s="4">
        <f>Nurse[[#This Row],[Total Nurse Staff Hours]]/Nurse[[#This Row],[MDS Census]]</f>
        <v>5.1655646890636158</v>
      </c>
      <c r="G423" s="4">
        <f>Nurse[[#This Row],[Total Direct Care Staff Hours]]/Nurse[[#This Row],[MDS Census]]</f>
        <v>4.6337598284488921</v>
      </c>
      <c r="H423" s="4">
        <f>Nurse[[#This Row],[Total RN Hours (w/ Admin, DON)]]/Nurse[[#This Row],[MDS Census]]</f>
        <v>0.93825947105075036</v>
      </c>
      <c r="I423" s="4">
        <f>Nurse[[#This Row],[RN Hours (excl. Admin, DON)]]/Nurse[[#This Row],[MDS Census]]</f>
        <v>0.40645461043602565</v>
      </c>
      <c r="J423" s="4">
        <f>SUM(Nurse[[#This Row],[RN Hours (excl. Admin, DON)]],Nurse[[#This Row],[RN Admin Hours]],Nurse[[#This Row],[RN DON Hours]],Nurse[[#This Row],[LPN Hours (excl. Admin)]],Nurse[[#This Row],[LPN Admin Hours]],Nurse[[#This Row],[CNA Hours]],Nurse[[#This Row],[NA TR Hours]],Nurse[[#This Row],[Med Aide/Tech Hours]])</f>
        <v>157.10054347826085</v>
      </c>
      <c r="K423" s="4">
        <f>SUM(Nurse[[#This Row],[RN Hours (excl. Admin, DON)]],Nurse[[#This Row],[LPN Hours (excl. Admin)]],Nurse[[#This Row],[CNA Hours]],Nurse[[#This Row],[NA TR Hours]],Nurse[[#This Row],[Med Aide/Tech Hours]])</f>
        <v>140.92673913043478</v>
      </c>
      <c r="L423" s="4">
        <f>SUM(Nurse[[#This Row],[RN Hours (excl. Admin, DON)]],Nurse[[#This Row],[RN Admin Hours]],Nurse[[#This Row],[RN DON Hours]])</f>
        <v>28.535326086956516</v>
      </c>
      <c r="M423" s="4">
        <v>12.361521739130433</v>
      </c>
      <c r="N423" s="4">
        <v>10.618586956521739</v>
      </c>
      <c r="O423" s="4">
        <v>5.5552173913043479</v>
      </c>
      <c r="P423" s="4">
        <f>SUM(Nurse[[#This Row],[LPN Hours (excl. Admin)]],Nurse[[#This Row],[LPN Admin Hours]])</f>
        <v>27.491630434782611</v>
      </c>
      <c r="Q423" s="4">
        <v>27.491630434782611</v>
      </c>
      <c r="R423" s="4">
        <v>0</v>
      </c>
      <c r="S423" s="4">
        <f>SUM(Nurse[[#This Row],[CNA Hours]],Nurse[[#This Row],[NA TR Hours]],Nurse[[#This Row],[Med Aide/Tech Hours]])</f>
        <v>101.07358695652172</v>
      </c>
      <c r="T423" s="4">
        <v>101.07358695652172</v>
      </c>
      <c r="U423" s="4">
        <v>0</v>
      </c>
      <c r="V423" s="4">
        <v>0</v>
      </c>
      <c r="W4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18.869565217391305</v>
      </c>
      <c r="X423" s="4">
        <v>0</v>
      </c>
      <c r="Y423" s="4">
        <v>0</v>
      </c>
      <c r="Z423" s="4">
        <v>0</v>
      </c>
      <c r="AA423" s="4">
        <v>12.521739130434783</v>
      </c>
      <c r="AB423" s="4">
        <v>0</v>
      </c>
      <c r="AC423" s="4">
        <v>6.3478260869565215</v>
      </c>
      <c r="AD423" s="4">
        <v>0</v>
      </c>
      <c r="AE423" s="4">
        <v>0</v>
      </c>
      <c r="AF423" s="1">
        <v>155825</v>
      </c>
      <c r="AG423" s="1">
        <v>5</v>
      </c>
      <c r="AH423"/>
    </row>
    <row r="424" spans="1:34" x14ac:dyDescent="0.25">
      <c r="A424" t="s">
        <v>508</v>
      </c>
      <c r="B424" t="s">
        <v>326</v>
      </c>
      <c r="C424" t="s">
        <v>638</v>
      </c>
      <c r="D424" t="s">
        <v>616</v>
      </c>
      <c r="E424" s="4">
        <v>40.315217391304351</v>
      </c>
      <c r="F424" s="4">
        <f>Nurse[[#This Row],[Total Nurse Staff Hours]]/Nurse[[#This Row],[MDS Census]]</f>
        <v>3.1654111620382857</v>
      </c>
      <c r="G424" s="4">
        <f>Nurse[[#This Row],[Total Direct Care Staff Hours]]/Nurse[[#This Row],[MDS Census]]</f>
        <v>2.5736991102723112</v>
      </c>
      <c r="H424" s="4">
        <f>Nurse[[#This Row],[Total RN Hours (w/ Admin, DON)]]/Nurse[[#This Row],[MDS Census]]</f>
        <v>1.305667295767053</v>
      </c>
      <c r="I424" s="4">
        <f>Nurse[[#This Row],[RN Hours (excl. Admin, DON)]]/Nurse[[#This Row],[MDS Census]]</f>
        <v>0.80658128875707724</v>
      </c>
      <c r="J424" s="4">
        <f>SUM(Nurse[[#This Row],[RN Hours (excl. Admin, DON)]],Nurse[[#This Row],[RN Admin Hours]],Nurse[[#This Row],[RN DON Hours]],Nurse[[#This Row],[LPN Hours (excl. Admin)]],Nurse[[#This Row],[LPN Admin Hours]],Nurse[[#This Row],[CNA Hours]],Nurse[[#This Row],[NA TR Hours]],Nurse[[#This Row],[Med Aide/Tech Hours]])</f>
        <v>127.61423913043481</v>
      </c>
      <c r="K424" s="4">
        <f>SUM(Nurse[[#This Row],[RN Hours (excl. Admin, DON)]],Nurse[[#This Row],[LPN Hours (excl. Admin)]],Nurse[[#This Row],[CNA Hours]],Nurse[[#This Row],[NA TR Hours]],Nurse[[#This Row],[Med Aide/Tech Hours]])</f>
        <v>103.75923913043482</v>
      </c>
      <c r="L424" s="4">
        <f>SUM(Nurse[[#This Row],[RN Hours (excl. Admin, DON)]],Nurse[[#This Row],[RN Admin Hours]],Nurse[[#This Row],[RN DON Hours]])</f>
        <v>52.638260869565215</v>
      </c>
      <c r="M424" s="4">
        <v>32.517499999999998</v>
      </c>
      <c r="N424" s="4">
        <v>15.310978260869559</v>
      </c>
      <c r="O424" s="4">
        <v>4.8097826086956523</v>
      </c>
      <c r="P424" s="4">
        <f>SUM(Nurse[[#This Row],[LPN Hours (excl. Admin)]],Nurse[[#This Row],[LPN Admin Hours]])</f>
        <v>20.540978260869569</v>
      </c>
      <c r="Q424" s="4">
        <v>16.806739130434785</v>
      </c>
      <c r="R424" s="4">
        <v>3.7342391304347822</v>
      </c>
      <c r="S424" s="4">
        <f>SUM(Nurse[[#This Row],[CNA Hours]],Nurse[[#This Row],[NA TR Hours]],Nurse[[#This Row],[Med Aide/Tech Hours]])</f>
        <v>54.435000000000024</v>
      </c>
      <c r="T424" s="4">
        <v>42.79119565217394</v>
      </c>
      <c r="U424" s="4">
        <v>0</v>
      </c>
      <c r="V424" s="4">
        <v>11.643804347826086</v>
      </c>
      <c r="W4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4" s="4">
        <v>0</v>
      </c>
      <c r="Y424" s="4">
        <v>0</v>
      </c>
      <c r="Z424" s="4">
        <v>0</v>
      </c>
      <c r="AA424" s="4">
        <v>0</v>
      </c>
      <c r="AB424" s="4">
        <v>0</v>
      </c>
      <c r="AC424" s="4">
        <v>0</v>
      </c>
      <c r="AD424" s="4">
        <v>0</v>
      </c>
      <c r="AE424" s="4">
        <v>0</v>
      </c>
      <c r="AF424" s="1">
        <v>155674</v>
      </c>
      <c r="AG424" s="1">
        <v>5</v>
      </c>
      <c r="AH424"/>
    </row>
    <row r="425" spans="1:34" x14ac:dyDescent="0.25">
      <c r="A425" t="s">
        <v>508</v>
      </c>
      <c r="B425" t="s">
        <v>3</v>
      </c>
      <c r="C425" t="s">
        <v>748</v>
      </c>
      <c r="D425" t="s">
        <v>574</v>
      </c>
      <c r="E425" s="4">
        <v>50.402173913043477</v>
      </c>
      <c r="F425" s="4">
        <f>Nurse[[#This Row],[Total Nurse Staff Hours]]/Nurse[[#This Row],[MDS Census]]</f>
        <v>2.4479361656243257</v>
      </c>
      <c r="G425" s="4">
        <f>Nurse[[#This Row],[Total Direct Care Staff Hours]]/Nurse[[#This Row],[MDS Census]]</f>
        <v>2.1437696786715548</v>
      </c>
      <c r="H425" s="4">
        <f>Nurse[[#This Row],[Total RN Hours (w/ Admin, DON)]]/Nurse[[#This Row],[MDS Census]]</f>
        <v>0.78660772050894978</v>
      </c>
      <c r="I425" s="4">
        <f>Nurse[[#This Row],[RN Hours (excl. Admin, DON)]]/Nurse[[#This Row],[MDS Census]]</f>
        <v>0.59163036445978001</v>
      </c>
      <c r="J425" s="4">
        <f>SUM(Nurse[[#This Row],[RN Hours (excl. Admin, DON)]],Nurse[[#This Row],[RN Admin Hours]],Nurse[[#This Row],[RN DON Hours]],Nurse[[#This Row],[LPN Hours (excl. Admin)]],Nurse[[#This Row],[LPN Admin Hours]],Nurse[[#This Row],[CNA Hours]],Nurse[[#This Row],[NA TR Hours]],Nurse[[#This Row],[Med Aide/Tech Hours]])</f>
        <v>123.38130434782607</v>
      </c>
      <c r="K425" s="4">
        <f>SUM(Nurse[[#This Row],[RN Hours (excl. Admin, DON)]],Nurse[[#This Row],[LPN Hours (excl. Admin)]],Nurse[[#This Row],[CNA Hours]],Nurse[[#This Row],[NA TR Hours]],Nurse[[#This Row],[Med Aide/Tech Hours]])</f>
        <v>108.05065217391304</v>
      </c>
      <c r="L425" s="4">
        <f>SUM(Nurse[[#This Row],[RN Hours (excl. Admin, DON)]],Nurse[[#This Row],[RN Admin Hours]],Nurse[[#This Row],[RN DON Hours]])</f>
        <v>39.646739130434781</v>
      </c>
      <c r="M425" s="4">
        <v>29.819456521739131</v>
      </c>
      <c r="N425" s="4">
        <v>4.4155434782608696</v>
      </c>
      <c r="O425" s="4">
        <v>5.4117391304347828</v>
      </c>
      <c r="P425" s="4">
        <f>SUM(Nurse[[#This Row],[LPN Hours (excl. Admin)]],Nurse[[#This Row],[LPN Admin Hours]])</f>
        <v>31.370652173913044</v>
      </c>
      <c r="Q425" s="4">
        <v>25.867282608695653</v>
      </c>
      <c r="R425" s="4">
        <v>5.5033695652173904</v>
      </c>
      <c r="S425" s="4">
        <f>SUM(Nurse[[#This Row],[CNA Hours]],Nurse[[#This Row],[NA TR Hours]],Nurse[[#This Row],[Med Aide/Tech Hours]])</f>
        <v>52.363913043478249</v>
      </c>
      <c r="T425" s="4">
        <v>39.249782608695639</v>
      </c>
      <c r="U425" s="4">
        <v>3.9443478260869558</v>
      </c>
      <c r="V425" s="4">
        <v>9.1697826086956518</v>
      </c>
      <c r="W4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5" s="4">
        <v>0</v>
      </c>
      <c r="Y425" s="4">
        <v>0</v>
      </c>
      <c r="Z425" s="4">
        <v>0</v>
      </c>
      <c r="AA425" s="4">
        <v>0</v>
      </c>
      <c r="AB425" s="4">
        <v>0</v>
      </c>
      <c r="AC425" s="4">
        <v>0</v>
      </c>
      <c r="AD425" s="4">
        <v>0</v>
      </c>
      <c r="AE425" s="4">
        <v>0</v>
      </c>
      <c r="AF425" s="1">
        <v>155290</v>
      </c>
      <c r="AG425" s="1">
        <v>5</v>
      </c>
      <c r="AH425"/>
    </row>
    <row r="426" spans="1:34" x14ac:dyDescent="0.25">
      <c r="A426" t="s">
        <v>508</v>
      </c>
      <c r="B426" t="s">
        <v>30</v>
      </c>
      <c r="C426" t="s">
        <v>640</v>
      </c>
      <c r="D426" t="s">
        <v>604</v>
      </c>
      <c r="E426" s="4">
        <v>63.641304347826086</v>
      </c>
      <c r="F426" s="4">
        <f>Nurse[[#This Row],[Total Nurse Staff Hours]]/Nurse[[#This Row],[MDS Census]]</f>
        <v>2.6509769427839451</v>
      </c>
      <c r="G426" s="4">
        <f>Nurse[[#This Row],[Total Direct Care Staff Hours]]/Nurse[[#This Row],[MDS Census]]</f>
        <v>2.5210896669513234</v>
      </c>
      <c r="H426" s="4">
        <f>Nurse[[#This Row],[Total RN Hours (w/ Admin, DON)]]/Nurse[[#This Row],[MDS Census]]</f>
        <v>0.69387702818104202</v>
      </c>
      <c r="I426" s="4">
        <f>Nurse[[#This Row],[RN Hours (excl. Admin, DON)]]/Nurse[[#This Row],[MDS Census]]</f>
        <v>0.57440649017933398</v>
      </c>
      <c r="J426" s="4">
        <f>SUM(Nurse[[#This Row],[RN Hours (excl. Admin, DON)]],Nurse[[#This Row],[RN Admin Hours]],Nurse[[#This Row],[RN DON Hours]],Nurse[[#This Row],[LPN Hours (excl. Admin)]],Nurse[[#This Row],[LPN Admin Hours]],Nurse[[#This Row],[CNA Hours]],Nurse[[#This Row],[NA TR Hours]],Nurse[[#This Row],[Med Aide/Tech Hours]])</f>
        <v>168.71163043478259</v>
      </c>
      <c r="K426" s="4">
        <f>SUM(Nurse[[#This Row],[RN Hours (excl. Admin, DON)]],Nurse[[#This Row],[LPN Hours (excl. Admin)]],Nurse[[#This Row],[CNA Hours]],Nurse[[#This Row],[NA TR Hours]],Nurse[[#This Row],[Med Aide/Tech Hours]])</f>
        <v>160.44543478260869</v>
      </c>
      <c r="L426" s="4">
        <f>SUM(Nurse[[#This Row],[RN Hours (excl. Admin, DON)]],Nurse[[#This Row],[RN Admin Hours]],Nurse[[#This Row],[RN DON Hours]])</f>
        <v>44.159239130434791</v>
      </c>
      <c r="M426" s="4">
        <v>36.555978260869573</v>
      </c>
      <c r="N426" s="4">
        <v>2.2768478260869567</v>
      </c>
      <c r="O426" s="4">
        <v>5.3264130434782606</v>
      </c>
      <c r="P426" s="4">
        <f>SUM(Nurse[[#This Row],[LPN Hours (excl. Admin)]],Nurse[[#This Row],[LPN Admin Hours]])</f>
        <v>26.17836956521738</v>
      </c>
      <c r="Q426" s="4">
        <v>25.515434782608686</v>
      </c>
      <c r="R426" s="4">
        <v>0.66293478260869565</v>
      </c>
      <c r="S426" s="4">
        <f>SUM(Nurse[[#This Row],[CNA Hours]],Nurse[[#This Row],[NA TR Hours]],Nurse[[#This Row],[Med Aide/Tech Hours]])</f>
        <v>98.374021739130441</v>
      </c>
      <c r="T426" s="4">
        <v>76.219130434782613</v>
      </c>
      <c r="U426" s="4">
        <v>0.48021739130434782</v>
      </c>
      <c r="V426" s="4">
        <v>21.674673913043474</v>
      </c>
      <c r="W4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6" s="4">
        <v>0</v>
      </c>
      <c r="Y426" s="4">
        <v>0</v>
      </c>
      <c r="Z426" s="4">
        <v>0</v>
      </c>
      <c r="AA426" s="4">
        <v>0</v>
      </c>
      <c r="AB426" s="4">
        <v>0</v>
      </c>
      <c r="AC426" s="4">
        <v>0</v>
      </c>
      <c r="AD426" s="4">
        <v>0</v>
      </c>
      <c r="AE426" s="4">
        <v>0</v>
      </c>
      <c r="AF426" s="1">
        <v>155094</v>
      </c>
      <c r="AG426" s="1">
        <v>5</v>
      </c>
      <c r="AH426"/>
    </row>
    <row r="427" spans="1:34" x14ac:dyDescent="0.25">
      <c r="A427" t="s">
        <v>508</v>
      </c>
      <c r="B427" t="s">
        <v>490</v>
      </c>
      <c r="C427" t="s">
        <v>706</v>
      </c>
      <c r="D427" t="s">
        <v>557</v>
      </c>
      <c r="E427" s="4">
        <v>36.163043478260867</v>
      </c>
      <c r="F427" s="4">
        <f>Nurse[[#This Row],[Total Nurse Staff Hours]]/Nurse[[#This Row],[MDS Census]]</f>
        <v>4.151713255184851</v>
      </c>
      <c r="G427" s="4">
        <f>Nurse[[#This Row],[Total Direct Care Staff Hours]]/Nurse[[#This Row],[MDS Census]]</f>
        <v>3.8460324616771868</v>
      </c>
      <c r="H427" s="4">
        <f>Nurse[[#This Row],[Total RN Hours (w/ Admin, DON)]]/Nurse[[#This Row],[MDS Census]]</f>
        <v>0.96202284340246458</v>
      </c>
      <c r="I427" s="4">
        <f>Nurse[[#This Row],[RN Hours (excl. Admin, DON)]]/Nurse[[#This Row],[MDS Census]]</f>
        <v>0.78799218515178837</v>
      </c>
      <c r="J427" s="4">
        <f>SUM(Nurse[[#This Row],[RN Hours (excl. Admin, DON)]],Nurse[[#This Row],[RN Admin Hours]],Nurse[[#This Row],[RN DON Hours]],Nurse[[#This Row],[LPN Hours (excl. Admin)]],Nurse[[#This Row],[LPN Admin Hours]],Nurse[[#This Row],[CNA Hours]],Nurse[[#This Row],[NA TR Hours]],Nurse[[#This Row],[Med Aide/Tech Hours]])</f>
        <v>150.13858695652172</v>
      </c>
      <c r="K427" s="4">
        <f>SUM(Nurse[[#This Row],[RN Hours (excl. Admin, DON)]],Nurse[[#This Row],[LPN Hours (excl. Admin)]],Nurse[[#This Row],[CNA Hours]],Nurse[[#This Row],[NA TR Hours]],Nurse[[#This Row],[Med Aide/Tech Hours]])</f>
        <v>139.08423913043478</v>
      </c>
      <c r="L427" s="4">
        <f>SUM(Nurse[[#This Row],[RN Hours (excl. Admin, DON)]],Nurse[[#This Row],[RN Admin Hours]],Nurse[[#This Row],[RN DON Hours]])</f>
        <v>34.789673913043472</v>
      </c>
      <c r="M427" s="4">
        <v>28.49619565217391</v>
      </c>
      <c r="N427" s="4">
        <v>2.6956521739130435</v>
      </c>
      <c r="O427" s="4">
        <v>3.597826086956522</v>
      </c>
      <c r="P427" s="4">
        <f>SUM(Nurse[[#This Row],[LPN Hours (excl. Admin)]],Nurse[[#This Row],[LPN Admin Hours]])</f>
        <v>44.62934782608697</v>
      </c>
      <c r="Q427" s="4">
        <v>39.86847826086958</v>
      </c>
      <c r="R427" s="4">
        <v>4.7608695652173916</v>
      </c>
      <c r="S427" s="4">
        <f>SUM(Nurse[[#This Row],[CNA Hours]],Nurse[[#This Row],[NA TR Hours]],Nurse[[#This Row],[Med Aide/Tech Hours]])</f>
        <v>70.719565217391278</v>
      </c>
      <c r="T427" s="4">
        <v>66.689130434782584</v>
      </c>
      <c r="U427" s="4">
        <v>4.0304347826086957</v>
      </c>
      <c r="V427" s="4">
        <v>0</v>
      </c>
      <c r="W4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7" s="4">
        <v>0</v>
      </c>
      <c r="Y427" s="4">
        <v>0</v>
      </c>
      <c r="Z427" s="4">
        <v>0</v>
      </c>
      <c r="AA427" s="4">
        <v>0</v>
      </c>
      <c r="AB427" s="4">
        <v>0</v>
      </c>
      <c r="AC427" s="4">
        <v>0</v>
      </c>
      <c r="AD427" s="4">
        <v>0</v>
      </c>
      <c r="AE427" s="4">
        <v>0</v>
      </c>
      <c r="AF427" s="7">
        <v>1.4999999999999999E+248</v>
      </c>
      <c r="AG427" s="1">
        <v>5</v>
      </c>
      <c r="AH427"/>
    </row>
    <row r="428" spans="1:34" x14ac:dyDescent="0.25">
      <c r="A428" t="s">
        <v>508</v>
      </c>
      <c r="B428" t="s">
        <v>371</v>
      </c>
      <c r="C428" t="s">
        <v>680</v>
      </c>
      <c r="D428" t="s">
        <v>555</v>
      </c>
      <c r="E428" s="4">
        <v>50.978260869565219</v>
      </c>
      <c r="F428" s="4">
        <f>Nurse[[#This Row],[Total Nurse Staff Hours]]/Nurse[[#This Row],[MDS Census]]</f>
        <v>3.3329552238805986</v>
      </c>
      <c r="G428" s="4">
        <f>Nurse[[#This Row],[Total Direct Care Staff Hours]]/Nurse[[#This Row],[MDS Census]]</f>
        <v>2.9142729211087435</v>
      </c>
      <c r="H428" s="4">
        <f>Nurse[[#This Row],[Total RN Hours (w/ Admin, DON)]]/Nurse[[#This Row],[MDS Census]]</f>
        <v>0.80372494669509587</v>
      </c>
      <c r="I428" s="4">
        <f>Nurse[[#This Row],[RN Hours (excl. Admin, DON)]]/Nurse[[#This Row],[MDS Census]]</f>
        <v>0.38504264392324083</v>
      </c>
      <c r="J428" s="4">
        <f>SUM(Nurse[[#This Row],[RN Hours (excl. Admin, DON)]],Nurse[[#This Row],[RN Admin Hours]],Nurse[[#This Row],[RN DON Hours]],Nurse[[#This Row],[LPN Hours (excl. Admin)]],Nurse[[#This Row],[LPN Admin Hours]],Nurse[[#This Row],[CNA Hours]],Nurse[[#This Row],[NA TR Hours]],Nurse[[#This Row],[Med Aide/Tech Hours]])</f>
        <v>169.90826086956531</v>
      </c>
      <c r="K428" s="4">
        <f>SUM(Nurse[[#This Row],[RN Hours (excl. Admin, DON)]],Nurse[[#This Row],[LPN Hours (excl. Admin)]],Nurse[[#This Row],[CNA Hours]],Nurse[[#This Row],[NA TR Hours]],Nurse[[#This Row],[Med Aide/Tech Hours]])</f>
        <v>148.56456521739139</v>
      </c>
      <c r="L428" s="4">
        <f>SUM(Nurse[[#This Row],[RN Hours (excl. Admin, DON)]],Nurse[[#This Row],[RN Admin Hours]],Nurse[[#This Row],[RN DON Hours]])</f>
        <v>40.972499999999997</v>
      </c>
      <c r="M428" s="4">
        <v>19.628804347826083</v>
      </c>
      <c r="N428" s="4">
        <v>16.289347826086956</v>
      </c>
      <c r="O428" s="4">
        <v>5.0543478260869561</v>
      </c>
      <c r="P428" s="4">
        <f>SUM(Nurse[[#This Row],[LPN Hours (excl. Admin)]],Nurse[[#This Row],[LPN Admin Hours]])</f>
        <v>24.201195652173912</v>
      </c>
      <c r="Q428" s="4">
        <v>24.201195652173912</v>
      </c>
      <c r="R428" s="4">
        <v>0</v>
      </c>
      <c r="S428" s="4">
        <f>SUM(Nurse[[#This Row],[CNA Hours]],Nurse[[#This Row],[NA TR Hours]],Nurse[[#This Row],[Med Aide/Tech Hours]])</f>
        <v>104.73456521739141</v>
      </c>
      <c r="T428" s="4">
        <v>82.721739130434884</v>
      </c>
      <c r="U428" s="4">
        <v>0</v>
      </c>
      <c r="V428" s="4">
        <v>22.012826086956519</v>
      </c>
      <c r="W4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8" s="4">
        <v>0</v>
      </c>
      <c r="Y428" s="4">
        <v>0</v>
      </c>
      <c r="Z428" s="4">
        <v>0</v>
      </c>
      <c r="AA428" s="4">
        <v>0</v>
      </c>
      <c r="AB428" s="4">
        <v>0</v>
      </c>
      <c r="AC428" s="4">
        <v>0</v>
      </c>
      <c r="AD428" s="4">
        <v>0</v>
      </c>
      <c r="AE428" s="4">
        <v>0</v>
      </c>
      <c r="AF428" s="1">
        <v>155727</v>
      </c>
      <c r="AG428" s="1">
        <v>5</v>
      </c>
      <c r="AH428"/>
    </row>
    <row r="429" spans="1:34" x14ac:dyDescent="0.25">
      <c r="A429" t="s">
        <v>508</v>
      </c>
      <c r="B429" t="s">
        <v>62</v>
      </c>
      <c r="C429" t="s">
        <v>669</v>
      </c>
      <c r="D429" t="s">
        <v>563</v>
      </c>
      <c r="E429" s="4">
        <v>73.391304347826093</v>
      </c>
      <c r="F429" s="4">
        <f>Nurse[[#This Row],[Total Nurse Staff Hours]]/Nurse[[#This Row],[MDS Census]]</f>
        <v>3.6853361966824636</v>
      </c>
      <c r="G429" s="4">
        <f>Nurse[[#This Row],[Total Direct Care Staff Hours]]/Nurse[[#This Row],[MDS Census]]</f>
        <v>3.2137040876777241</v>
      </c>
      <c r="H429" s="4">
        <f>Nurse[[#This Row],[Total RN Hours (w/ Admin, DON)]]/Nurse[[#This Row],[MDS Census]]</f>
        <v>0.5779768957345971</v>
      </c>
      <c r="I429" s="4">
        <f>Nurse[[#This Row],[RN Hours (excl. Admin, DON)]]/Nurse[[#This Row],[MDS Census]]</f>
        <v>0.32326421800947863</v>
      </c>
      <c r="J429" s="4">
        <f>SUM(Nurse[[#This Row],[RN Hours (excl. Admin, DON)]],Nurse[[#This Row],[RN Admin Hours]],Nurse[[#This Row],[RN DON Hours]],Nurse[[#This Row],[LPN Hours (excl. Admin)]],Nurse[[#This Row],[LPN Admin Hours]],Nurse[[#This Row],[CNA Hours]],Nurse[[#This Row],[NA TR Hours]],Nurse[[#This Row],[Med Aide/Tech Hours]])</f>
        <v>270.47163043478258</v>
      </c>
      <c r="K429" s="4">
        <f>SUM(Nurse[[#This Row],[RN Hours (excl. Admin, DON)]],Nurse[[#This Row],[LPN Hours (excl. Admin)]],Nurse[[#This Row],[CNA Hours]],Nurse[[#This Row],[NA TR Hours]],Nurse[[#This Row],[Med Aide/Tech Hours]])</f>
        <v>235.85793478260865</v>
      </c>
      <c r="L429" s="4">
        <f>SUM(Nurse[[#This Row],[RN Hours (excl. Admin, DON)]],Nurse[[#This Row],[RN Admin Hours]],Nurse[[#This Row],[RN DON Hours]])</f>
        <v>42.418478260869563</v>
      </c>
      <c r="M429" s="4">
        <v>23.724782608695651</v>
      </c>
      <c r="N429" s="4">
        <v>12.519782608695653</v>
      </c>
      <c r="O429" s="4">
        <v>6.1739130434782608</v>
      </c>
      <c r="P429" s="4">
        <f>SUM(Nurse[[#This Row],[LPN Hours (excl. Admin)]],Nurse[[#This Row],[LPN Admin Hours]])</f>
        <v>79.030326086956521</v>
      </c>
      <c r="Q429" s="4">
        <v>63.110326086956519</v>
      </c>
      <c r="R429" s="4">
        <v>15.919999999999996</v>
      </c>
      <c r="S429" s="4">
        <f>SUM(Nurse[[#This Row],[CNA Hours]],Nurse[[#This Row],[NA TR Hours]],Nurse[[#This Row],[Med Aide/Tech Hours]])</f>
        <v>149.02282608695651</v>
      </c>
      <c r="T429" s="4">
        <v>126.6653260869565</v>
      </c>
      <c r="U429" s="4">
        <v>8.4239130434782608E-2</v>
      </c>
      <c r="V429" s="4">
        <v>22.27326086956522</v>
      </c>
      <c r="W4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29" s="4">
        <v>0</v>
      </c>
      <c r="Y429" s="4">
        <v>0</v>
      </c>
      <c r="Z429" s="4">
        <v>0</v>
      </c>
      <c r="AA429" s="4">
        <v>0</v>
      </c>
      <c r="AB429" s="4">
        <v>0</v>
      </c>
      <c r="AC429" s="4">
        <v>0</v>
      </c>
      <c r="AD429" s="4">
        <v>0</v>
      </c>
      <c r="AE429" s="4">
        <v>0</v>
      </c>
      <c r="AF429" s="1">
        <v>155160</v>
      </c>
      <c r="AG429" s="1">
        <v>5</v>
      </c>
      <c r="AH429"/>
    </row>
    <row r="430" spans="1:34" x14ac:dyDescent="0.25">
      <c r="A430" t="s">
        <v>508</v>
      </c>
      <c r="B430" t="s">
        <v>468</v>
      </c>
      <c r="C430" t="s">
        <v>686</v>
      </c>
      <c r="D430" t="s">
        <v>562</v>
      </c>
      <c r="E430" s="4">
        <v>40.239130434782609</v>
      </c>
      <c r="F430" s="4">
        <f>Nurse[[#This Row],[Total Nurse Staff Hours]]/Nurse[[#This Row],[MDS Census]]</f>
        <v>3.2330740140464602</v>
      </c>
      <c r="G430" s="4">
        <f>Nurse[[#This Row],[Total Direct Care Staff Hours]]/Nurse[[#This Row],[MDS Census]]</f>
        <v>2.8324203133441377</v>
      </c>
      <c r="H430" s="4">
        <f>Nurse[[#This Row],[Total RN Hours (w/ Admin, DON)]]/Nurse[[#This Row],[MDS Census]]</f>
        <v>0.72038087520259331</v>
      </c>
      <c r="I430" s="4">
        <f>Nurse[[#This Row],[RN Hours (excl. Admin, DON)]]/Nurse[[#This Row],[MDS Census]]</f>
        <v>0.31972717450027016</v>
      </c>
      <c r="J430" s="4">
        <f>SUM(Nurse[[#This Row],[RN Hours (excl. Admin, DON)]],Nurse[[#This Row],[RN Admin Hours]],Nurse[[#This Row],[RN DON Hours]],Nurse[[#This Row],[LPN Hours (excl. Admin)]],Nurse[[#This Row],[LPN Admin Hours]],Nurse[[#This Row],[CNA Hours]],Nurse[[#This Row],[NA TR Hours]],Nurse[[#This Row],[Med Aide/Tech Hours]])</f>
        <v>130.0960869565217</v>
      </c>
      <c r="K430" s="4">
        <f>SUM(Nurse[[#This Row],[RN Hours (excl. Admin, DON)]],Nurse[[#This Row],[LPN Hours (excl. Admin)]],Nurse[[#This Row],[CNA Hours]],Nurse[[#This Row],[NA TR Hours]],Nurse[[#This Row],[Med Aide/Tech Hours]])</f>
        <v>113.97413043478258</v>
      </c>
      <c r="L430" s="4">
        <f>SUM(Nurse[[#This Row],[RN Hours (excl. Admin, DON)]],Nurse[[#This Row],[RN Admin Hours]],Nurse[[#This Row],[RN DON Hours]])</f>
        <v>28.987500000000004</v>
      </c>
      <c r="M430" s="4">
        <v>12.865543478260872</v>
      </c>
      <c r="N430" s="4">
        <v>11.149130434782609</v>
      </c>
      <c r="O430" s="4">
        <v>4.9728260869565215</v>
      </c>
      <c r="P430" s="4">
        <f>SUM(Nurse[[#This Row],[LPN Hours (excl. Admin)]],Nurse[[#This Row],[LPN Admin Hours]])</f>
        <v>36.150434782608691</v>
      </c>
      <c r="Q430" s="4">
        <v>36.150434782608691</v>
      </c>
      <c r="R430" s="4">
        <v>0</v>
      </c>
      <c r="S430" s="4">
        <f>SUM(Nurse[[#This Row],[CNA Hours]],Nurse[[#This Row],[NA TR Hours]],Nurse[[#This Row],[Med Aide/Tech Hours]])</f>
        <v>64.958152173913021</v>
      </c>
      <c r="T430" s="4">
        <v>42.868260869565198</v>
      </c>
      <c r="U430" s="4">
        <v>0.11956521739130435</v>
      </c>
      <c r="V430" s="4">
        <v>21.970326086956515</v>
      </c>
      <c r="W4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0" s="4">
        <v>0</v>
      </c>
      <c r="Y430" s="4">
        <v>0</v>
      </c>
      <c r="Z430" s="4">
        <v>0</v>
      </c>
      <c r="AA430" s="4">
        <v>0</v>
      </c>
      <c r="AB430" s="4">
        <v>0</v>
      </c>
      <c r="AC430" s="4">
        <v>0</v>
      </c>
      <c r="AD430" s="4">
        <v>0</v>
      </c>
      <c r="AE430" s="4">
        <v>0</v>
      </c>
      <c r="AF430" s="1">
        <v>155838</v>
      </c>
      <c r="AG430" s="1">
        <v>5</v>
      </c>
      <c r="AH430"/>
    </row>
    <row r="431" spans="1:34" x14ac:dyDescent="0.25">
      <c r="A431" t="s">
        <v>508</v>
      </c>
      <c r="B431" t="s">
        <v>121</v>
      </c>
      <c r="C431" t="s">
        <v>713</v>
      </c>
      <c r="D431" t="s">
        <v>587</v>
      </c>
      <c r="E431" s="4">
        <v>47.217391304347828</v>
      </c>
      <c r="F431" s="4">
        <f>Nurse[[#This Row],[Total Nurse Staff Hours]]/Nurse[[#This Row],[MDS Census]]</f>
        <v>2.7106399631675875</v>
      </c>
      <c r="G431" s="4">
        <f>Nurse[[#This Row],[Total Direct Care Staff Hours]]/Nurse[[#This Row],[MDS Census]]</f>
        <v>2.3779511970534073</v>
      </c>
      <c r="H431" s="4">
        <f>Nurse[[#This Row],[Total RN Hours (w/ Admin, DON)]]/Nurse[[#This Row],[MDS Census]]</f>
        <v>0.3171869244935544</v>
      </c>
      <c r="I431" s="4">
        <f>Nurse[[#This Row],[RN Hours (excl. Admin, DON)]]/Nurse[[#This Row],[MDS Census]]</f>
        <v>0.11629834254143649</v>
      </c>
      <c r="J431" s="4">
        <f>SUM(Nurse[[#This Row],[RN Hours (excl. Admin, DON)]],Nurse[[#This Row],[RN Admin Hours]],Nurse[[#This Row],[RN DON Hours]],Nurse[[#This Row],[LPN Hours (excl. Admin)]],Nurse[[#This Row],[LPN Admin Hours]],Nurse[[#This Row],[CNA Hours]],Nurse[[#This Row],[NA TR Hours]],Nurse[[#This Row],[Med Aide/Tech Hours]])</f>
        <v>127.98934782608697</v>
      </c>
      <c r="K431" s="4">
        <f>SUM(Nurse[[#This Row],[RN Hours (excl. Admin, DON)]],Nurse[[#This Row],[LPN Hours (excl. Admin)]],Nurse[[#This Row],[CNA Hours]],Nurse[[#This Row],[NA TR Hours]],Nurse[[#This Row],[Med Aide/Tech Hours]])</f>
        <v>112.28065217391305</v>
      </c>
      <c r="L431" s="4">
        <f>SUM(Nurse[[#This Row],[RN Hours (excl. Admin, DON)]],Nurse[[#This Row],[RN Admin Hours]],Nurse[[#This Row],[RN DON Hours]])</f>
        <v>14.976739130434787</v>
      </c>
      <c r="M431" s="4">
        <v>5.4913043478260883</v>
      </c>
      <c r="N431" s="4">
        <v>9.4854347826086975</v>
      </c>
      <c r="O431" s="4">
        <v>0</v>
      </c>
      <c r="P431" s="4">
        <f>SUM(Nurse[[#This Row],[LPN Hours (excl. Admin)]],Nurse[[#This Row],[LPN Admin Hours]])</f>
        <v>41.428152173913027</v>
      </c>
      <c r="Q431" s="4">
        <v>35.204891304347811</v>
      </c>
      <c r="R431" s="4">
        <v>6.2232608695652178</v>
      </c>
      <c r="S431" s="4">
        <f>SUM(Nurse[[#This Row],[CNA Hours]],Nurse[[#This Row],[NA TR Hours]],Nurse[[#This Row],[Med Aide/Tech Hours]])</f>
        <v>71.584456521739156</v>
      </c>
      <c r="T431" s="4">
        <v>67.003043478260892</v>
      </c>
      <c r="U431" s="4">
        <v>0</v>
      </c>
      <c r="V431" s="4">
        <v>4.5814130434782614</v>
      </c>
      <c r="W4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2.0184782608695655</v>
      </c>
      <c r="X431" s="4">
        <v>0</v>
      </c>
      <c r="Y431" s="4">
        <v>0</v>
      </c>
      <c r="Z431" s="4">
        <v>0</v>
      </c>
      <c r="AA431" s="4">
        <v>0</v>
      </c>
      <c r="AB431" s="4">
        <v>0</v>
      </c>
      <c r="AC431" s="4">
        <v>2.0184782608695655</v>
      </c>
      <c r="AD431" s="4">
        <v>0</v>
      </c>
      <c r="AE431" s="4">
        <v>0</v>
      </c>
      <c r="AF431" s="1">
        <v>155254</v>
      </c>
      <c r="AG431" s="1">
        <v>5</v>
      </c>
      <c r="AH431"/>
    </row>
    <row r="432" spans="1:34" x14ac:dyDescent="0.25">
      <c r="A432" t="s">
        <v>508</v>
      </c>
      <c r="B432" t="s">
        <v>5</v>
      </c>
      <c r="C432" t="s">
        <v>658</v>
      </c>
      <c r="D432" t="s">
        <v>581</v>
      </c>
      <c r="E432" s="4">
        <v>39.913043478260867</v>
      </c>
      <c r="F432" s="4">
        <f>Nurse[[#This Row],[Total Nurse Staff Hours]]/Nurse[[#This Row],[MDS Census]]</f>
        <v>2.7802015250544669</v>
      </c>
      <c r="G432" s="4">
        <f>Nurse[[#This Row],[Total Direct Care Staff Hours]]/Nurse[[#This Row],[MDS Census]]</f>
        <v>2.4960239651416125</v>
      </c>
      <c r="H432" s="4">
        <f>Nurse[[#This Row],[Total RN Hours (w/ Admin, DON)]]/Nurse[[#This Row],[MDS Census]]</f>
        <v>0.13725490196078433</v>
      </c>
      <c r="I432" s="4">
        <f>Nurse[[#This Row],[RN Hours (excl. Admin, DON)]]/Nurse[[#This Row],[MDS Census]]</f>
        <v>0</v>
      </c>
      <c r="J432" s="4">
        <f>SUM(Nurse[[#This Row],[RN Hours (excl. Admin, DON)]],Nurse[[#This Row],[RN Admin Hours]],Nurse[[#This Row],[RN DON Hours]],Nurse[[#This Row],[LPN Hours (excl. Admin)]],Nurse[[#This Row],[LPN Admin Hours]],Nurse[[#This Row],[CNA Hours]],Nurse[[#This Row],[NA TR Hours]],Nurse[[#This Row],[Med Aide/Tech Hours]])</f>
        <v>110.96630434782611</v>
      </c>
      <c r="K432" s="4">
        <f>SUM(Nurse[[#This Row],[RN Hours (excl. Admin, DON)]],Nurse[[#This Row],[LPN Hours (excl. Admin)]],Nurse[[#This Row],[CNA Hours]],Nurse[[#This Row],[NA TR Hours]],Nurse[[#This Row],[Med Aide/Tech Hours]])</f>
        <v>99.623913043478268</v>
      </c>
      <c r="L432" s="4">
        <f>SUM(Nurse[[#This Row],[RN Hours (excl. Admin, DON)]],Nurse[[#This Row],[RN Admin Hours]],Nurse[[#This Row],[RN DON Hours]])</f>
        <v>5.4782608695652177</v>
      </c>
      <c r="M432" s="4">
        <v>0</v>
      </c>
      <c r="N432" s="4">
        <v>0</v>
      </c>
      <c r="O432" s="4">
        <v>5.4782608695652177</v>
      </c>
      <c r="P432" s="4">
        <f>SUM(Nurse[[#This Row],[LPN Hours (excl. Admin)]],Nurse[[#This Row],[LPN Admin Hours]])</f>
        <v>35.609891304347833</v>
      </c>
      <c r="Q432" s="4">
        <v>29.745760869565224</v>
      </c>
      <c r="R432" s="4">
        <v>5.8641304347826084</v>
      </c>
      <c r="S432" s="4">
        <f>SUM(Nurse[[#This Row],[CNA Hours]],Nurse[[#This Row],[NA TR Hours]],Nurse[[#This Row],[Med Aide/Tech Hours]])</f>
        <v>69.878152173913051</v>
      </c>
      <c r="T432" s="4">
        <v>64.607065217391309</v>
      </c>
      <c r="U432" s="4">
        <v>5.2710869565217369</v>
      </c>
      <c r="V432" s="4">
        <v>0</v>
      </c>
      <c r="W4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2.0929347826086957</v>
      </c>
      <c r="X432" s="4">
        <v>0</v>
      </c>
      <c r="Y432" s="4">
        <v>0</v>
      </c>
      <c r="Z432" s="4">
        <v>0</v>
      </c>
      <c r="AA432" s="4">
        <v>0</v>
      </c>
      <c r="AB432" s="4">
        <v>0.39130434782608697</v>
      </c>
      <c r="AC432" s="4">
        <v>1.7016304347826088</v>
      </c>
      <c r="AD432" s="4">
        <v>0</v>
      </c>
      <c r="AE432" s="4">
        <v>0</v>
      </c>
      <c r="AF432" s="1">
        <v>155587</v>
      </c>
      <c r="AG432" s="1">
        <v>5</v>
      </c>
      <c r="AH432"/>
    </row>
    <row r="433" spans="1:34" x14ac:dyDescent="0.25">
      <c r="A433" t="s">
        <v>508</v>
      </c>
      <c r="B433" t="s">
        <v>61</v>
      </c>
      <c r="C433" t="s">
        <v>708</v>
      </c>
      <c r="D433" t="s">
        <v>605</v>
      </c>
      <c r="E433" s="4">
        <v>38.206521739130437</v>
      </c>
      <c r="F433" s="4">
        <f>Nurse[[#This Row],[Total Nurse Staff Hours]]/Nurse[[#This Row],[MDS Census]]</f>
        <v>3.7318947368421052</v>
      </c>
      <c r="G433" s="4">
        <f>Nurse[[#This Row],[Total Direct Care Staff Hours]]/Nurse[[#This Row],[MDS Census]]</f>
        <v>3.1190213371266005</v>
      </c>
      <c r="H433" s="4">
        <f>Nurse[[#This Row],[Total RN Hours (w/ Admin, DON)]]/Nurse[[#This Row],[MDS Census]]</f>
        <v>0.35126031294452342</v>
      </c>
      <c r="I433" s="4">
        <f>Nurse[[#This Row],[RN Hours (excl. Admin, DON)]]/Nurse[[#This Row],[MDS Census]]</f>
        <v>0.2052233285917496</v>
      </c>
      <c r="J433" s="4">
        <f>SUM(Nurse[[#This Row],[RN Hours (excl. Admin, DON)]],Nurse[[#This Row],[RN Admin Hours]],Nurse[[#This Row],[RN DON Hours]],Nurse[[#This Row],[LPN Hours (excl. Admin)]],Nurse[[#This Row],[LPN Admin Hours]],Nurse[[#This Row],[CNA Hours]],Nurse[[#This Row],[NA TR Hours]],Nurse[[#This Row],[Med Aide/Tech Hours]])</f>
        <v>142.58271739130436</v>
      </c>
      <c r="K433" s="4">
        <f>SUM(Nurse[[#This Row],[RN Hours (excl. Admin, DON)]],Nurse[[#This Row],[LPN Hours (excl. Admin)]],Nurse[[#This Row],[CNA Hours]],Nurse[[#This Row],[NA TR Hours]],Nurse[[#This Row],[Med Aide/Tech Hours]])</f>
        <v>119.16695652173915</v>
      </c>
      <c r="L433" s="4">
        <f>SUM(Nurse[[#This Row],[RN Hours (excl. Admin, DON)]],Nurse[[#This Row],[RN Admin Hours]],Nurse[[#This Row],[RN DON Hours]])</f>
        <v>13.420434782608694</v>
      </c>
      <c r="M433" s="4">
        <v>7.8408695652173899</v>
      </c>
      <c r="N433" s="4">
        <v>0.43826086956521737</v>
      </c>
      <c r="O433" s="4">
        <v>5.1413043478260869</v>
      </c>
      <c r="P433" s="4">
        <f>SUM(Nurse[[#This Row],[LPN Hours (excl. Admin)]],Nurse[[#This Row],[LPN Admin Hours]])</f>
        <v>48.610978260869558</v>
      </c>
      <c r="Q433" s="4">
        <v>30.774782608695645</v>
      </c>
      <c r="R433" s="4">
        <v>17.83619565217391</v>
      </c>
      <c r="S433" s="4">
        <f>SUM(Nurse[[#This Row],[CNA Hours]],Nurse[[#This Row],[NA TR Hours]],Nurse[[#This Row],[Med Aide/Tech Hours]])</f>
        <v>80.551304347826118</v>
      </c>
      <c r="T433" s="4">
        <v>60.116413043478282</v>
      </c>
      <c r="U433" s="4">
        <v>0.33152173913043476</v>
      </c>
      <c r="V433" s="4">
        <v>20.103369565217392</v>
      </c>
      <c r="W4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2.0308695652173911</v>
      </c>
      <c r="X433" s="4">
        <v>0</v>
      </c>
      <c r="Y433" s="4">
        <v>0</v>
      </c>
      <c r="Z433" s="4">
        <v>0.63315217391304346</v>
      </c>
      <c r="AA433" s="4">
        <v>1.2502173913043477</v>
      </c>
      <c r="AB433" s="4">
        <v>0</v>
      </c>
      <c r="AC433" s="4">
        <v>0.14749999999999999</v>
      </c>
      <c r="AD433" s="4">
        <v>0</v>
      </c>
      <c r="AE433" s="4">
        <v>0</v>
      </c>
      <c r="AF433" s="1">
        <v>155159</v>
      </c>
      <c r="AG433" s="1">
        <v>5</v>
      </c>
      <c r="AH433"/>
    </row>
    <row r="434" spans="1:34" x14ac:dyDescent="0.25">
      <c r="A434" t="s">
        <v>508</v>
      </c>
      <c r="B434" t="s">
        <v>469</v>
      </c>
      <c r="C434" t="s">
        <v>820</v>
      </c>
      <c r="D434" t="s">
        <v>551</v>
      </c>
      <c r="E434" s="4">
        <v>21.826086956521738</v>
      </c>
      <c r="F434" s="4">
        <f>Nurse[[#This Row],[Total Nurse Staff Hours]]/Nurse[[#This Row],[MDS Census]]</f>
        <v>4.4660856573705194</v>
      </c>
      <c r="G434" s="4">
        <f>Nurse[[#This Row],[Total Direct Care Staff Hours]]/Nurse[[#This Row],[MDS Census]]</f>
        <v>4.0171912350597623</v>
      </c>
      <c r="H434" s="4">
        <f>Nurse[[#This Row],[Total RN Hours (w/ Admin, DON)]]/Nurse[[#This Row],[MDS Census]]</f>
        <v>0.58410856573705183</v>
      </c>
      <c r="I434" s="4">
        <f>Nurse[[#This Row],[RN Hours (excl. Admin, DON)]]/Nurse[[#This Row],[MDS Census]]</f>
        <v>0.38128984063745025</v>
      </c>
      <c r="J434" s="4">
        <f>SUM(Nurse[[#This Row],[RN Hours (excl. Admin, DON)]],Nurse[[#This Row],[RN Admin Hours]],Nurse[[#This Row],[RN DON Hours]],Nurse[[#This Row],[LPN Hours (excl. Admin)]],Nurse[[#This Row],[LPN Admin Hours]],Nurse[[#This Row],[CNA Hours]],Nurse[[#This Row],[NA TR Hours]],Nurse[[#This Row],[Med Aide/Tech Hours]])</f>
        <v>97.477173913043501</v>
      </c>
      <c r="K434" s="4">
        <f>SUM(Nurse[[#This Row],[RN Hours (excl. Admin, DON)]],Nurse[[#This Row],[LPN Hours (excl. Admin)]],Nurse[[#This Row],[CNA Hours]],Nurse[[#This Row],[NA TR Hours]],Nurse[[#This Row],[Med Aide/Tech Hours]])</f>
        <v>87.679565217391328</v>
      </c>
      <c r="L434" s="4">
        <f>SUM(Nurse[[#This Row],[RN Hours (excl. Admin, DON)]],Nurse[[#This Row],[RN Admin Hours]],Nurse[[#This Row],[RN DON Hours]])</f>
        <v>12.748804347826088</v>
      </c>
      <c r="M434" s="4">
        <v>8.3220652173913052</v>
      </c>
      <c r="N434" s="4">
        <v>1.9836956521739126</v>
      </c>
      <c r="O434" s="4">
        <v>2.4430434782608699</v>
      </c>
      <c r="P434" s="4">
        <f>SUM(Nurse[[#This Row],[LPN Hours (excl. Admin)]],Nurse[[#This Row],[LPN Admin Hours]])</f>
        <v>23.537391304347821</v>
      </c>
      <c r="Q434" s="4">
        <v>18.166521739130431</v>
      </c>
      <c r="R434" s="4">
        <v>5.370869565217391</v>
      </c>
      <c r="S434" s="4">
        <f>SUM(Nurse[[#This Row],[CNA Hours]],Nurse[[#This Row],[NA TR Hours]],Nurse[[#This Row],[Med Aide/Tech Hours]])</f>
        <v>61.190978260869585</v>
      </c>
      <c r="T434" s="4">
        <v>40.829782608695666</v>
      </c>
      <c r="U434" s="4">
        <v>0.91152173913043466</v>
      </c>
      <c r="V434" s="4">
        <v>19.44967391304348</v>
      </c>
      <c r="W4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8.1204347826086973</v>
      </c>
      <c r="X434" s="4">
        <v>0.97902173913043467</v>
      </c>
      <c r="Y434" s="4">
        <v>3.2608695652173912E-2</v>
      </c>
      <c r="Z434" s="4">
        <v>0</v>
      </c>
      <c r="AA434" s="4">
        <v>1.561195652173913</v>
      </c>
      <c r="AB434" s="4">
        <v>0</v>
      </c>
      <c r="AC434" s="4">
        <v>3.200434782608697</v>
      </c>
      <c r="AD434" s="4">
        <v>0</v>
      </c>
      <c r="AE434" s="4">
        <v>2.3471739130434779</v>
      </c>
      <c r="AF434" s="1">
        <v>155839</v>
      </c>
      <c r="AG434" s="1">
        <v>5</v>
      </c>
      <c r="AH434"/>
    </row>
    <row r="435" spans="1:34" x14ac:dyDescent="0.25">
      <c r="A435" t="s">
        <v>508</v>
      </c>
      <c r="B435" t="s">
        <v>224</v>
      </c>
      <c r="C435" t="s">
        <v>764</v>
      </c>
      <c r="D435" t="s">
        <v>629</v>
      </c>
      <c r="E435" s="4">
        <v>46.760869565217391</v>
      </c>
      <c r="F435" s="4">
        <f>Nurse[[#This Row],[Total Nurse Staff Hours]]/Nurse[[#This Row],[MDS Census]]</f>
        <v>3.5327498837749891</v>
      </c>
      <c r="G435" s="4">
        <f>Nurse[[#This Row],[Total Direct Care Staff Hours]]/Nurse[[#This Row],[MDS Census]]</f>
        <v>3.0636308693630872</v>
      </c>
      <c r="H435" s="4">
        <f>Nurse[[#This Row],[Total RN Hours (w/ Admin, DON)]]/Nurse[[#This Row],[MDS Census]]</f>
        <v>0.54255230125523024</v>
      </c>
      <c r="I435" s="4">
        <f>Nurse[[#This Row],[RN Hours (excl. Admin, DON)]]/Nurse[[#This Row],[MDS Census]]</f>
        <v>0.31279637377963743</v>
      </c>
      <c r="J435" s="4">
        <f>SUM(Nurse[[#This Row],[RN Hours (excl. Admin, DON)]],Nurse[[#This Row],[RN Admin Hours]],Nurse[[#This Row],[RN DON Hours]],Nurse[[#This Row],[LPN Hours (excl. Admin)]],Nurse[[#This Row],[LPN Admin Hours]],Nurse[[#This Row],[CNA Hours]],Nurse[[#This Row],[NA TR Hours]],Nurse[[#This Row],[Med Aide/Tech Hours]])</f>
        <v>165.19445652173917</v>
      </c>
      <c r="K435" s="4">
        <f>SUM(Nurse[[#This Row],[RN Hours (excl. Admin, DON)]],Nurse[[#This Row],[LPN Hours (excl. Admin)]],Nurse[[#This Row],[CNA Hours]],Nurse[[#This Row],[NA TR Hours]],Nurse[[#This Row],[Med Aide/Tech Hours]])</f>
        <v>143.25804347826087</v>
      </c>
      <c r="L435" s="4">
        <f>SUM(Nurse[[#This Row],[RN Hours (excl. Admin, DON)]],Nurse[[#This Row],[RN Admin Hours]],Nurse[[#This Row],[RN DON Hours]])</f>
        <v>25.370217391304351</v>
      </c>
      <c r="M435" s="4">
        <v>14.62663043478261</v>
      </c>
      <c r="N435" s="4">
        <v>5.7001086956521734</v>
      </c>
      <c r="O435" s="4">
        <v>5.0434782608695654</v>
      </c>
      <c r="P435" s="4">
        <f>SUM(Nurse[[#This Row],[LPN Hours (excl. Admin)]],Nurse[[#This Row],[LPN Admin Hours]])</f>
        <v>48.621304347826076</v>
      </c>
      <c r="Q435" s="4">
        <v>37.428478260869554</v>
      </c>
      <c r="R435" s="4">
        <v>11.192826086956524</v>
      </c>
      <c r="S435" s="4">
        <f>SUM(Nurse[[#This Row],[CNA Hours]],Nurse[[#This Row],[NA TR Hours]],Nurse[[#This Row],[Med Aide/Tech Hours]])</f>
        <v>91.202934782608693</v>
      </c>
      <c r="T435" s="4">
        <v>70.475217391304355</v>
      </c>
      <c r="U435" s="4">
        <v>9.9852173913043476</v>
      </c>
      <c r="V435" s="4">
        <v>10.742499999999996</v>
      </c>
      <c r="W4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5" s="4">
        <v>0</v>
      </c>
      <c r="Y435" s="4">
        <v>0</v>
      </c>
      <c r="Z435" s="4">
        <v>0</v>
      </c>
      <c r="AA435" s="4">
        <v>0</v>
      </c>
      <c r="AB435" s="4">
        <v>0</v>
      </c>
      <c r="AC435" s="4">
        <v>0</v>
      </c>
      <c r="AD435" s="4">
        <v>0</v>
      </c>
      <c r="AE435" s="4">
        <v>0</v>
      </c>
      <c r="AF435" s="1">
        <v>155462</v>
      </c>
      <c r="AG435" s="1">
        <v>5</v>
      </c>
      <c r="AH435"/>
    </row>
    <row r="436" spans="1:34" x14ac:dyDescent="0.25">
      <c r="A436" t="s">
        <v>508</v>
      </c>
      <c r="B436" t="s">
        <v>357</v>
      </c>
      <c r="C436" t="s">
        <v>765</v>
      </c>
      <c r="D436" t="s">
        <v>579</v>
      </c>
      <c r="E436" s="4">
        <v>95.086956521739125</v>
      </c>
      <c r="F436" s="4">
        <f>Nurse[[#This Row],[Total Nurse Staff Hours]]/Nurse[[#This Row],[MDS Census]]</f>
        <v>4.1101760402377696</v>
      </c>
      <c r="G436" s="4">
        <f>Nurse[[#This Row],[Total Direct Care Staff Hours]]/Nurse[[#This Row],[MDS Census]]</f>
        <v>3.893579103795155</v>
      </c>
      <c r="H436" s="4">
        <f>Nurse[[#This Row],[Total RN Hours (w/ Admin, DON)]]/Nurse[[#This Row],[MDS Census]]</f>
        <v>0.68453818015546397</v>
      </c>
      <c r="I436" s="4">
        <f>Nurse[[#This Row],[RN Hours (excl. Admin, DON)]]/Nurse[[#This Row],[MDS Census]]</f>
        <v>0.46794124371284856</v>
      </c>
      <c r="J436" s="4">
        <f>SUM(Nurse[[#This Row],[RN Hours (excl. Admin, DON)]],Nurse[[#This Row],[RN Admin Hours]],Nurse[[#This Row],[RN DON Hours]],Nurse[[#This Row],[LPN Hours (excl. Admin)]],Nurse[[#This Row],[LPN Admin Hours]],Nurse[[#This Row],[CNA Hours]],Nurse[[#This Row],[NA TR Hours]],Nurse[[#This Row],[Med Aide/Tech Hours]])</f>
        <v>390.82413043478272</v>
      </c>
      <c r="K436" s="4">
        <f>SUM(Nurse[[#This Row],[RN Hours (excl. Admin, DON)]],Nurse[[#This Row],[LPN Hours (excl. Admin)]],Nurse[[#This Row],[CNA Hours]],Nurse[[#This Row],[NA TR Hours]],Nurse[[#This Row],[Med Aide/Tech Hours]])</f>
        <v>370.22858695652189</v>
      </c>
      <c r="L436" s="4">
        <f>SUM(Nurse[[#This Row],[RN Hours (excl. Admin, DON)]],Nurse[[#This Row],[RN Admin Hours]],Nurse[[#This Row],[RN DON Hours]])</f>
        <v>65.090652173913028</v>
      </c>
      <c r="M436" s="4">
        <v>44.495108695652164</v>
      </c>
      <c r="N436" s="4">
        <v>14.856413043478257</v>
      </c>
      <c r="O436" s="4">
        <v>5.7391304347826084</v>
      </c>
      <c r="P436" s="4">
        <f>SUM(Nurse[[#This Row],[LPN Hours (excl. Admin)]],Nurse[[#This Row],[LPN Admin Hours]])</f>
        <v>41.005760869565215</v>
      </c>
      <c r="Q436" s="4">
        <v>41.005760869565215</v>
      </c>
      <c r="R436" s="4">
        <v>0</v>
      </c>
      <c r="S436" s="4">
        <f>SUM(Nurse[[#This Row],[CNA Hours]],Nurse[[#This Row],[NA TR Hours]],Nurse[[#This Row],[Med Aide/Tech Hours]])</f>
        <v>284.72771739130445</v>
      </c>
      <c r="T436" s="4">
        <v>247.46173913043489</v>
      </c>
      <c r="U436" s="4">
        <v>0</v>
      </c>
      <c r="V436" s="4">
        <v>37.265978260869566</v>
      </c>
      <c r="W4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0.125</v>
      </c>
      <c r="X436" s="4">
        <v>0</v>
      </c>
      <c r="Y436" s="4">
        <v>0</v>
      </c>
      <c r="Z436" s="4">
        <v>0</v>
      </c>
      <c r="AA436" s="4">
        <v>0</v>
      </c>
      <c r="AB436" s="4">
        <v>0</v>
      </c>
      <c r="AC436" s="4">
        <v>0.125</v>
      </c>
      <c r="AD436" s="4">
        <v>0</v>
      </c>
      <c r="AE436" s="4">
        <v>0</v>
      </c>
      <c r="AF436" s="1">
        <v>155707</v>
      </c>
      <c r="AG436" s="1">
        <v>5</v>
      </c>
      <c r="AH436"/>
    </row>
    <row r="437" spans="1:34" x14ac:dyDescent="0.25">
      <c r="A437" t="s">
        <v>508</v>
      </c>
      <c r="B437" t="s">
        <v>124</v>
      </c>
      <c r="C437" t="s">
        <v>740</v>
      </c>
      <c r="D437" t="s">
        <v>580</v>
      </c>
      <c r="E437" s="4">
        <v>21.836956521739129</v>
      </c>
      <c r="F437" s="4">
        <f>Nurse[[#This Row],[Total Nurse Staff Hours]]/Nurse[[#This Row],[MDS Census]]</f>
        <v>3.5458337481333988</v>
      </c>
      <c r="G437" s="4">
        <f>Nurse[[#This Row],[Total Direct Care Staff Hours]]/Nurse[[#This Row],[MDS Census]]</f>
        <v>3.0640019910403176</v>
      </c>
      <c r="H437" s="4">
        <f>Nurse[[#This Row],[Total RN Hours (w/ Admin, DON)]]/Nurse[[#This Row],[MDS Census]]</f>
        <v>0.49178695868591343</v>
      </c>
      <c r="I437" s="4">
        <f>Nurse[[#This Row],[RN Hours (excl. Admin, DON)]]/Nurse[[#This Row],[MDS Census]]</f>
        <v>9.9552015928322558E-3</v>
      </c>
      <c r="J437" s="4">
        <f>SUM(Nurse[[#This Row],[RN Hours (excl. Admin, DON)]],Nurse[[#This Row],[RN Admin Hours]],Nurse[[#This Row],[RN DON Hours]],Nurse[[#This Row],[LPN Hours (excl. Admin)]],Nurse[[#This Row],[LPN Admin Hours]],Nurse[[#This Row],[CNA Hours]],Nurse[[#This Row],[NA TR Hours]],Nurse[[#This Row],[Med Aide/Tech Hours]])</f>
        <v>77.430217391304325</v>
      </c>
      <c r="K437" s="4">
        <f>SUM(Nurse[[#This Row],[RN Hours (excl. Admin, DON)]],Nurse[[#This Row],[LPN Hours (excl. Admin)]],Nurse[[#This Row],[CNA Hours]],Nurse[[#This Row],[NA TR Hours]],Nurse[[#This Row],[Med Aide/Tech Hours]])</f>
        <v>66.908478260869543</v>
      </c>
      <c r="L437" s="4">
        <f>SUM(Nurse[[#This Row],[RN Hours (excl. Admin, DON)]],Nurse[[#This Row],[RN Admin Hours]],Nurse[[#This Row],[RN DON Hours]])</f>
        <v>10.739130434782609</v>
      </c>
      <c r="M437" s="4">
        <v>0.21739130434782608</v>
      </c>
      <c r="N437" s="4">
        <v>5.4782608695652177</v>
      </c>
      <c r="O437" s="4">
        <v>5.0434782608695654</v>
      </c>
      <c r="P437" s="4">
        <f>SUM(Nurse[[#This Row],[LPN Hours (excl. Admin)]],Nurse[[#This Row],[LPN Admin Hours]])</f>
        <v>25.054999999999989</v>
      </c>
      <c r="Q437" s="4">
        <v>25.054999999999989</v>
      </c>
      <c r="R437" s="4">
        <v>0</v>
      </c>
      <c r="S437" s="4">
        <f>SUM(Nurse[[#This Row],[CNA Hours]],Nurse[[#This Row],[NA TR Hours]],Nurse[[#This Row],[Med Aide/Tech Hours]])</f>
        <v>41.63608695652173</v>
      </c>
      <c r="T437" s="4">
        <v>41.63608695652173</v>
      </c>
      <c r="U437" s="4">
        <v>0</v>
      </c>
      <c r="V437" s="4">
        <v>0</v>
      </c>
      <c r="W4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37" s="4">
        <v>0</v>
      </c>
      <c r="Y437" s="4">
        <v>0</v>
      </c>
      <c r="Z437" s="4">
        <v>0</v>
      </c>
      <c r="AA437" s="4">
        <v>0</v>
      </c>
      <c r="AB437" s="4">
        <v>0</v>
      </c>
      <c r="AC437" s="4">
        <v>0</v>
      </c>
      <c r="AD437" s="4">
        <v>0</v>
      </c>
      <c r="AE437" s="4">
        <v>0</v>
      </c>
      <c r="AF437" s="1">
        <v>155263</v>
      </c>
      <c r="AG437" s="1">
        <v>5</v>
      </c>
      <c r="AH437"/>
    </row>
    <row r="438" spans="1:34" x14ac:dyDescent="0.25">
      <c r="A438" t="s">
        <v>508</v>
      </c>
      <c r="B438" t="s">
        <v>474</v>
      </c>
      <c r="C438" t="s">
        <v>737</v>
      </c>
      <c r="D438" t="s">
        <v>613</v>
      </c>
      <c r="E438" s="4">
        <v>67.923913043478265</v>
      </c>
      <c r="F438" s="4">
        <f>Nurse[[#This Row],[Total Nurse Staff Hours]]/Nurse[[#This Row],[MDS Census]]</f>
        <v>4.0554264682349181</v>
      </c>
      <c r="G438" s="4">
        <f>Nurse[[#This Row],[Total Direct Care Staff Hours]]/Nurse[[#This Row],[MDS Census]]</f>
        <v>3.7039302288366143</v>
      </c>
      <c r="H438" s="4">
        <f>Nurse[[#This Row],[Total RN Hours (w/ Admin, DON)]]/Nurse[[#This Row],[MDS Census]]</f>
        <v>1.1795247239558331</v>
      </c>
      <c r="I438" s="4">
        <f>Nurse[[#This Row],[RN Hours (excl. Admin, DON)]]/Nurse[[#This Row],[MDS Census]]</f>
        <v>0.84259081453032492</v>
      </c>
      <c r="J438" s="4">
        <f>SUM(Nurse[[#This Row],[RN Hours (excl. Admin, DON)]],Nurse[[#This Row],[RN Admin Hours]],Nurse[[#This Row],[RN DON Hours]],Nurse[[#This Row],[LPN Hours (excl. Admin)]],Nurse[[#This Row],[LPN Admin Hours]],Nurse[[#This Row],[CNA Hours]],Nurse[[#This Row],[NA TR Hours]],Nurse[[#This Row],[Med Aide/Tech Hours]])</f>
        <v>275.46043478260873</v>
      </c>
      <c r="K438" s="4">
        <f>SUM(Nurse[[#This Row],[RN Hours (excl. Admin, DON)]],Nurse[[#This Row],[LPN Hours (excl. Admin)]],Nurse[[#This Row],[CNA Hours]],Nurse[[#This Row],[NA TR Hours]],Nurse[[#This Row],[Med Aide/Tech Hours]])</f>
        <v>251.58543478260873</v>
      </c>
      <c r="L438" s="4">
        <f>SUM(Nurse[[#This Row],[RN Hours (excl. Admin, DON)]],Nurse[[#This Row],[RN Admin Hours]],Nurse[[#This Row],[RN DON Hours]])</f>
        <v>80.117934782608714</v>
      </c>
      <c r="M438" s="4">
        <v>57.232065217391316</v>
      </c>
      <c r="N438" s="4">
        <v>17.668478260869566</v>
      </c>
      <c r="O438" s="4">
        <v>5.2173913043478262</v>
      </c>
      <c r="P438" s="4">
        <f>SUM(Nurse[[#This Row],[LPN Hours (excl. Admin)]],Nurse[[#This Row],[LPN Admin Hours]])</f>
        <v>67.190869565217383</v>
      </c>
      <c r="Q438" s="4">
        <v>66.201739130434774</v>
      </c>
      <c r="R438" s="4">
        <v>0.98913043478260865</v>
      </c>
      <c r="S438" s="4">
        <f>SUM(Nurse[[#This Row],[CNA Hours]],Nurse[[#This Row],[NA TR Hours]],Nurse[[#This Row],[Med Aide/Tech Hours]])</f>
        <v>128.15163043478262</v>
      </c>
      <c r="T438" s="4">
        <v>108.60000000000001</v>
      </c>
      <c r="U438" s="4">
        <v>9.9945652173913047</v>
      </c>
      <c r="V438" s="4">
        <v>9.5570652173913047</v>
      </c>
      <c r="W4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13.155434782608697</v>
      </c>
      <c r="X438" s="4">
        <v>4.9467391304347839</v>
      </c>
      <c r="Y438" s="4">
        <v>0</v>
      </c>
      <c r="Z438" s="4">
        <v>0</v>
      </c>
      <c r="AA438" s="4">
        <v>0.94565217391304346</v>
      </c>
      <c r="AB438" s="4">
        <v>0</v>
      </c>
      <c r="AC438" s="4">
        <v>7.2630434782608697</v>
      </c>
      <c r="AD438" s="4">
        <v>0</v>
      </c>
      <c r="AE438" s="4">
        <v>0</v>
      </c>
      <c r="AF438" s="1">
        <v>155844</v>
      </c>
      <c r="AG438" s="1">
        <v>5</v>
      </c>
      <c r="AH438"/>
    </row>
    <row r="439" spans="1:34" x14ac:dyDescent="0.25">
      <c r="A439" t="s">
        <v>508</v>
      </c>
      <c r="B439" t="s">
        <v>465</v>
      </c>
      <c r="C439" t="s">
        <v>731</v>
      </c>
      <c r="D439" t="s">
        <v>578</v>
      </c>
      <c r="E439" s="4">
        <v>52.217391304347828</v>
      </c>
      <c r="F439" s="4">
        <f>Nurse[[#This Row],[Total Nurse Staff Hours]]/Nurse[[#This Row],[MDS Census]]</f>
        <v>5.8086011656952534</v>
      </c>
      <c r="G439" s="4">
        <f>Nurse[[#This Row],[Total Direct Care Staff Hours]]/Nurse[[#This Row],[MDS Census]]</f>
        <v>5.4874791840133224</v>
      </c>
      <c r="H439" s="4">
        <f>Nurse[[#This Row],[Total RN Hours (w/ Admin, DON)]]/Nurse[[#This Row],[MDS Census]]</f>
        <v>0.57844920899250618</v>
      </c>
      <c r="I439" s="4">
        <f>Nurse[[#This Row],[RN Hours (excl. Admin, DON)]]/Nurse[[#This Row],[MDS Census]]</f>
        <v>0.38092214820982512</v>
      </c>
      <c r="J439" s="4">
        <f>SUM(Nurse[[#This Row],[RN Hours (excl. Admin, DON)]],Nurse[[#This Row],[RN Admin Hours]],Nurse[[#This Row],[RN DON Hours]],Nurse[[#This Row],[LPN Hours (excl. Admin)]],Nurse[[#This Row],[LPN Admin Hours]],Nurse[[#This Row],[CNA Hours]],Nurse[[#This Row],[NA TR Hours]],Nurse[[#This Row],[Med Aide/Tech Hours]])</f>
        <v>303.31</v>
      </c>
      <c r="K439" s="4">
        <f>SUM(Nurse[[#This Row],[RN Hours (excl. Admin, DON)]],Nurse[[#This Row],[LPN Hours (excl. Admin)]],Nurse[[#This Row],[CNA Hours]],Nurse[[#This Row],[NA TR Hours]],Nurse[[#This Row],[Med Aide/Tech Hours]])</f>
        <v>286.54184782608695</v>
      </c>
      <c r="L439" s="4">
        <f>SUM(Nurse[[#This Row],[RN Hours (excl. Admin, DON)]],Nurse[[#This Row],[RN Admin Hours]],Nurse[[#This Row],[RN DON Hours]])</f>
        <v>30.205108695652171</v>
      </c>
      <c r="M439" s="4">
        <v>19.890760869565216</v>
      </c>
      <c r="N439" s="4">
        <v>5.4013043478260867</v>
      </c>
      <c r="O439" s="4">
        <v>4.9130434782608692</v>
      </c>
      <c r="P439" s="4">
        <f>SUM(Nurse[[#This Row],[LPN Hours (excl. Admin)]],Nurse[[#This Row],[LPN Admin Hours]])</f>
        <v>122.67010869565217</v>
      </c>
      <c r="Q439" s="4">
        <v>116.21630434782608</v>
      </c>
      <c r="R439" s="4">
        <v>6.4538043478260869</v>
      </c>
      <c r="S439" s="4">
        <f>SUM(Nurse[[#This Row],[CNA Hours]],Nurse[[#This Row],[NA TR Hours]],Nurse[[#This Row],[Med Aide/Tech Hours]])</f>
        <v>150.43478260869563</v>
      </c>
      <c r="T439" s="4">
        <v>136.78260869565216</v>
      </c>
      <c r="U439" s="4">
        <v>5.1630434782608696E-2</v>
      </c>
      <c r="V439" s="4">
        <v>13.600543478260869</v>
      </c>
      <c r="W4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43.240217391304355</v>
      </c>
      <c r="X439" s="4">
        <v>0.17065217391304346</v>
      </c>
      <c r="Y439" s="4">
        <v>0</v>
      </c>
      <c r="Z439" s="4">
        <v>0</v>
      </c>
      <c r="AA439" s="4">
        <v>3.3086956521739128</v>
      </c>
      <c r="AB439" s="4">
        <v>0</v>
      </c>
      <c r="AC439" s="4">
        <v>39.760869565217398</v>
      </c>
      <c r="AD439" s="4">
        <v>0</v>
      </c>
      <c r="AE439" s="4">
        <v>0</v>
      </c>
      <c r="AF439" s="1">
        <v>155835</v>
      </c>
      <c r="AG439" s="1">
        <v>5</v>
      </c>
      <c r="AH439"/>
    </row>
    <row r="440" spans="1:34" x14ac:dyDescent="0.25">
      <c r="A440" t="s">
        <v>508</v>
      </c>
      <c r="B440" t="s">
        <v>470</v>
      </c>
      <c r="C440" t="s">
        <v>733</v>
      </c>
      <c r="D440" t="s">
        <v>578</v>
      </c>
      <c r="E440" s="4">
        <v>72.413043478260875</v>
      </c>
      <c r="F440" s="4">
        <f>Nurse[[#This Row],[Total Nurse Staff Hours]]/Nurse[[#This Row],[MDS Census]]</f>
        <v>5.5163629540678469</v>
      </c>
      <c r="G440" s="4">
        <f>Nurse[[#This Row],[Total Direct Care Staff Hours]]/Nurse[[#This Row],[MDS Census]]</f>
        <v>4.934318522966076</v>
      </c>
      <c r="H440" s="4">
        <f>Nurse[[#This Row],[Total RN Hours (w/ Admin, DON)]]/Nurse[[#This Row],[MDS Census]]</f>
        <v>0.84961723206244344</v>
      </c>
      <c r="I440" s="4">
        <f>Nurse[[#This Row],[RN Hours (excl. Admin, DON)]]/Nurse[[#This Row],[MDS Census]]</f>
        <v>0.59053587511257866</v>
      </c>
      <c r="J440" s="4">
        <f>SUM(Nurse[[#This Row],[RN Hours (excl. Admin, DON)]],Nurse[[#This Row],[RN Admin Hours]],Nurse[[#This Row],[RN DON Hours]],Nurse[[#This Row],[LPN Hours (excl. Admin)]],Nurse[[#This Row],[LPN Admin Hours]],Nurse[[#This Row],[CNA Hours]],Nurse[[#This Row],[NA TR Hours]],Nurse[[#This Row],[Med Aide/Tech Hours]])</f>
        <v>399.4566304347826</v>
      </c>
      <c r="K440" s="4">
        <f>SUM(Nurse[[#This Row],[RN Hours (excl. Admin, DON)]],Nurse[[#This Row],[LPN Hours (excl. Admin)]],Nurse[[#This Row],[CNA Hours]],Nurse[[#This Row],[NA TR Hours]],Nurse[[#This Row],[Med Aide/Tech Hours]])</f>
        <v>357.30902173913046</v>
      </c>
      <c r="L440" s="4">
        <f>SUM(Nurse[[#This Row],[RN Hours (excl. Admin, DON)]],Nurse[[#This Row],[RN Admin Hours]],Nurse[[#This Row],[RN DON Hours]])</f>
        <v>61.523369565217379</v>
      </c>
      <c r="M440" s="4">
        <v>42.762499999999989</v>
      </c>
      <c r="N440" s="4">
        <v>12.614130434782609</v>
      </c>
      <c r="O440" s="4">
        <v>6.1467391304347823</v>
      </c>
      <c r="P440" s="4">
        <f>SUM(Nurse[[#This Row],[LPN Hours (excl. Admin)]],Nurse[[#This Row],[LPN Admin Hours]])</f>
        <v>127.72891304347826</v>
      </c>
      <c r="Q440" s="4">
        <v>104.34217391304347</v>
      </c>
      <c r="R440" s="4">
        <v>23.386739130434783</v>
      </c>
      <c r="S440" s="4">
        <f>SUM(Nurse[[#This Row],[CNA Hours]],Nurse[[#This Row],[NA TR Hours]],Nurse[[#This Row],[Med Aide/Tech Hours]])</f>
        <v>210.20434782608697</v>
      </c>
      <c r="T440" s="4">
        <v>192.36739130434785</v>
      </c>
      <c r="U440" s="4">
        <v>13.578804347826088</v>
      </c>
      <c r="V440" s="4">
        <v>4.2581521739130439</v>
      </c>
      <c r="W4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58.528260869565216</v>
      </c>
      <c r="X440" s="4">
        <v>1.814130434782609</v>
      </c>
      <c r="Y440" s="4">
        <v>0</v>
      </c>
      <c r="Z440" s="4">
        <v>0</v>
      </c>
      <c r="AA440" s="4">
        <v>30.384782608695648</v>
      </c>
      <c r="AB440" s="4">
        <v>0</v>
      </c>
      <c r="AC440" s="4">
        <v>26.329347826086959</v>
      </c>
      <c r="AD440" s="4">
        <v>0</v>
      </c>
      <c r="AE440" s="4">
        <v>0</v>
      </c>
      <c r="AF440" s="1">
        <v>155840</v>
      </c>
      <c r="AG440" s="1">
        <v>5</v>
      </c>
      <c r="AH440"/>
    </row>
    <row r="441" spans="1:34" x14ac:dyDescent="0.25">
      <c r="A441" t="s">
        <v>508</v>
      </c>
      <c r="B441" t="s">
        <v>408</v>
      </c>
      <c r="C441" t="s">
        <v>710</v>
      </c>
      <c r="D441" t="s">
        <v>607</v>
      </c>
      <c r="E441" s="4">
        <v>86.054347826086953</v>
      </c>
      <c r="F441" s="4">
        <f>Nurse[[#This Row],[Total Nurse Staff Hours]]/Nurse[[#This Row],[MDS Census]]</f>
        <v>3.8518794998105346</v>
      </c>
      <c r="G441" s="4">
        <f>Nurse[[#This Row],[Total Direct Care Staff Hours]]/Nurse[[#This Row],[MDS Census]]</f>
        <v>3.5844840217254008</v>
      </c>
      <c r="H441" s="4">
        <f>Nurse[[#This Row],[Total RN Hours (w/ Admin, DON)]]/Nurse[[#This Row],[MDS Census]]</f>
        <v>0.73577996715927763</v>
      </c>
      <c r="I441" s="4">
        <f>Nurse[[#This Row],[RN Hours (excl. Admin, DON)]]/Nurse[[#This Row],[MDS Census]]</f>
        <v>0.46838448907414432</v>
      </c>
      <c r="J441" s="4">
        <f>SUM(Nurse[[#This Row],[RN Hours (excl. Admin, DON)]],Nurse[[#This Row],[RN Admin Hours]],Nurse[[#This Row],[RN DON Hours]],Nurse[[#This Row],[LPN Hours (excl. Admin)]],Nurse[[#This Row],[LPN Admin Hours]],Nurse[[#This Row],[CNA Hours]],Nurse[[#This Row],[NA TR Hours]],Nurse[[#This Row],[Med Aide/Tech Hours]])</f>
        <v>331.47097826086957</v>
      </c>
      <c r="K441" s="4">
        <f>SUM(Nurse[[#This Row],[RN Hours (excl. Admin, DON)]],Nurse[[#This Row],[LPN Hours (excl. Admin)]],Nurse[[#This Row],[CNA Hours]],Nurse[[#This Row],[NA TR Hours]],Nurse[[#This Row],[Med Aide/Tech Hours]])</f>
        <v>308.46043478260867</v>
      </c>
      <c r="L441" s="4">
        <f>SUM(Nurse[[#This Row],[RN Hours (excl. Admin, DON)]],Nurse[[#This Row],[RN Admin Hours]],Nurse[[#This Row],[RN DON Hours]])</f>
        <v>63.31706521739131</v>
      </c>
      <c r="M441" s="4">
        <v>40.306521739130439</v>
      </c>
      <c r="N441" s="4">
        <v>17.535652173913043</v>
      </c>
      <c r="O441" s="4">
        <v>5.4748913043478264</v>
      </c>
      <c r="P441" s="4">
        <f>SUM(Nurse[[#This Row],[LPN Hours (excl. Admin)]],Nurse[[#This Row],[LPN Admin Hours]])</f>
        <v>44.743043478260866</v>
      </c>
      <c r="Q441" s="4">
        <v>44.743043478260866</v>
      </c>
      <c r="R441" s="4">
        <v>0</v>
      </c>
      <c r="S441" s="4">
        <f>SUM(Nurse[[#This Row],[CNA Hours]],Nurse[[#This Row],[NA TR Hours]],Nurse[[#This Row],[Med Aide/Tech Hours]])</f>
        <v>223.41086956521738</v>
      </c>
      <c r="T441" s="4">
        <v>188.36249999999998</v>
      </c>
      <c r="U441" s="4">
        <v>0</v>
      </c>
      <c r="V441" s="4">
        <v>35.048369565217392</v>
      </c>
      <c r="W4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1" s="4">
        <v>0</v>
      </c>
      <c r="Y441" s="4">
        <v>0</v>
      </c>
      <c r="Z441" s="4">
        <v>0</v>
      </c>
      <c r="AA441" s="4">
        <v>0</v>
      </c>
      <c r="AB441" s="4">
        <v>0</v>
      </c>
      <c r="AC441" s="4">
        <v>0</v>
      </c>
      <c r="AD441" s="4">
        <v>0</v>
      </c>
      <c r="AE441" s="4">
        <v>0</v>
      </c>
      <c r="AF441" s="1">
        <v>155773</v>
      </c>
      <c r="AG441" s="1">
        <v>5</v>
      </c>
      <c r="AH441"/>
    </row>
    <row r="442" spans="1:34" x14ac:dyDescent="0.25">
      <c r="A442" t="s">
        <v>508</v>
      </c>
      <c r="B442" t="s">
        <v>377</v>
      </c>
      <c r="C442" t="s">
        <v>729</v>
      </c>
      <c r="D442" t="s">
        <v>546</v>
      </c>
      <c r="E442" s="4">
        <v>43.5</v>
      </c>
      <c r="F442" s="4">
        <f>Nurse[[#This Row],[Total Nurse Staff Hours]]/Nurse[[#This Row],[MDS Census]]</f>
        <v>3.3753923038480771</v>
      </c>
      <c r="G442" s="4">
        <f>Nurse[[#This Row],[Total Direct Care Staff Hours]]/Nurse[[#This Row],[MDS Census]]</f>
        <v>3.0395377311344336</v>
      </c>
      <c r="H442" s="4">
        <f>Nurse[[#This Row],[Total RN Hours (w/ Admin, DON)]]/Nurse[[#This Row],[MDS Census]]</f>
        <v>0.55518490754622674</v>
      </c>
      <c r="I442" s="4">
        <f>Nurse[[#This Row],[RN Hours (excl. Admin, DON)]]/Nurse[[#This Row],[MDS Census]]</f>
        <v>0.21933033483258371</v>
      </c>
      <c r="J442" s="4">
        <f>SUM(Nurse[[#This Row],[RN Hours (excl. Admin, DON)]],Nurse[[#This Row],[RN Admin Hours]],Nurse[[#This Row],[RN DON Hours]],Nurse[[#This Row],[LPN Hours (excl. Admin)]],Nurse[[#This Row],[LPN Admin Hours]],Nurse[[#This Row],[CNA Hours]],Nurse[[#This Row],[NA TR Hours]],Nurse[[#This Row],[Med Aide/Tech Hours]])</f>
        <v>146.82956521739135</v>
      </c>
      <c r="K442" s="4">
        <f>SUM(Nurse[[#This Row],[RN Hours (excl. Admin, DON)]],Nurse[[#This Row],[LPN Hours (excl. Admin)]],Nurse[[#This Row],[CNA Hours]],Nurse[[#This Row],[NA TR Hours]],Nurse[[#This Row],[Med Aide/Tech Hours]])</f>
        <v>132.21989130434787</v>
      </c>
      <c r="L442" s="4">
        <f>SUM(Nurse[[#This Row],[RN Hours (excl. Admin, DON)]],Nurse[[#This Row],[RN Admin Hours]],Nurse[[#This Row],[RN DON Hours]])</f>
        <v>24.150543478260865</v>
      </c>
      <c r="M442" s="4">
        <v>9.5408695652173918</v>
      </c>
      <c r="N442" s="4">
        <v>10.16402173913043</v>
      </c>
      <c r="O442" s="4">
        <v>4.4456521739130439</v>
      </c>
      <c r="P442" s="4">
        <f>SUM(Nurse[[#This Row],[LPN Hours (excl. Admin)]],Nurse[[#This Row],[LPN Admin Hours]])</f>
        <v>41.015326086956513</v>
      </c>
      <c r="Q442" s="4">
        <v>41.015326086956513</v>
      </c>
      <c r="R442" s="4">
        <v>0</v>
      </c>
      <c r="S442" s="4">
        <f>SUM(Nurse[[#This Row],[CNA Hours]],Nurse[[#This Row],[NA TR Hours]],Nurse[[#This Row],[Med Aide/Tech Hours]])</f>
        <v>81.663695652173971</v>
      </c>
      <c r="T442" s="4">
        <v>62.453804347826136</v>
      </c>
      <c r="U442" s="4">
        <v>0</v>
      </c>
      <c r="V442" s="4">
        <v>19.209891304347828</v>
      </c>
      <c r="W4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2" s="4">
        <v>0</v>
      </c>
      <c r="Y442" s="4">
        <v>0</v>
      </c>
      <c r="Z442" s="4">
        <v>0</v>
      </c>
      <c r="AA442" s="4">
        <v>0</v>
      </c>
      <c r="AB442" s="4">
        <v>0</v>
      </c>
      <c r="AC442" s="4">
        <v>0</v>
      </c>
      <c r="AD442" s="4">
        <v>0</v>
      </c>
      <c r="AE442" s="4">
        <v>0</v>
      </c>
      <c r="AF442" s="1">
        <v>155734</v>
      </c>
      <c r="AG442" s="1">
        <v>5</v>
      </c>
      <c r="AH442"/>
    </row>
    <row r="443" spans="1:34" x14ac:dyDescent="0.25">
      <c r="A443" t="s">
        <v>508</v>
      </c>
      <c r="B443" t="s">
        <v>381</v>
      </c>
      <c r="C443" t="s">
        <v>803</v>
      </c>
      <c r="D443" t="s">
        <v>591</v>
      </c>
      <c r="E443" s="4">
        <v>41.554347826086953</v>
      </c>
      <c r="F443" s="4">
        <f>Nurse[[#This Row],[Total Nurse Staff Hours]]/Nurse[[#This Row],[MDS Census]]</f>
        <v>5.2748495945592468</v>
      </c>
      <c r="G443" s="4">
        <f>Nurse[[#This Row],[Total Direct Care Staff Hours]]/Nurse[[#This Row],[MDS Census]]</f>
        <v>4.9523934083180752</v>
      </c>
      <c r="H443" s="4">
        <f>Nurse[[#This Row],[Total RN Hours (w/ Admin, DON)]]/Nurse[[#This Row],[MDS Census]]</f>
        <v>0.92597436568140212</v>
      </c>
      <c r="I443" s="4">
        <f>Nurse[[#This Row],[RN Hours (excl. Admin, DON)]]/Nurse[[#This Row],[MDS Census]]</f>
        <v>0.60351817944023023</v>
      </c>
      <c r="J443" s="4">
        <f>SUM(Nurse[[#This Row],[RN Hours (excl. Admin, DON)]],Nurse[[#This Row],[RN Admin Hours]],Nurse[[#This Row],[RN DON Hours]],Nurse[[#This Row],[LPN Hours (excl. Admin)]],Nurse[[#This Row],[LPN Admin Hours]],Nurse[[#This Row],[CNA Hours]],Nurse[[#This Row],[NA TR Hours]],Nurse[[#This Row],[Med Aide/Tech Hours]])</f>
        <v>219.19293478260869</v>
      </c>
      <c r="K443" s="4">
        <f>SUM(Nurse[[#This Row],[RN Hours (excl. Admin, DON)]],Nurse[[#This Row],[LPN Hours (excl. Admin)]],Nurse[[#This Row],[CNA Hours]],Nurse[[#This Row],[NA TR Hours]],Nurse[[#This Row],[Med Aide/Tech Hours]])</f>
        <v>205.79347826086956</v>
      </c>
      <c r="L443" s="4">
        <f>SUM(Nurse[[#This Row],[RN Hours (excl. Admin, DON)]],Nurse[[#This Row],[RN Admin Hours]],Nurse[[#This Row],[RN DON Hours]])</f>
        <v>38.478260869565219</v>
      </c>
      <c r="M443" s="4">
        <v>25.078804347826086</v>
      </c>
      <c r="N443" s="4">
        <v>8.7907608695652169</v>
      </c>
      <c r="O443" s="4">
        <v>4.6086956521739131</v>
      </c>
      <c r="P443" s="4">
        <f>SUM(Nurse[[#This Row],[LPN Hours (excl. Admin)]],Nurse[[#This Row],[LPN Admin Hours]])</f>
        <v>43.380434782608695</v>
      </c>
      <c r="Q443" s="4">
        <v>43.380434782608695</v>
      </c>
      <c r="R443" s="4">
        <v>0</v>
      </c>
      <c r="S443" s="4">
        <f>SUM(Nurse[[#This Row],[CNA Hours]],Nurse[[#This Row],[NA TR Hours]],Nurse[[#This Row],[Med Aide/Tech Hours]])</f>
        <v>137.33423913043478</v>
      </c>
      <c r="T443" s="4">
        <v>109.16847826086956</v>
      </c>
      <c r="U443" s="4">
        <v>1.5516304347826086</v>
      </c>
      <c r="V443" s="4">
        <v>26.614130434782609</v>
      </c>
      <c r="W4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39.214673913043477</v>
      </c>
      <c r="X443" s="4">
        <v>8.9945652173913047</v>
      </c>
      <c r="Y443" s="4">
        <v>0</v>
      </c>
      <c r="Z443" s="4">
        <v>0</v>
      </c>
      <c r="AA443" s="4">
        <v>11.323369565217391</v>
      </c>
      <c r="AB443" s="4">
        <v>0</v>
      </c>
      <c r="AC443" s="4">
        <v>17.163043478260871</v>
      </c>
      <c r="AD443" s="4">
        <v>8.9673913043478257E-2</v>
      </c>
      <c r="AE443" s="4">
        <v>1.6440217391304348</v>
      </c>
      <c r="AF443" s="1">
        <v>155740</v>
      </c>
      <c r="AG443" s="1">
        <v>5</v>
      </c>
      <c r="AH443"/>
    </row>
    <row r="444" spans="1:34" x14ac:dyDescent="0.25">
      <c r="A444" t="s">
        <v>508</v>
      </c>
      <c r="B444" t="s">
        <v>233</v>
      </c>
      <c r="C444" t="s">
        <v>638</v>
      </c>
      <c r="D444" t="s">
        <v>616</v>
      </c>
      <c r="E444" s="4">
        <v>50.304347826086953</v>
      </c>
      <c r="F444" s="4">
        <f>Nurse[[#This Row],[Total Nurse Staff Hours]]/Nurse[[#This Row],[MDS Census]]</f>
        <v>3.8141551426101983</v>
      </c>
      <c r="G444" s="4">
        <f>Nurse[[#This Row],[Total Direct Care Staff Hours]]/Nurse[[#This Row],[MDS Census]]</f>
        <v>3.3728910976663782</v>
      </c>
      <c r="H444" s="4">
        <f>Nurse[[#This Row],[Total RN Hours (w/ Admin, DON)]]/Nurse[[#This Row],[MDS Census]]</f>
        <v>0.69202247191011235</v>
      </c>
      <c r="I444" s="4">
        <f>Nurse[[#This Row],[RN Hours (excl. Admin, DON)]]/Nurse[[#This Row],[MDS Census]]</f>
        <v>0.4757670700086431</v>
      </c>
      <c r="J444" s="4">
        <f>SUM(Nurse[[#This Row],[RN Hours (excl. Admin, DON)]],Nurse[[#This Row],[RN Admin Hours]],Nurse[[#This Row],[RN DON Hours]],Nurse[[#This Row],[LPN Hours (excl. Admin)]],Nurse[[#This Row],[LPN Admin Hours]],Nurse[[#This Row],[CNA Hours]],Nurse[[#This Row],[NA TR Hours]],Nurse[[#This Row],[Med Aide/Tech Hours]])</f>
        <v>191.86858695652171</v>
      </c>
      <c r="K444" s="4">
        <f>SUM(Nurse[[#This Row],[RN Hours (excl. Admin, DON)]],Nurse[[#This Row],[LPN Hours (excl. Admin)]],Nurse[[#This Row],[CNA Hours]],Nurse[[#This Row],[NA TR Hours]],Nurse[[#This Row],[Med Aide/Tech Hours]])</f>
        <v>169.67108695652172</v>
      </c>
      <c r="L444" s="4">
        <f>SUM(Nurse[[#This Row],[RN Hours (excl. Admin, DON)]],Nurse[[#This Row],[RN Admin Hours]],Nurse[[#This Row],[RN DON Hours]])</f>
        <v>34.811739130434781</v>
      </c>
      <c r="M444" s="4">
        <v>23.933152173913044</v>
      </c>
      <c r="N444" s="4">
        <v>5.4872826086956517</v>
      </c>
      <c r="O444" s="4">
        <v>5.3913043478260869</v>
      </c>
      <c r="P444" s="4">
        <f>SUM(Nurse[[#This Row],[LPN Hours (excl. Admin)]],Nurse[[#This Row],[LPN Admin Hours]])</f>
        <v>44.872391304347822</v>
      </c>
      <c r="Q444" s="4">
        <v>33.553478260869561</v>
      </c>
      <c r="R444" s="4">
        <v>11.318913043478259</v>
      </c>
      <c r="S444" s="4">
        <f>SUM(Nurse[[#This Row],[CNA Hours]],Nurse[[#This Row],[NA TR Hours]],Nurse[[#This Row],[Med Aide/Tech Hours]])</f>
        <v>112.18445652173912</v>
      </c>
      <c r="T444" s="4">
        <v>98.712608695652165</v>
      </c>
      <c r="U444" s="4">
        <v>4.4415217391304349</v>
      </c>
      <c r="V444" s="4">
        <v>9.0303260869565207</v>
      </c>
      <c r="W4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0.29076086956521741</v>
      </c>
      <c r="X444" s="4">
        <v>0</v>
      </c>
      <c r="Y444" s="4">
        <v>0.29076086956521741</v>
      </c>
      <c r="Z444" s="4">
        <v>0</v>
      </c>
      <c r="AA444" s="4">
        <v>0</v>
      </c>
      <c r="AB444" s="4">
        <v>0</v>
      </c>
      <c r="AC444" s="4">
        <v>0</v>
      </c>
      <c r="AD444" s="4">
        <v>0</v>
      </c>
      <c r="AE444" s="4">
        <v>0</v>
      </c>
      <c r="AF444" s="1">
        <v>155478</v>
      </c>
      <c r="AG444" s="1">
        <v>5</v>
      </c>
      <c r="AH444"/>
    </row>
    <row r="445" spans="1:34" x14ac:dyDescent="0.25">
      <c r="A445" t="s">
        <v>508</v>
      </c>
      <c r="B445" t="s">
        <v>181</v>
      </c>
      <c r="C445" t="s">
        <v>755</v>
      </c>
      <c r="D445" t="s">
        <v>565</v>
      </c>
      <c r="E445" s="4">
        <v>55.630434782608695</v>
      </c>
      <c r="F445" s="4">
        <f>Nurse[[#This Row],[Total Nurse Staff Hours]]/Nurse[[#This Row],[MDS Census]]</f>
        <v>3.1907991402891751</v>
      </c>
      <c r="G445" s="4">
        <f>Nurse[[#This Row],[Total Direct Care Staff Hours]]/Nurse[[#This Row],[MDS Census]]</f>
        <v>2.7309261430246186</v>
      </c>
      <c r="H445" s="4">
        <f>Nurse[[#This Row],[Total RN Hours (w/ Admin, DON)]]/Nurse[[#This Row],[MDS Census]]</f>
        <v>0.55904650254005472</v>
      </c>
      <c r="I445" s="4">
        <f>Nurse[[#This Row],[RN Hours (excl. Admin, DON)]]/Nurse[[#This Row],[MDS Census]]</f>
        <v>0.18055295037123875</v>
      </c>
      <c r="J445" s="4">
        <f>SUM(Nurse[[#This Row],[RN Hours (excl. Admin, DON)]],Nurse[[#This Row],[RN Admin Hours]],Nurse[[#This Row],[RN DON Hours]],Nurse[[#This Row],[LPN Hours (excl. Admin)]],Nurse[[#This Row],[LPN Admin Hours]],Nurse[[#This Row],[CNA Hours]],Nurse[[#This Row],[NA TR Hours]],Nurse[[#This Row],[Med Aide/Tech Hours]])</f>
        <v>177.50554347826085</v>
      </c>
      <c r="K445" s="4">
        <f>SUM(Nurse[[#This Row],[RN Hours (excl. Admin, DON)]],Nurse[[#This Row],[LPN Hours (excl. Admin)]],Nurse[[#This Row],[CNA Hours]],Nurse[[#This Row],[NA TR Hours]],Nurse[[#This Row],[Med Aide/Tech Hours]])</f>
        <v>151.92260869565214</v>
      </c>
      <c r="L445" s="4">
        <f>SUM(Nurse[[#This Row],[RN Hours (excl. Admin, DON)]],Nurse[[#This Row],[RN Admin Hours]],Nurse[[#This Row],[RN DON Hours]])</f>
        <v>31.099999999999998</v>
      </c>
      <c r="M445" s="4">
        <v>10.044239130434782</v>
      </c>
      <c r="N445" s="4">
        <v>15.751413043478257</v>
      </c>
      <c r="O445" s="4">
        <v>5.3043478260869561</v>
      </c>
      <c r="P445" s="4">
        <f>SUM(Nurse[[#This Row],[LPN Hours (excl. Admin)]],Nurse[[#This Row],[LPN Admin Hours]])</f>
        <v>51.498260869565208</v>
      </c>
      <c r="Q445" s="4">
        <v>46.971086956521731</v>
      </c>
      <c r="R445" s="4">
        <v>4.5271739130434785</v>
      </c>
      <c r="S445" s="4">
        <f>SUM(Nurse[[#This Row],[CNA Hours]],Nurse[[#This Row],[NA TR Hours]],Nurse[[#This Row],[Med Aide/Tech Hours]])</f>
        <v>94.907282608695638</v>
      </c>
      <c r="T445" s="4">
        <v>90.641956521739118</v>
      </c>
      <c r="U445" s="4">
        <v>0</v>
      </c>
      <c r="V445" s="4">
        <v>4.2653260869565219</v>
      </c>
      <c r="W4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0.18206521739130435</v>
      </c>
      <c r="X445" s="4">
        <v>0</v>
      </c>
      <c r="Y445" s="4">
        <v>0.18206521739130435</v>
      </c>
      <c r="Z445" s="4">
        <v>0</v>
      </c>
      <c r="AA445" s="4">
        <v>0</v>
      </c>
      <c r="AB445" s="4">
        <v>0</v>
      </c>
      <c r="AC445" s="4">
        <v>0</v>
      </c>
      <c r="AD445" s="4">
        <v>0</v>
      </c>
      <c r="AE445" s="4">
        <v>0</v>
      </c>
      <c r="AF445" s="1">
        <v>155368</v>
      </c>
      <c r="AG445" s="1">
        <v>5</v>
      </c>
      <c r="AH445"/>
    </row>
    <row r="446" spans="1:34" x14ac:dyDescent="0.25">
      <c r="A446" t="s">
        <v>508</v>
      </c>
      <c r="B446" t="s">
        <v>231</v>
      </c>
      <c r="C446" t="s">
        <v>708</v>
      </c>
      <c r="D446" t="s">
        <v>605</v>
      </c>
      <c r="E446" s="4">
        <v>13.445652173913043</v>
      </c>
      <c r="F446" s="4">
        <f>Nurse[[#This Row],[Total Nurse Staff Hours]]/Nurse[[#This Row],[MDS Census]]</f>
        <v>3.7051899757477766</v>
      </c>
      <c r="G446" s="4">
        <f>Nurse[[#This Row],[Total Direct Care Staff Hours]]/Nurse[[#This Row],[MDS Census]]</f>
        <v>3.3108488278092159</v>
      </c>
      <c r="H446" s="4">
        <f>Nurse[[#This Row],[Total RN Hours (w/ Admin, DON)]]/Nurse[[#This Row],[MDS Census]]</f>
        <v>1.8627324171382376</v>
      </c>
      <c r="I446" s="4">
        <f>Nurse[[#This Row],[RN Hours (excl. Admin, DON)]]/Nurse[[#This Row],[MDS Census]]</f>
        <v>1.5399757477768796</v>
      </c>
      <c r="J446" s="4">
        <f>SUM(Nurse[[#This Row],[RN Hours (excl. Admin, DON)]],Nurse[[#This Row],[RN Admin Hours]],Nurse[[#This Row],[RN DON Hours]],Nurse[[#This Row],[LPN Hours (excl. Admin)]],Nurse[[#This Row],[LPN Admin Hours]],Nurse[[#This Row],[CNA Hours]],Nurse[[#This Row],[NA TR Hours]],Nurse[[#This Row],[Med Aide/Tech Hours]])</f>
        <v>49.818695652173908</v>
      </c>
      <c r="K446" s="4">
        <f>SUM(Nurse[[#This Row],[RN Hours (excl. Admin, DON)]],Nurse[[#This Row],[LPN Hours (excl. Admin)]],Nurse[[#This Row],[CNA Hours]],Nurse[[#This Row],[NA TR Hours]],Nurse[[#This Row],[Med Aide/Tech Hours]])</f>
        <v>44.516521739130432</v>
      </c>
      <c r="L446" s="4">
        <f>SUM(Nurse[[#This Row],[RN Hours (excl. Admin, DON)]],Nurse[[#This Row],[RN Admin Hours]],Nurse[[#This Row],[RN DON Hours]])</f>
        <v>25.045652173913041</v>
      </c>
      <c r="M446" s="4">
        <v>20.705978260869564</v>
      </c>
      <c r="N446" s="4">
        <v>3.3831521739130439</v>
      </c>
      <c r="O446" s="4">
        <v>0.95652173913043381</v>
      </c>
      <c r="P446" s="4">
        <f>SUM(Nurse[[#This Row],[LPN Hours (excl. Admin)]],Nurse[[#This Row],[LPN Admin Hours]])</f>
        <v>5.8883695652173902</v>
      </c>
      <c r="Q446" s="4">
        <v>4.9258695652173907</v>
      </c>
      <c r="R446" s="4">
        <v>0.96249999999999925</v>
      </c>
      <c r="S446" s="4">
        <f>SUM(Nurse[[#This Row],[CNA Hours]],Nurse[[#This Row],[NA TR Hours]],Nurse[[#This Row],[Med Aide/Tech Hours]])</f>
        <v>18.884673913043478</v>
      </c>
      <c r="T446" s="4">
        <v>15.853369565217392</v>
      </c>
      <c r="U446" s="4">
        <v>3.031304347826087</v>
      </c>
      <c r="V446" s="4">
        <v>0</v>
      </c>
      <c r="W4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6" s="4">
        <v>0</v>
      </c>
      <c r="Y446" s="4">
        <v>0</v>
      </c>
      <c r="Z446" s="4">
        <v>0</v>
      </c>
      <c r="AA446" s="4">
        <v>0</v>
      </c>
      <c r="AB446" s="4">
        <v>0</v>
      </c>
      <c r="AC446" s="4">
        <v>0</v>
      </c>
      <c r="AD446" s="4">
        <v>0</v>
      </c>
      <c r="AE446" s="4">
        <v>0</v>
      </c>
      <c r="AF446" s="1">
        <v>155475</v>
      </c>
      <c r="AG446" s="1">
        <v>5</v>
      </c>
      <c r="AH446"/>
    </row>
    <row r="447" spans="1:34" x14ac:dyDescent="0.25">
      <c r="A447" t="s">
        <v>508</v>
      </c>
      <c r="B447" t="s">
        <v>33</v>
      </c>
      <c r="C447" t="s">
        <v>709</v>
      </c>
      <c r="D447" t="s">
        <v>606</v>
      </c>
      <c r="E447" s="4">
        <v>104.83695652173913</v>
      </c>
      <c r="F447" s="4">
        <f>Nurse[[#This Row],[Total Nurse Staff Hours]]/Nurse[[#This Row],[MDS Census]]</f>
        <v>3.4126666666666656</v>
      </c>
      <c r="G447" s="4">
        <f>Nurse[[#This Row],[Total Direct Care Staff Hours]]/Nurse[[#This Row],[MDS Census]]</f>
        <v>3.0820051840331768</v>
      </c>
      <c r="H447" s="4">
        <f>Nurse[[#This Row],[Total RN Hours (w/ Admin, DON)]]/Nurse[[#This Row],[MDS Census]]</f>
        <v>0.75629445308449983</v>
      </c>
      <c r="I447" s="4">
        <f>Nurse[[#This Row],[RN Hours (excl. Admin, DON)]]/Nurse[[#This Row],[MDS Census]]</f>
        <v>0.48933644375323998</v>
      </c>
      <c r="J447" s="4">
        <f>SUM(Nurse[[#This Row],[RN Hours (excl. Admin, DON)]],Nurse[[#This Row],[RN Admin Hours]],Nurse[[#This Row],[RN DON Hours]],Nurse[[#This Row],[LPN Hours (excl. Admin)]],Nurse[[#This Row],[LPN Admin Hours]],Nurse[[#This Row],[CNA Hours]],Nurse[[#This Row],[NA TR Hours]],Nurse[[#This Row],[Med Aide/Tech Hours]])</f>
        <v>357.77358695652163</v>
      </c>
      <c r="K447" s="4">
        <f>SUM(Nurse[[#This Row],[RN Hours (excl. Admin, DON)]],Nurse[[#This Row],[LPN Hours (excl. Admin)]],Nurse[[#This Row],[CNA Hours]],Nurse[[#This Row],[NA TR Hours]],Nurse[[#This Row],[Med Aide/Tech Hours]])</f>
        <v>323.10804347826075</v>
      </c>
      <c r="L447" s="4">
        <f>SUM(Nurse[[#This Row],[RN Hours (excl. Admin, DON)]],Nurse[[#This Row],[RN Admin Hours]],Nurse[[#This Row],[RN DON Hours]])</f>
        <v>79.287608695652182</v>
      </c>
      <c r="M447" s="4">
        <v>51.300543478260863</v>
      </c>
      <c r="N447" s="4">
        <v>22.595760869565218</v>
      </c>
      <c r="O447" s="4">
        <v>5.3913043478260869</v>
      </c>
      <c r="P447" s="4">
        <f>SUM(Nurse[[#This Row],[LPN Hours (excl. Admin)]],Nurse[[#This Row],[LPN Admin Hours]])</f>
        <v>90.378478260869571</v>
      </c>
      <c r="Q447" s="4">
        <v>83.7</v>
      </c>
      <c r="R447" s="4">
        <v>6.6784782608695652</v>
      </c>
      <c r="S447" s="4">
        <f>SUM(Nurse[[#This Row],[CNA Hours]],Nurse[[#This Row],[NA TR Hours]],Nurse[[#This Row],[Med Aide/Tech Hours]])</f>
        <v>188.10749999999996</v>
      </c>
      <c r="T447" s="4">
        <v>161.40434782608691</v>
      </c>
      <c r="U447" s="4">
        <v>1.6304347826086956E-2</v>
      </c>
      <c r="V447" s="4">
        <v>26.686847826086954</v>
      </c>
      <c r="W4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7" s="4">
        <v>0</v>
      </c>
      <c r="Y447" s="4">
        <v>0</v>
      </c>
      <c r="Z447" s="4">
        <v>0</v>
      </c>
      <c r="AA447" s="4">
        <v>0</v>
      </c>
      <c r="AB447" s="4">
        <v>0</v>
      </c>
      <c r="AC447" s="4">
        <v>0</v>
      </c>
      <c r="AD447" s="4">
        <v>0</v>
      </c>
      <c r="AE447" s="4">
        <v>0</v>
      </c>
      <c r="AF447" s="1">
        <v>155103</v>
      </c>
      <c r="AG447" s="1">
        <v>5</v>
      </c>
      <c r="AH447"/>
    </row>
    <row r="448" spans="1:34" x14ac:dyDescent="0.25">
      <c r="A448" t="s">
        <v>508</v>
      </c>
      <c r="B448" t="s">
        <v>486</v>
      </c>
      <c r="C448" t="s">
        <v>696</v>
      </c>
      <c r="D448" t="s">
        <v>557</v>
      </c>
      <c r="E448" s="4">
        <v>25.239130434782609</v>
      </c>
      <c r="F448" s="4">
        <f>Nurse[[#This Row],[Total Nurse Staff Hours]]/Nurse[[#This Row],[MDS Census]]</f>
        <v>5.3639534883720934</v>
      </c>
      <c r="G448" s="4">
        <f>Nurse[[#This Row],[Total Direct Care Staff Hours]]/Nurse[[#This Row],[MDS Census]]</f>
        <v>5.1372093023255818</v>
      </c>
      <c r="H448" s="4">
        <f>Nurse[[#This Row],[Total RN Hours (w/ Admin, DON)]]/Nurse[[#This Row],[MDS Census]]</f>
        <v>0.58444875107665806</v>
      </c>
      <c r="I448" s="4">
        <f>Nurse[[#This Row],[RN Hours (excl. Admin, DON)]]/Nurse[[#This Row],[MDS Census]]</f>
        <v>0.35770456503014636</v>
      </c>
      <c r="J448" s="4">
        <f>SUM(Nurse[[#This Row],[RN Hours (excl. Admin, DON)]],Nurse[[#This Row],[RN Admin Hours]],Nurse[[#This Row],[RN DON Hours]],Nurse[[#This Row],[LPN Hours (excl. Admin)]],Nurse[[#This Row],[LPN Admin Hours]],Nurse[[#This Row],[CNA Hours]],Nurse[[#This Row],[NA TR Hours]],Nurse[[#This Row],[Med Aide/Tech Hours]])</f>
        <v>135.38152173913045</v>
      </c>
      <c r="K448" s="4">
        <f>SUM(Nurse[[#This Row],[RN Hours (excl. Admin, DON)]],Nurse[[#This Row],[LPN Hours (excl. Admin)]],Nurse[[#This Row],[CNA Hours]],Nurse[[#This Row],[NA TR Hours]],Nurse[[#This Row],[Med Aide/Tech Hours]])</f>
        <v>129.65869565217392</v>
      </c>
      <c r="L448" s="4">
        <f>SUM(Nurse[[#This Row],[RN Hours (excl. Admin, DON)]],Nurse[[#This Row],[RN Admin Hours]],Nurse[[#This Row],[RN DON Hours]])</f>
        <v>14.750978260869566</v>
      </c>
      <c r="M448" s="4">
        <v>9.0281521739130426</v>
      </c>
      <c r="N448" s="4">
        <v>0.24456521739130435</v>
      </c>
      <c r="O448" s="4">
        <v>5.4782608695652177</v>
      </c>
      <c r="P448" s="4">
        <f>SUM(Nurse[[#This Row],[LPN Hours (excl. Admin)]],Nurse[[#This Row],[LPN Admin Hours]])</f>
        <v>33.470760869565218</v>
      </c>
      <c r="Q448" s="4">
        <v>33.470760869565218</v>
      </c>
      <c r="R448" s="4">
        <v>0</v>
      </c>
      <c r="S448" s="4">
        <f>SUM(Nurse[[#This Row],[CNA Hours]],Nurse[[#This Row],[NA TR Hours]],Nurse[[#This Row],[Med Aide/Tech Hours]])</f>
        <v>87.15978260869565</v>
      </c>
      <c r="T448" s="4">
        <v>68.803913043478261</v>
      </c>
      <c r="U448" s="4">
        <v>0</v>
      </c>
      <c r="V448" s="4">
        <v>18.355869565217397</v>
      </c>
      <c r="W4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24.334565217391301</v>
      </c>
      <c r="X448" s="4">
        <v>2.402173913043478</v>
      </c>
      <c r="Y448" s="4">
        <v>0.24456521739130435</v>
      </c>
      <c r="Z448" s="4">
        <v>0</v>
      </c>
      <c r="AA448" s="4">
        <v>2.1793478260869565</v>
      </c>
      <c r="AB448" s="4">
        <v>0</v>
      </c>
      <c r="AC448" s="4">
        <v>18.266630434782606</v>
      </c>
      <c r="AD448" s="4">
        <v>0</v>
      </c>
      <c r="AE448" s="4">
        <v>1.2418478260869565</v>
      </c>
      <c r="AF448" s="1">
        <v>155857</v>
      </c>
      <c r="AG448" s="1">
        <v>5</v>
      </c>
      <c r="AH448"/>
    </row>
    <row r="449" spans="1:34" x14ac:dyDescent="0.25">
      <c r="A449" t="s">
        <v>508</v>
      </c>
      <c r="B449" t="s">
        <v>254</v>
      </c>
      <c r="C449" t="s">
        <v>773</v>
      </c>
      <c r="D449" t="s">
        <v>619</v>
      </c>
      <c r="E449" s="4">
        <v>58.902173913043477</v>
      </c>
      <c r="F449" s="4">
        <f>Nurse[[#This Row],[Total Nurse Staff Hours]]/Nurse[[#This Row],[MDS Census]]</f>
        <v>2.6196844436242852</v>
      </c>
      <c r="G449" s="4">
        <f>Nurse[[#This Row],[Total Direct Care Staff Hours]]/Nurse[[#This Row],[MDS Census]]</f>
        <v>2.3152242111090611</v>
      </c>
      <c r="H449" s="4">
        <f>Nurse[[#This Row],[Total RN Hours (w/ Admin, DON)]]/Nurse[[#This Row],[MDS Census]]</f>
        <v>0.27170880236205958</v>
      </c>
      <c r="I449" s="4">
        <f>Nurse[[#This Row],[RN Hours (excl. Admin, DON)]]/Nurse[[#This Row],[MDS Census]]</f>
        <v>0.14484960324783175</v>
      </c>
      <c r="J449" s="4">
        <f>SUM(Nurse[[#This Row],[RN Hours (excl. Admin, DON)]],Nurse[[#This Row],[RN Admin Hours]],Nurse[[#This Row],[RN DON Hours]],Nurse[[#This Row],[LPN Hours (excl. Admin)]],Nurse[[#This Row],[LPN Admin Hours]],Nurse[[#This Row],[CNA Hours]],Nurse[[#This Row],[NA TR Hours]],Nurse[[#This Row],[Med Aide/Tech Hours]])</f>
        <v>154.30510869565219</v>
      </c>
      <c r="K449" s="4">
        <f>SUM(Nurse[[#This Row],[RN Hours (excl. Admin, DON)]],Nurse[[#This Row],[LPN Hours (excl. Admin)]],Nurse[[#This Row],[CNA Hours]],Nurse[[#This Row],[NA TR Hours]],Nurse[[#This Row],[Med Aide/Tech Hours]])</f>
        <v>136.3717391304348</v>
      </c>
      <c r="L449" s="4">
        <f>SUM(Nurse[[#This Row],[RN Hours (excl. Admin, DON)]],Nurse[[#This Row],[RN Admin Hours]],Nurse[[#This Row],[RN DON Hours]])</f>
        <v>16.00423913043479</v>
      </c>
      <c r="M449" s="4">
        <v>8.5319565217391329</v>
      </c>
      <c r="N449" s="4">
        <v>0</v>
      </c>
      <c r="O449" s="4">
        <v>7.4722826086956555</v>
      </c>
      <c r="P449" s="4">
        <f>SUM(Nurse[[#This Row],[LPN Hours (excl. Admin)]],Nurse[[#This Row],[LPN Admin Hours]])</f>
        <v>27.049782608695644</v>
      </c>
      <c r="Q449" s="4">
        <v>16.588695652173907</v>
      </c>
      <c r="R449" s="4">
        <v>10.461086956521738</v>
      </c>
      <c r="S449" s="4">
        <f>SUM(Nurse[[#This Row],[CNA Hours]],Nurse[[#This Row],[NA TR Hours]],Nurse[[#This Row],[Med Aide/Tech Hours]])</f>
        <v>111.25108695652176</v>
      </c>
      <c r="T449" s="4">
        <v>84.207826086956544</v>
      </c>
      <c r="U449" s="4">
        <v>0</v>
      </c>
      <c r="V449" s="4">
        <v>27.043260869565216</v>
      </c>
      <c r="W4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9" s="4">
        <v>0</v>
      </c>
      <c r="Y449" s="4">
        <v>0</v>
      </c>
      <c r="Z449" s="4">
        <v>0</v>
      </c>
      <c r="AA449" s="4">
        <v>0</v>
      </c>
      <c r="AB449" s="4">
        <v>0</v>
      </c>
      <c r="AC449" s="4">
        <v>0</v>
      </c>
      <c r="AD449" s="4">
        <v>0</v>
      </c>
      <c r="AE449" s="4">
        <v>0</v>
      </c>
      <c r="AF449" s="1">
        <v>155508</v>
      </c>
      <c r="AG449" s="1">
        <v>5</v>
      </c>
      <c r="AH449"/>
    </row>
    <row r="450" spans="1:34" x14ac:dyDescent="0.25">
      <c r="A450" t="s">
        <v>508</v>
      </c>
      <c r="B450" t="s">
        <v>431</v>
      </c>
      <c r="C450" t="s">
        <v>773</v>
      </c>
      <c r="D450" t="s">
        <v>619</v>
      </c>
      <c r="E450" s="4">
        <v>40.25</v>
      </c>
      <c r="F450" s="4">
        <f>Nurse[[#This Row],[Total Nurse Staff Hours]]/Nurse[[#This Row],[MDS Census]]</f>
        <v>2.3413232514177684</v>
      </c>
      <c r="G450" s="4">
        <f>Nurse[[#This Row],[Total Direct Care Staff Hours]]/Nurse[[#This Row],[MDS Census]]</f>
        <v>2.1044666486632457</v>
      </c>
      <c r="H450" s="4">
        <f>Nurse[[#This Row],[Total RN Hours (w/ Admin, DON)]]/Nurse[[#This Row],[MDS Census]]</f>
        <v>0.42591412368349973</v>
      </c>
      <c r="I450" s="4">
        <f>Nurse[[#This Row],[RN Hours (excl. Admin, DON)]]/Nurse[[#This Row],[MDS Census]]</f>
        <v>0.31374291115311903</v>
      </c>
      <c r="J450" s="4">
        <f>SUM(Nurse[[#This Row],[RN Hours (excl. Admin, DON)]],Nurse[[#This Row],[RN Admin Hours]],Nurse[[#This Row],[RN DON Hours]],Nurse[[#This Row],[LPN Hours (excl. Admin)]],Nurse[[#This Row],[LPN Admin Hours]],Nurse[[#This Row],[CNA Hours]],Nurse[[#This Row],[NA TR Hours]],Nurse[[#This Row],[Med Aide/Tech Hours]])</f>
        <v>94.238260869565181</v>
      </c>
      <c r="K450" s="4">
        <f>SUM(Nurse[[#This Row],[RN Hours (excl. Admin, DON)]],Nurse[[#This Row],[LPN Hours (excl. Admin)]],Nurse[[#This Row],[CNA Hours]],Nurse[[#This Row],[NA TR Hours]],Nurse[[#This Row],[Med Aide/Tech Hours]])</f>
        <v>84.704782608695638</v>
      </c>
      <c r="L450" s="4">
        <f>SUM(Nurse[[#This Row],[RN Hours (excl. Admin, DON)]],Nurse[[#This Row],[RN Admin Hours]],Nurse[[#This Row],[RN DON Hours]])</f>
        <v>17.143043478260864</v>
      </c>
      <c r="M450" s="4">
        <v>12.62815217391304</v>
      </c>
      <c r="N450" s="4">
        <v>0.29184782608695653</v>
      </c>
      <c r="O450" s="4">
        <v>4.2230434782608697</v>
      </c>
      <c r="P450" s="4">
        <f>SUM(Nurse[[#This Row],[LPN Hours (excl. Admin)]],Nurse[[#This Row],[LPN Admin Hours]])</f>
        <v>19.372065217391295</v>
      </c>
      <c r="Q450" s="4">
        <v>14.353478260869563</v>
      </c>
      <c r="R450" s="4">
        <v>5.0185869565217338</v>
      </c>
      <c r="S450" s="4">
        <f>SUM(Nurse[[#This Row],[CNA Hours]],Nurse[[#This Row],[NA TR Hours]],Nurse[[#This Row],[Med Aide/Tech Hours]])</f>
        <v>57.723152173913022</v>
      </c>
      <c r="T450" s="4">
        <v>44.718043478260846</v>
      </c>
      <c r="U450" s="4">
        <v>0</v>
      </c>
      <c r="V450" s="4">
        <v>13.005108695652178</v>
      </c>
      <c r="W4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0" s="4">
        <v>0</v>
      </c>
      <c r="Y450" s="4">
        <v>0</v>
      </c>
      <c r="Z450" s="4">
        <v>0</v>
      </c>
      <c r="AA450" s="4">
        <v>0</v>
      </c>
      <c r="AB450" s="4">
        <v>0</v>
      </c>
      <c r="AC450" s="4">
        <v>0</v>
      </c>
      <c r="AD450" s="4">
        <v>0</v>
      </c>
      <c r="AE450" s="4">
        <v>0</v>
      </c>
      <c r="AF450" s="1">
        <v>155801</v>
      </c>
      <c r="AG450" s="1">
        <v>5</v>
      </c>
      <c r="AH450"/>
    </row>
    <row r="451" spans="1:34" x14ac:dyDescent="0.25">
      <c r="A451" t="s">
        <v>508</v>
      </c>
      <c r="B451" t="s">
        <v>106</v>
      </c>
      <c r="C451" t="s">
        <v>734</v>
      </c>
      <c r="D451" t="s">
        <v>576</v>
      </c>
      <c r="E451" s="4">
        <v>38.260869565217391</v>
      </c>
      <c r="F451" s="4">
        <f>Nurse[[#This Row],[Total Nurse Staff Hours]]/Nurse[[#This Row],[MDS Census]]</f>
        <v>3.5557812499999999</v>
      </c>
      <c r="G451" s="4">
        <f>Nurse[[#This Row],[Total Direct Care Staff Hours]]/Nurse[[#This Row],[MDS Census]]</f>
        <v>3.4258664772727272</v>
      </c>
      <c r="H451" s="4">
        <f>Nurse[[#This Row],[Total RN Hours (w/ Admin, DON)]]/Nurse[[#This Row],[MDS Census]]</f>
        <v>0.33559659090909078</v>
      </c>
      <c r="I451" s="4">
        <f>Nurse[[#This Row],[RN Hours (excl. Admin, DON)]]/Nurse[[#This Row],[MDS Census]]</f>
        <v>0.20568181818181808</v>
      </c>
      <c r="J451" s="4">
        <f>SUM(Nurse[[#This Row],[RN Hours (excl. Admin, DON)]],Nurse[[#This Row],[RN Admin Hours]],Nurse[[#This Row],[RN DON Hours]],Nurse[[#This Row],[LPN Hours (excl. Admin)]],Nurse[[#This Row],[LPN Admin Hours]],Nurse[[#This Row],[CNA Hours]],Nurse[[#This Row],[NA TR Hours]],Nurse[[#This Row],[Med Aide/Tech Hours]])</f>
        <v>136.04728260869564</v>
      </c>
      <c r="K451" s="4">
        <f>SUM(Nurse[[#This Row],[RN Hours (excl. Admin, DON)]],Nurse[[#This Row],[LPN Hours (excl. Admin)]],Nurse[[#This Row],[CNA Hours]],Nurse[[#This Row],[NA TR Hours]],Nurse[[#This Row],[Med Aide/Tech Hours]])</f>
        <v>131.0766304347826</v>
      </c>
      <c r="L451" s="4">
        <f>SUM(Nurse[[#This Row],[RN Hours (excl. Admin, DON)]],Nurse[[#This Row],[RN Admin Hours]],Nurse[[#This Row],[RN DON Hours]])</f>
        <v>12.840217391304343</v>
      </c>
      <c r="M451" s="4">
        <v>7.8695652173913002</v>
      </c>
      <c r="N451" s="4">
        <v>0</v>
      </c>
      <c r="O451" s="4">
        <v>4.9706521739130434</v>
      </c>
      <c r="P451" s="4">
        <f>SUM(Nurse[[#This Row],[LPN Hours (excl. Admin)]],Nurse[[#This Row],[LPN Admin Hours]])</f>
        <v>44.900543478260872</v>
      </c>
      <c r="Q451" s="4">
        <v>44.900543478260872</v>
      </c>
      <c r="R451" s="4">
        <v>0</v>
      </c>
      <c r="S451" s="4">
        <f>SUM(Nurse[[#This Row],[CNA Hours]],Nurse[[#This Row],[NA TR Hours]],Nurse[[#This Row],[Med Aide/Tech Hours]])</f>
        <v>78.306521739130432</v>
      </c>
      <c r="T451" s="4">
        <v>69.116304347826073</v>
      </c>
      <c r="U451" s="4">
        <v>3.1543478260869571</v>
      </c>
      <c r="V451" s="4">
        <v>6.0358695652173937</v>
      </c>
      <c r="W4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0.2673913043478261</v>
      </c>
      <c r="X451" s="4">
        <v>0</v>
      </c>
      <c r="Y451" s="4">
        <v>0</v>
      </c>
      <c r="Z451" s="4">
        <v>0</v>
      </c>
      <c r="AA451" s="4">
        <v>0.2673913043478261</v>
      </c>
      <c r="AB451" s="4">
        <v>0</v>
      </c>
      <c r="AC451" s="4">
        <v>0</v>
      </c>
      <c r="AD451" s="4">
        <v>0</v>
      </c>
      <c r="AE451" s="4">
        <v>0</v>
      </c>
      <c r="AF451" s="1">
        <v>155232</v>
      </c>
      <c r="AG451" s="1">
        <v>5</v>
      </c>
      <c r="AH451"/>
    </row>
    <row r="452" spans="1:34" x14ac:dyDescent="0.25">
      <c r="A452" t="s">
        <v>508</v>
      </c>
      <c r="B452" t="s">
        <v>153</v>
      </c>
      <c r="C452" t="s">
        <v>696</v>
      </c>
      <c r="D452" t="s">
        <v>557</v>
      </c>
      <c r="E452" s="4">
        <v>137.95652173913044</v>
      </c>
      <c r="F452" s="4">
        <f>Nurse[[#This Row],[Total Nurse Staff Hours]]/Nurse[[#This Row],[MDS Census]]</f>
        <v>3.3331098329656474</v>
      </c>
      <c r="G452" s="4">
        <f>Nurse[[#This Row],[Total Direct Care Staff Hours]]/Nurse[[#This Row],[MDS Census]]</f>
        <v>3.23691144027734</v>
      </c>
      <c r="H452" s="4">
        <f>Nurse[[#This Row],[Total RN Hours (w/ Admin, DON)]]/Nurse[[#This Row],[MDS Census]]</f>
        <v>0.52612511818468333</v>
      </c>
      <c r="I452" s="4">
        <f>Nurse[[#This Row],[RN Hours (excl. Admin, DON)]]/Nurse[[#This Row],[MDS Census]]</f>
        <v>0.46592341632524426</v>
      </c>
      <c r="J452" s="4">
        <f>SUM(Nurse[[#This Row],[RN Hours (excl. Admin, DON)]],Nurse[[#This Row],[RN Admin Hours]],Nurse[[#This Row],[RN DON Hours]],Nurse[[#This Row],[LPN Hours (excl. Admin)]],Nurse[[#This Row],[LPN Admin Hours]],Nurse[[#This Row],[CNA Hours]],Nurse[[#This Row],[NA TR Hours]],Nurse[[#This Row],[Med Aide/Tech Hours]])</f>
        <v>459.82423913043476</v>
      </c>
      <c r="K452" s="4">
        <f>SUM(Nurse[[#This Row],[RN Hours (excl. Admin, DON)]],Nurse[[#This Row],[LPN Hours (excl. Admin)]],Nurse[[#This Row],[CNA Hours]],Nurse[[#This Row],[NA TR Hours]],Nurse[[#This Row],[Med Aide/Tech Hours]])</f>
        <v>446.55304347826086</v>
      </c>
      <c r="L452" s="4">
        <f>SUM(Nurse[[#This Row],[RN Hours (excl. Admin, DON)]],Nurse[[#This Row],[RN Admin Hours]],Nurse[[#This Row],[RN DON Hours]])</f>
        <v>72.582391304347837</v>
      </c>
      <c r="M452" s="4">
        <v>64.277173913043484</v>
      </c>
      <c r="N452" s="4">
        <v>3.0878260869565217</v>
      </c>
      <c r="O452" s="4">
        <v>5.2173913043478262</v>
      </c>
      <c r="P452" s="4">
        <f>SUM(Nurse[[#This Row],[LPN Hours (excl. Admin)]],Nurse[[#This Row],[LPN Admin Hours]])</f>
        <v>97.161413043478248</v>
      </c>
      <c r="Q452" s="4">
        <v>92.195434782608686</v>
      </c>
      <c r="R452" s="4">
        <v>4.9659782608695648</v>
      </c>
      <c r="S452" s="4">
        <f>SUM(Nurse[[#This Row],[CNA Hours]],Nurse[[#This Row],[NA TR Hours]],Nurse[[#This Row],[Med Aide/Tech Hours]])</f>
        <v>290.08043478260873</v>
      </c>
      <c r="T452" s="4">
        <v>226.77152173913046</v>
      </c>
      <c r="U452" s="4">
        <v>0</v>
      </c>
      <c r="V452" s="4">
        <v>63.308913043478263</v>
      </c>
      <c r="W4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2" s="4">
        <v>0</v>
      </c>
      <c r="Y452" s="4">
        <v>0</v>
      </c>
      <c r="Z452" s="4">
        <v>0</v>
      </c>
      <c r="AA452" s="4">
        <v>0</v>
      </c>
      <c r="AB452" s="4">
        <v>0</v>
      </c>
      <c r="AC452" s="4">
        <v>0</v>
      </c>
      <c r="AD452" s="4">
        <v>0</v>
      </c>
      <c r="AE452" s="4">
        <v>0</v>
      </c>
      <c r="AF452" s="1">
        <v>155327</v>
      </c>
      <c r="AG452" s="1">
        <v>5</v>
      </c>
      <c r="AH452"/>
    </row>
    <row r="453" spans="1:34" x14ac:dyDescent="0.25">
      <c r="A453" t="s">
        <v>508</v>
      </c>
      <c r="B453" t="s">
        <v>450</v>
      </c>
      <c r="C453" t="s">
        <v>710</v>
      </c>
      <c r="D453" t="s">
        <v>607</v>
      </c>
      <c r="E453" s="4">
        <v>41.684782608695649</v>
      </c>
      <c r="F453" s="4">
        <f>Nurse[[#This Row],[Total Nurse Staff Hours]]/Nurse[[#This Row],[MDS Census]]</f>
        <v>4.6986857887874844</v>
      </c>
      <c r="G453" s="4">
        <f>Nurse[[#This Row],[Total Direct Care Staff Hours]]/Nurse[[#This Row],[MDS Census]]</f>
        <v>4.4254132985658412</v>
      </c>
      <c r="H453" s="4">
        <f>Nurse[[#This Row],[Total RN Hours (w/ Admin, DON)]]/Nurse[[#This Row],[MDS Census]]</f>
        <v>0.78516297262059986</v>
      </c>
      <c r="I453" s="4">
        <f>Nurse[[#This Row],[RN Hours (excl. Admin, DON)]]/Nurse[[#This Row],[MDS Census]]</f>
        <v>0.64956975228161684</v>
      </c>
      <c r="J453" s="4">
        <f>SUM(Nurse[[#This Row],[RN Hours (excl. Admin, DON)]],Nurse[[#This Row],[RN Admin Hours]],Nurse[[#This Row],[RN DON Hours]],Nurse[[#This Row],[LPN Hours (excl. Admin)]],Nurse[[#This Row],[LPN Admin Hours]],Nurse[[#This Row],[CNA Hours]],Nurse[[#This Row],[NA TR Hours]],Nurse[[#This Row],[Med Aide/Tech Hours]])</f>
        <v>195.86369565217393</v>
      </c>
      <c r="K453" s="4">
        <f>SUM(Nurse[[#This Row],[RN Hours (excl. Admin, DON)]],Nurse[[#This Row],[LPN Hours (excl. Admin)]],Nurse[[#This Row],[CNA Hours]],Nurse[[#This Row],[NA TR Hours]],Nurse[[#This Row],[Med Aide/Tech Hours]])</f>
        <v>184.47239130434784</v>
      </c>
      <c r="L453" s="4">
        <f>SUM(Nurse[[#This Row],[RN Hours (excl. Admin, DON)]],Nurse[[#This Row],[RN Admin Hours]],Nurse[[#This Row],[RN DON Hours]])</f>
        <v>32.729347826086958</v>
      </c>
      <c r="M453" s="4">
        <v>27.077173913043481</v>
      </c>
      <c r="N453" s="4">
        <v>0</v>
      </c>
      <c r="O453" s="4">
        <v>5.6521739130434785</v>
      </c>
      <c r="P453" s="4">
        <f>SUM(Nurse[[#This Row],[LPN Hours (excl. Admin)]],Nurse[[#This Row],[LPN Admin Hours]])</f>
        <v>28.853586956521738</v>
      </c>
      <c r="Q453" s="4">
        <v>23.114456521739129</v>
      </c>
      <c r="R453" s="4">
        <v>5.7391304347826084</v>
      </c>
      <c r="S453" s="4">
        <f>SUM(Nurse[[#This Row],[CNA Hours]],Nurse[[#This Row],[NA TR Hours]],Nurse[[#This Row],[Med Aide/Tech Hours]])</f>
        <v>134.28076086956523</v>
      </c>
      <c r="T453" s="4">
        <v>134.28076086956523</v>
      </c>
      <c r="U453" s="4">
        <v>0</v>
      </c>
      <c r="V453" s="4">
        <v>0</v>
      </c>
      <c r="W4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3" s="4">
        <v>0</v>
      </c>
      <c r="Y453" s="4">
        <v>0</v>
      </c>
      <c r="Z453" s="4">
        <v>0</v>
      </c>
      <c r="AA453" s="4">
        <v>0</v>
      </c>
      <c r="AB453" s="4">
        <v>0</v>
      </c>
      <c r="AC453" s="4">
        <v>0</v>
      </c>
      <c r="AD453" s="4">
        <v>0</v>
      </c>
      <c r="AE453" s="4">
        <v>0</v>
      </c>
      <c r="AF453" s="1">
        <v>155820</v>
      </c>
      <c r="AG453" s="1">
        <v>5</v>
      </c>
      <c r="AH453"/>
    </row>
    <row r="454" spans="1:34" x14ac:dyDescent="0.25">
      <c r="A454" t="s">
        <v>508</v>
      </c>
      <c r="B454" t="s">
        <v>81</v>
      </c>
      <c r="C454" t="s">
        <v>656</v>
      </c>
      <c r="D454" t="s">
        <v>576</v>
      </c>
      <c r="E454" s="4">
        <v>63.184782608695649</v>
      </c>
      <c r="F454" s="4">
        <f>Nurse[[#This Row],[Total Nurse Staff Hours]]/Nurse[[#This Row],[MDS Census]]</f>
        <v>2.9719972475485981</v>
      </c>
      <c r="G454" s="4">
        <f>Nurse[[#This Row],[Total Direct Care Staff Hours]]/Nurse[[#This Row],[MDS Census]]</f>
        <v>2.6600172028212623</v>
      </c>
      <c r="H454" s="4">
        <f>Nurse[[#This Row],[Total RN Hours (w/ Admin, DON)]]/Nurse[[#This Row],[MDS Census]]</f>
        <v>0.72693961809736796</v>
      </c>
      <c r="I454" s="4">
        <f>Nurse[[#This Row],[RN Hours (excl. Admin, DON)]]/Nurse[[#This Row],[MDS Census]]</f>
        <v>0.43895750903148117</v>
      </c>
      <c r="J454" s="4">
        <f>SUM(Nurse[[#This Row],[RN Hours (excl. Admin, DON)]],Nurse[[#This Row],[RN Admin Hours]],Nurse[[#This Row],[RN DON Hours]],Nurse[[#This Row],[LPN Hours (excl. Admin)]],Nurse[[#This Row],[LPN Admin Hours]],Nurse[[#This Row],[CNA Hours]],Nurse[[#This Row],[NA TR Hours]],Nurse[[#This Row],[Med Aide/Tech Hours]])</f>
        <v>187.785</v>
      </c>
      <c r="K454" s="4">
        <f>SUM(Nurse[[#This Row],[RN Hours (excl. Admin, DON)]],Nurse[[#This Row],[LPN Hours (excl. Admin)]],Nurse[[#This Row],[CNA Hours]],Nurse[[#This Row],[NA TR Hours]],Nurse[[#This Row],[Med Aide/Tech Hours]])</f>
        <v>168.07260869565215</v>
      </c>
      <c r="L454" s="4">
        <f>SUM(Nurse[[#This Row],[RN Hours (excl. Admin, DON)]],Nurse[[#This Row],[RN Admin Hours]],Nurse[[#This Row],[RN DON Hours]])</f>
        <v>45.931521739130432</v>
      </c>
      <c r="M454" s="4">
        <v>27.735434782608696</v>
      </c>
      <c r="N454" s="4">
        <v>14.022173913043478</v>
      </c>
      <c r="O454" s="4">
        <v>4.1739130434782608</v>
      </c>
      <c r="P454" s="4">
        <f>SUM(Nurse[[#This Row],[LPN Hours (excl. Admin)]],Nurse[[#This Row],[LPN Admin Hours]])</f>
        <v>41.091413043478255</v>
      </c>
      <c r="Q454" s="4">
        <v>39.575108695652169</v>
      </c>
      <c r="R454" s="4">
        <v>1.5163043478260869</v>
      </c>
      <c r="S454" s="4">
        <f>SUM(Nurse[[#This Row],[CNA Hours]],Nurse[[#This Row],[NA TR Hours]],Nurse[[#This Row],[Med Aide/Tech Hours]])</f>
        <v>100.76206521739128</v>
      </c>
      <c r="T454" s="4">
        <v>92.789891304347805</v>
      </c>
      <c r="U454" s="4">
        <v>2.123478260869565</v>
      </c>
      <c r="V454" s="4">
        <v>5.8486956521739133</v>
      </c>
      <c r="W4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4" s="4">
        <v>0</v>
      </c>
      <c r="Y454" s="4">
        <v>0</v>
      </c>
      <c r="Z454" s="4">
        <v>0</v>
      </c>
      <c r="AA454" s="4">
        <v>0</v>
      </c>
      <c r="AB454" s="4">
        <v>0</v>
      </c>
      <c r="AC454" s="4">
        <v>0</v>
      </c>
      <c r="AD454" s="4">
        <v>0</v>
      </c>
      <c r="AE454" s="4">
        <v>0</v>
      </c>
      <c r="AF454" s="1">
        <v>155200</v>
      </c>
      <c r="AG454" s="1">
        <v>5</v>
      </c>
      <c r="AH454"/>
    </row>
    <row r="455" spans="1:34" x14ac:dyDescent="0.25">
      <c r="A455" t="s">
        <v>508</v>
      </c>
      <c r="B455" t="s">
        <v>278</v>
      </c>
      <c r="C455" t="s">
        <v>708</v>
      </c>
      <c r="D455" t="s">
        <v>605</v>
      </c>
      <c r="E455" s="4">
        <v>79.239130434782609</v>
      </c>
      <c r="F455" s="4">
        <f>Nurse[[#This Row],[Total Nurse Staff Hours]]/Nurse[[#This Row],[MDS Census]]</f>
        <v>3.0806831275720175</v>
      </c>
      <c r="G455" s="4">
        <f>Nurse[[#This Row],[Total Direct Care Staff Hours]]/Nurse[[#This Row],[MDS Census]]</f>
        <v>2.9073635116598084</v>
      </c>
      <c r="H455" s="4">
        <f>Nurse[[#This Row],[Total RN Hours (w/ Admin, DON)]]/Nurse[[#This Row],[MDS Census]]</f>
        <v>0.30800411522633742</v>
      </c>
      <c r="I455" s="4">
        <f>Nurse[[#This Row],[RN Hours (excl. Admin, DON)]]/Nurse[[#This Row],[MDS Census]]</f>
        <v>0.13468449931412893</v>
      </c>
      <c r="J455" s="4">
        <f>SUM(Nurse[[#This Row],[RN Hours (excl. Admin, DON)]],Nurse[[#This Row],[RN Admin Hours]],Nurse[[#This Row],[RN DON Hours]],Nurse[[#This Row],[LPN Hours (excl. Admin)]],Nurse[[#This Row],[LPN Admin Hours]],Nurse[[#This Row],[CNA Hours]],Nurse[[#This Row],[NA TR Hours]],Nurse[[#This Row],[Med Aide/Tech Hours]])</f>
        <v>244.11065217391311</v>
      </c>
      <c r="K455" s="4">
        <f>SUM(Nurse[[#This Row],[RN Hours (excl. Admin, DON)]],Nurse[[#This Row],[LPN Hours (excl. Admin)]],Nurse[[#This Row],[CNA Hours]],Nurse[[#This Row],[NA TR Hours]],Nurse[[#This Row],[Med Aide/Tech Hours]])</f>
        <v>230.37695652173917</v>
      </c>
      <c r="L455" s="4">
        <f>SUM(Nurse[[#This Row],[RN Hours (excl. Admin, DON)]],Nurse[[#This Row],[RN Admin Hours]],Nurse[[#This Row],[RN DON Hours]])</f>
        <v>24.405978260869563</v>
      </c>
      <c r="M455" s="4">
        <v>10.672282608695651</v>
      </c>
      <c r="N455" s="4">
        <v>0</v>
      </c>
      <c r="O455" s="4">
        <v>13.733695652173912</v>
      </c>
      <c r="P455" s="4">
        <f>SUM(Nurse[[#This Row],[LPN Hours (excl. Admin)]],Nurse[[#This Row],[LPN Admin Hours]])</f>
        <v>43.875326086956527</v>
      </c>
      <c r="Q455" s="4">
        <v>43.875326086956527</v>
      </c>
      <c r="R455" s="4">
        <v>0</v>
      </c>
      <c r="S455" s="4">
        <f>SUM(Nurse[[#This Row],[CNA Hours]],Nurse[[#This Row],[NA TR Hours]],Nurse[[#This Row],[Med Aide/Tech Hours]])</f>
        <v>175.829347826087</v>
      </c>
      <c r="T455" s="4">
        <v>150.25750000000005</v>
      </c>
      <c r="U455" s="4">
        <v>25.571847826086952</v>
      </c>
      <c r="V455" s="4">
        <v>0</v>
      </c>
      <c r="W4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5" s="4">
        <v>0</v>
      </c>
      <c r="Y455" s="4">
        <v>0</v>
      </c>
      <c r="Z455" s="4">
        <v>0</v>
      </c>
      <c r="AA455" s="4">
        <v>0</v>
      </c>
      <c r="AB455" s="4">
        <v>0</v>
      </c>
      <c r="AC455" s="4">
        <v>0</v>
      </c>
      <c r="AD455" s="4">
        <v>0</v>
      </c>
      <c r="AE455" s="4">
        <v>0</v>
      </c>
      <c r="AF455" s="1">
        <v>155567</v>
      </c>
      <c r="AG455" s="1">
        <v>5</v>
      </c>
      <c r="AH455"/>
    </row>
    <row r="456" spans="1:34" x14ac:dyDescent="0.25">
      <c r="A456" t="s">
        <v>508</v>
      </c>
      <c r="B456" t="s">
        <v>369</v>
      </c>
      <c r="C456" t="s">
        <v>721</v>
      </c>
      <c r="D456" t="s">
        <v>604</v>
      </c>
      <c r="E456" s="4">
        <v>28.554347826086957</v>
      </c>
      <c r="F456" s="4">
        <f>Nurse[[#This Row],[Total Nurse Staff Hours]]/Nurse[[#This Row],[MDS Census]]</f>
        <v>3.4549105443471642</v>
      </c>
      <c r="G456" s="4">
        <f>Nurse[[#This Row],[Total Direct Care Staff Hours]]/Nurse[[#This Row],[MDS Census]]</f>
        <v>3.087952036543586</v>
      </c>
      <c r="H456" s="4">
        <f>Nurse[[#This Row],[Total RN Hours (w/ Admin, DON)]]/Nurse[[#This Row],[MDS Census]]</f>
        <v>0.82470498667681769</v>
      </c>
      <c r="I456" s="4">
        <f>Nurse[[#This Row],[RN Hours (excl. Admin, DON)]]/Nurse[[#This Row],[MDS Census]]</f>
        <v>0.5886943281309478</v>
      </c>
      <c r="J456" s="4">
        <f>SUM(Nurse[[#This Row],[RN Hours (excl. Admin, DON)]],Nurse[[#This Row],[RN Admin Hours]],Nurse[[#This Row],[RN DON Hours]],Nurse[[#This Row],[LPN Hours (excl. Admin)]],Nurse[[#This Row],[LPN Admin Hours]],Nurse[[#This Row],[CNA Hours]],Nurse[[#This Row],[NA TR Hours]],Nurse[[#This Row],[Med Aide/Tech Hours]])</f>
        <v>98.65271739130435</v>
      </c>
      <c r="K456" s="4">
        <f>SUM(Nurse[[#This Row],[RN Hours (excl. Admin, DON)]],Nurse[[#This Row],[LPN Hours (excl. Admin)]],Nurse[[#This Row],[CNA Hours]],Nurse[[#This Row],[NA TR Hours]],Nurse[[#This Row],[Med Aide/Tech Hours]])</f>
        <v>88.174456521739131</v>
      </c>
      <c r="L456" s="4">
        <f>SUM(Nurse[[#This Row],[RN Hours (excl. Admin, DON)]],Nurse[[#This Row],[RN Admin Hours]],Nurse[[#This Row],[RN DON Hours]])</f>
        <v>23.548913043478262</v>
      </c>
      <c r="M456" s="4">
        <v>16.809782608695652</v>
      </c>
      <c r="N456" s="4">
        <v>0</v>
      </c>
      <c r="O456" s="4">
        <v>6.7391304347826084</v>
      </c>
      <c r="P456" s="4">
        <f>SUM(Nurse[[#This Row],[LPN Hours (excl. Admin)]],Nurse[[#This Row],[LPN Admin Hours]])</f>
        <v>13.207826086956521</v>
      </c>
      <c r="Q456" s="4">
        <v>9.4686956521739116</v>
      </c>
      <c r="R456" s="4">
        <v>3.7391304347826089</v>
      </c>
      <c r="S456" s="4">
        <f>SUM(Nurse[[#This Row],[CNA Hours]],Nurse[[#This Row],[NA TR Hours]],Nurse[[#This Row],[Med Aide/Tech Hours]])</f>
        <v>61.895978260869569</v>
      </c>
      <c r="T456" s="4">
        <v>49.745108695652178</v>
      </c>
      <c r="U456" s="4">
        <v>0</v>
      </c>
      <c r="V456" s="4">
        <v>12.150869565217393</v>
      </c>
      <c r="W4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38.641304347826086</v>
      </c>
      <c r="X456" s="4">
        <v>13.788043478260869</v>
      </c>
      <c r="Y456" s="4">
        <v>0</v>
      </c>
      <c r="Z456" s="4">
        <v>0</v>
      </c>
      <c r="AA456" s="4">
        <v>0.17391304347826086</v>
      </c>
      <c r="AB456" s="4">
        <v>3.7391304347826089</v>
      </c>
      <c r="AC456" s="4">
        <v>20.434782608695652</v>
      </c>
      <c r="AD456" s="4">
        <v>0</v>
      </c>
      <c r="AE456" s="4">
        <v>0.50543478260869568</v>
      </c>
      <c r="AF456" s="1">
        <v>155725</v>
      </c>
      <c r="AG456" s="1">
        <v>5</v>
      </c>
      <c r="AH456"/>
    </row>
    <row r="457" spans="1:34" x14ac:dyDescent="0.25">
      <c r="A457" t="s">
        <v>508</v>
      </c>
      <c r="B457" t="s">
        <v>249</v>
      </c>
      <c r="C457" t="s">
        <v>707</v>
      </c>
      <c r="D457" t="s">
        <v>603</v>
      </c>
      <c r="E457" s="4">
        <v>85.956521739130437</v>
      </c>
      <c r="F457" s="4">
        <f>Nurse[[#This Row],[Total Nurse Staff Hours]]/Nurse[[#This Row],[MDS Census]]</f>
        <v>3.5293474962063733</v>
      </c>
      <c r="G457" s="4">
        <f>Nurse[[#This Row],[Total Direct Care Staff Hours]]/Nurse[[#This Row],[MDS Census]]</f>
        <v>3.2376049570055634</v>
      </c>
      <c r="H457" s="4">
        <f>Nurse[[#This Row],[Total RN Hours (w/ Admin, DON)]]/Nurse[[#This Row],[MDS Census]]</f>
        <v>0.211656550328781</v>
      </c>
      <c r="I457" s="4">
        <f>Nurse[[#This Row],[RN Hours (excl. Admin, DON)]]/Nurse[[#This Row],[MDS Census]]</f>
        <v>0.12171598381385938</v>
      </c>
      <c r="J457" s="4">
        <f>SUM(Nurse[[#This Row],[RN Hours (excl. Admin, DON)]],Nurse[[#This Row],[RN Admin Hours]],Nurse[[#This Row],[RN DON Hours]],Nurse[[#This Row],[LPN Hours (excl. Admin)]],Nurse[[#This Row],[LPN Admin Hours]],Nurse[[#This Row],[CNA Hours]],Nurse[[#This Row],[NA TR Hours]],Nurse[[#This Row],[Med Aide/Tech Hours]])</f>
        <v>303.3704347826087</v>
      </c>
      <c r="K457" s="4">
        <f>SUM(Nurse[[#This Row],[RN Hours (excl. Admin, DON)]],Nurse[[#This Row],[LPN Hours (excl. Admin)]],Nurse[[#This Row],[CNA Hours]],Nurse[[#This Row],[NA TR Hours]],Nurse[[#This Row],[Med Aide/Tech Hours]])</f>
        <v>278.29326086956519</v>
      </c>
      <c r="L457" s="4">
        <f>SUM(Nurse[[#This Row],[RN Hours (excl. Admin, DON)]],Nurse[[#This Row],[RN Admin Hours]],Nurse[[#This Row],[RN DON Hours]])</f>
        <v>18.193260869565218</v>
      </c>
      <c r="M457" s="4">
        <v>10.462282608695652</v>
      </c>
      <c r="N457" s="4">
        <v>3.3423913043478262</v>
      </c>
      <c r="O457" s="4">
        <v>4.3885869565217392</v>
      </c>
      <c r="P457" s="4">
        <f>SUM(Nurse[[#This Row],[LPN Hours (excl. Admin)]],Nurse[[#This Row],[LPN Admin Hours]])</f>
        <v>78.038586956521755</v>
      </c>
      <c r="Q457" s="4">
        <v>60.692391304347836</v>
      </c>
      <c r="R457" s="4">
        <v>17.346195652173911</v>
      </c>
      <c r="S457" s="4">
        <f>SUM(Nurse[[#This Row],[CNA Hours]],Nurse[[#This Row],[NA TR Hours]],Nurse[[#This Row],[Med Aide/Tech Hours]])</f>
        <v>207.13858695652169</v>
      </c>
      <c r="T457" s="4">
        <v>176.6472826086956</v>
      </c>
      <c r="U457" s="4">
        <v>0</v>
      </c>
      <c r="V457" s="4">
        <v>30.491304347826084</v>
      </c>
      <c r="W4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86.4471739130435</v>
      </c>
      <c r="X457" s="4">
        <v>2.155217391304348</v>
      </c>
      <c r="Y457" s="4">
        <v>0</v>
      </c>
      <c r="Z457" s="4">
        <v>0.5625</v>
      </c>
      <c r="AA457" s="4">
        <v>2.8753260869565223</v>
      </c>
      <c r="AB457" s="4">
        <v>0</v>
      </c>
      <c r="AC457" s="4">
        <v>62.661739130434796</v>
      </c>
      <c r="AD457" s="4">
        <v>0</v>
      </c>
      <c r="AE457" s="4">
        <v>18.192391304347833</v>
      </c>
      <c r="AF457" s="1">
        <v>155496</v>
      </c>
      <c r="AG457" s="1">
        <v>5</v>
      </c>
      <c r="AH457"/>
    </row>
    <row r="458" spans="1:34" x14ac:dyDescent="0.25">
      <c r="A458" t="s">
        <v>508</v>
      </c>
      <c r="B458" t="s">
        <v>65</v>
      </c>
      <c r="C458" t="s">
        <v>717</v>
      </c>
      <c r="D458" t="s">
        <v>613</v>
      </c>
      <c r="E458" s="4">
        <v>108.20652173913044</v>
      </c>
      <c r="F458" s="4">
        <f>Nurse[[#This Row],[Total Nurse Staff Hours]]/Nurse[[#This Row],[MDS Census]]</f>
        <v>2.8832717227523847</v>
      </c>
      <c r="G458" s="4">
        <f>Nurse[[#This Row],[Total Direct Care Staff Hours]]/Nurse[[#This Row],[MDS Census]]</f>
        <v>2.6229141135107983</v>
      </c>
      <c r="H458" s="4">
        <f>Nurse[[#This Row],[Total RN Hours (w/ Admin, DON)]]/Nurse[[#This Row],[MDS Census]]</f>
        <v>0.33160622802611756</v>
      </c>
      <c r="I458" s="4">
        <f>Nurse[[#This Row],[RN Hours (excl. Admin, DON)]]/Nurse[[#This Row],[MDS Census]]</f>
        <v>0.17894123556002012</v>
      </c>
      <c r="J458" s="4">
        <f>SUM(Nurse[[#This Row],[RN Hours (excl. Admin, DON)]],Nurse[[#This Row],[RN Admin Hours]],Nurse[[#This Row],[RN DON Hours]],Nurse[[#This Row],[LPN Hours (excl. Admin)]],Nurse[[#This Row],[LPN Admin Hours]],Nurse[[#This Row],[CNA Hours]],Nurse[[#This Row],[NA TR Hours]],Nurse[[#This Row],[Med Aide/Tech Hours]])</f>
        <v>311.98880434782598</v>
      </c>
      <c r="K458" s="4">
        <f>SUM(Nurse[[#This Row],[RN Hours (excl. Admin, DON)]],Nurse[[#This Row],[LPN Hours (excl. Admin)]],Nurse[[#This Row],[CNA Hours]],Nurse[[#This Row],[NA TR Hours]],Nurse[[#This Row],[Med Aide/Tech Hours]])</f>
        <v>283.81641304347824</v>
      </c>
      <c r="L458" s="4">
        <f>SUM(Nurse[[#This Row],[RN Hours (excl. Admin, DON)]],Nurse[[#This Row],[RN Admin Hours]],Nurse[[#This Row],[RN DON Hours]])</f>
        <v>35.881956521739134</v>
      </c>
      <c r="M458" s="4">
        <v>19.362608695652177</v>
      </c>
      <c r="N458" s="4">
        <v>12.693260869565217</v>
      </c>
      <c r="O458" s="4">
        <v>3.8260869565217392</v>
      </c>
      <c r="P458" s="4">
        <f>SUM(Nurse[[#This Row],[LPN Hours (excl. Admin)]],Nurse[[#This Row],[LPN Admin Hours]])</f>
        <v>93.912499999999994</v>
      </c>
      <c r="Q458" s="4">
        <v>82.259456521739125</v>
      </c>
      <c r="R458" s="4">
        <v>11.653043478260866</v>
      </c>
      <c r="S458" s="4">
        <f>SUM(Nurse[[#This Row],[CNA Hours]],Nurse[[#This Row],[NA TR Hours]],Nurse[[#This Row],[Med Aide/Tech Hours]])</f>
        <v>182.19434782608695</v>
      </c>
      <c r="T458" s="4">
        <v>137.11456521739129</v>
      </c>
      <c r="U458" s="4">
        <v>15.432282608695655</v>
      </c>
      <c r="V458" s="4">
        <v>29.647500000000001</v>
      </c>
      <c r="W4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0.49728260869565222</v>
      </c>
      <c r="X458" s="4">
        <v>0</v>
      </c>
      <c r="Y458" s="4">
        <v>0</v>
      </c>
      <c r="Z458" s="4">
        <v>0</v>
      </c>
      <c r="AA458" s="4">
        <v>0</v>
      </c>
      <c r="AB458" s="4">
        <v>0</v>
      </c>
      <c r="AC458" s="4">
        <v>0.41576086956521741</v>
      </c>
      <c r="AD458" s="4">
        <v>0</v>
      </c>
      <c r="AE458" s="4">
        <v>8.1521739130434784E-2</v>
      </c>
      <c r="AF458" s="1">
        <v>155166</v>
      </c>
      <c r="AG458" s="1">
        <v>5</v>
      </c>
      <c r="AH458"/>
    </row>
    <row r="459" spans="1:34" x14ac:dyDescent="0.25">
      <c r="A459" t="s">
        <v>508</v>
      </c>
      <c r="B459" t="s">
        <v>40</v>
      </c>
      <c r="C459" t="s">
        <v>652</v>
      </c>
      <c r="D459" t="s">
        <v>609</v>
      </c>
      <c r="E459" s="4">
        <v>69.032608695652172</v>
      </c>
      <c r="F459" s="4">
        <f>Nurse[[#This Row],[Total Nurse Staff Hours]]/Nurse[[#This Row],[MDS Census]]</f>
        <v>3.1302472051645416</v>
      </c>
      <c r="G459" s="4">
        <f>Nurse[[#This Row],[Total Direct Care Staff Hours]]/Nurse[[#This Row],[MDS Census]]</f>
        <v>3.0406392694063933</v>
      </c>
      <c r="H459" s="4">
        <f>Nurse[[#This Row],[Total RN Hours (w/ Admin, DON)]]/Nurse[[#This Row],[MDS Census]]</f>
        <v>0.32035899858290018</v>
      </c>
      <c r="I459" s="4">
        <f>Nurse[[#This Row],[RN Hours (excl. Admin, DON)]]/Nurse[[#This Row],[MDS Census]]</f>
        <v>0.23075106282475186</v>
      </c>
      <c r="J459" s="4">
        <f>SUM(Nurse[[#This Row],[RN Hours (excl. Admin, DON)]],Nurse[[#This Row],[RN Admin Hours]],Nurse[[#This Row],[RN DON Hours]],Nurse[[#This Row],[LPN Hours (excl. Admin)]],Nurse[[#This Row],[LPN Admin Hours]],Nurse[[#This Row],[CNA Hours]],Nurse[[#This Row],[NA TR Hours]],Nurse[[#This Row],[Med Aide/Tech Hours]])</f>
        <v>216.08913043478265</v>
      </c>
      <c r="K459" s="4">
        <f>SUM(Nurse[[#This Row],[RN Hours (excl. Admin, DON)]],Nurse[[#This Row],[LPN Hours (excl. Admin)]],Nurse[[#This Row],[CNA Hours]],Nurse[[#This Row],[NA TR Hours]],Nurse[[#This Row],[Med Aide/Tech Hours]])</f>
        <v>209.90326086956526</v>
      </c>
      <c r="L459" s="4">
        <f>SUM(Nurse[[#This Row],[RN Hours (excl. Admin, DON)]],Nurse[[#This Row],[RN Admin Hours]],Nurse[[#This Row],[RN DON Hours]])</f>
        <v>22.115217391304338</v>
      </c>
      <c r="M459" s="4">
        <v>15.929347826086946</v>
      </c>
      <c r="N459" s="4">
        <v>0</v>
      </c>
      <c r="O459" s="4">
        <v>6.1858695652173914</v>
      </c>
      <c r="P459" s="4">
        <f>SUM(Nurse[[#This Row],[LPN Hours (excl. Admin)]],Nurse[[#This Row],[LPN Admin Hours]])</f>
        <v>49.541847826086958</v>
      </c>
      <c r="Q459" s="4">
        <v>49.541847826086958</v>
      </c>
      <c r="R459" s="4">
        <v>0</v>
      </c>
      <c r="S459" s="4">
        <f>SUM(Nurse[[#This Row],[CNA Hours]],Nurse[[#This Row],[NA TR Hours]],Nurse[[#This Row],[Med Aide/Tech Hours]])</f>
        <v>144.43206521739134</v>
      </c>
      <c r="T459" s="4">
        <v>92.215217391304378</v>
      </c>
      <c r="U459" s="4">
        <v>42.862500000000011</v>
      </c>
      <c r="V459" s="4">
        <v>9.3543478260869506</v>
      </c>
      <c r="W4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59" s="4">
        <v>0</v>
      </c>
      <c r="Y459" s="4">
        <v>0</v>
      </c>
      <c r="Z459" s="4">
        <v>0</v>
      </c>
      <c r="AA459" s="4">
        <v>0</v>
      </c>
      <c r="AB459" s="4">
        <v>0</v>
      </c>
      <c r="AC459" s="4">
        <v>0</v>
      </c>
      <c r="AD459" s="4">
        <v>0</v>
      </c>
      <c r="AE459" s="4">
        <v>0</v>
      </c>
      <c r="AF459" s="1">
        <v>155124</v>
      </c>
      <c r="AG459" s="1">
        <v>5</v>
      </c>
      <c r="AH459"/>
    </row>
    <row r="460" spans="1:34" x14ac:dyDescent="0.25">
      <c r="A460" t="s">
        <v>508</v>
      </c>
      <c r="B460" t="s">
        <v>440</v>
      </c>
      <c r="C460" t="s">
        <v>698</v>
      </c>
      <c r="D460" t="s">
        <v>591</v>
      </c>
      <c r="E460" s="4">
        <v>53.989130434782609</v>
      </c>
      <c r="F460" s="4">
        <f>Nurse[[#This Row],[Total Nurse Staff Hours]]/Nurse[[#This Row],[MDS Census]]</f>
        <v>3.8647412925307032</v>
      </c>
      <c r="G460" s="4">
        <f>Nurse[[#This Row],[Total Direct Care Staff Hours]]/Nurse[[#This Row],[MDS Census]]</f>
        <v>3.5424904368834307</v>
      </c>
      <c r="H460" s="4">
        <f>Nurse[[#This Row],[Total RN Hours (w/ Admin, DON)]]/Nurse[[#This Row],[MDS Census]]</f>
        <v>0.72073686329776532</v>
      </c>
      <c r="I460" s="4">
        <f>Nurse[[#This Row],[RN Hours (excl. Admin, DON)]]/Nurse[[#This Row],[MDS Census]]</f>
        <v>0.3984860076504933</v>
      </c>
      <c r="J460" s="4">
        <f>SUM(Nurse[[#This Row],[RN Hours (excl. Admin, DON)]],Nurse[[#This Row],[RN Admin Hours]],Nurse[[#This Row],[RN DON Hours]],Nurse[[#This Row],[LPN Hours (excl. Admin)]],Nurse[[#This Row],[LPN Admin Hours]],Nurse[[#This Row],[CNA Hours]],Nurse[[#This Row],[NA TR Hours]],Nurse[[#This Row],[Med Aide/Tech Hours]])</f>
        <v>208.65402173913046</v>
      </c>
      <c r="K460" s="4">
        <f>SUM(Nurse[[#This Row],[RN Hours (excl. Admin, DON)]],Nurse[[#This Row],[LPN Hours (excl. Admin)]],Nurse[[#This Row],[CNA Hours]],Nurse[[#This Row],[NA TR Hours]],Nurse[[#This Row],[Med Aide/Tech Hours]])</f>
        <v>191.25597826086957</v>
      </c>
      <c r="L460" s="4">
        <f>SUM(Nurse[[#This Row],[RN Hours (excl. Admin, DON)]],Nurse[[#This Row],[RN Admin Hours]],Nurse[[#This Row],[RN DON Hours]])</f>
        <v>38.911956521739135</v>
      </c>
      <c r="M460" s="4">
        <v>21.513913043478265</v>
      </c>
      <c r="N460" s="4">
        <v>8.3545652173913059</v>
      </c>
      <c r="O460" s="4">
        <v>9.0434782608695645</v>
      </c>
      <c r="P460" s="4">
        <f>SUM(Nurse[[#This Row],[LPN Hours (excl. Admin)]],Nurse[[#This Row],[LPN Admin Hours]])</f>
        <v>37.644021739130437</v>
      </c>
      <c r="Q460" s="4">
        <v>37.644021739130437</v>
      </c>
      <c r="R460" s="4">
        <v>0</v>
      </c>
      <c r="S460" s="4">
        <f>SUM(Nurse[[#This Row],[CNA Hours]],Nurse[[#This Row],[NA TR Hours]],Nurse[[#This Row],[Med Aide/Tech Hours]])</f>
        <v>132.09804347826085</v>
      </c>
      <c r="T460" s="4">
        <v>95.772499999999994</v>
      </c>
      <c r="U460" s="4">
        <v>9.2445652173913047</v>
      </c>
      <c r="V460" s="4">
        <v>27.080978260869564</v>
      </c>
      <c r="W4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40.401956521739123</v>
      </c>
      <c r="X460" s="4">
        <v>0</v>
      </c>
      <c r="Y460" s="4">
        <v>0</v>
      </c>
      <c r="Z460" s="4">
        <v>0</v>
      </c>
      <c r="AA460" s="4">
        <v>3.1820652173913042</v>
      </c>
      <c r="AB460" s="4">
        <v>0</v>
      </c>
      <c r="AC460" s="4">
        <v>31.885652173913037</v>
      </c>
      <c r="AD460" s="4">
        <v>0</v>
      </c>
      <c r="AE460" s="4">
        <v>5.3342391304347823</v>
      </c>
      <c r="AF460" s="1">
        <v>155810</v>
      </c>
      <c r="AG460" s="1">
        <v>5</v>
      </c>
      <c r="AH460"/>
    </row>
    <row r="461" spans="1:34" x14ac:dyDescent="0.25">
      <c r="A461" t="s">
        <v>508</v>
      </c>
      <c r="B461" t="s">
        <v>443</v>
      </c>
      <c r="C461" t="s">
        <v>705</v>
      </c>
      <c r="D461" t="s">
        <v>583</v>
      </c>
      <c r="E461" s="4">
        <v>43.565217391304351</v>
      </c>
      <c r="F461" s="4">
        <f>Nurse[[#This Row],[Total Nurse Staff Hours]]/Nurse[[#This Row],[MDS Census]]</f>
        <v>3.9309281437125763</v>
      </c>
      <c r="G461" s="4">
        <f>Nurse[[#This Row],[Total Direct Care Staff Hours]]/Nurse[[#This Row],[MDS Census]]</f>
        <v>3.5753792415169681</v>
      </c>
      <c r="H461" s="4">
        <f>Nurse[[#This Row],[Total RN Hours (w/ Admin, DON)]]/Nurse[[#This Row],[MDS Census]]</f>
        <v>0.75728542914171648</v>
      </c>
      <c r="I461" s="4">
        <f>Nurse[[#This Row],[RN Hours (excl. Admin, DON)]]/Nurse[[#This Row],[MDS Census]]</f>
        <v>0.40173652694610773</v>
      </c>
      <c r="J461" s="4">
        <f>SUM(Nurse[[#This Row],[RN Hours (excl. Admin, DON)]],Nurse[[#This Row],[RN Admin Hours]],Nurse[[#This Row],[RN DON Hours]],Nurse[[#This Row],[LPN Hours (excl. Admin)]],Nurse[[#This Row],[LPN Admin Hours]],Nurse[[#This Row],[CNA Hours]],Nurse[[#This Row],[NA TR Hours]],Nurse[[#This Row],[Med Aide/Tech Hours]])</f>
        <v>171.25173913043486</v>
      </c>
      <c r="K461" s="4">
        <f>SUM(Nurse[[#This Row],[RN Hours (excl. Admin, DON)]],Nurse[[#This Row],[LPN Hours (excl. Admin)]],Nurse[[#This Row],[CNA Hours]],Nurse[[#This Row],[NA TR Hours]],Nurse[[#This Row],[Med Aide/Tech Hours]])</f>
        <v>155.76217391304357</v>
      </c>
      <c r="L461" s="4">
        <f>SUM(Nurse[[#This Row],[RN Hours (excl. Admin, DON)]],Nurse[[#This Row],[RN Admin Hours]],Nurse[[#This Row],[RN DON Hours]])</f>
        <v>32.991304347826087</v>
      </c>
      <c r="M461" s="4">
        <v>17.501739130434782</v>
      </c>
      <c r="N461" s="4">
        <v>10.43521739130435</v>
      </c>
      <c r="O461" s="4">
        <v>5.0543478260869561</v>
      </c>
      <c r="P461" s="4">
        <f>SUM(Nurse[[#This Row],[LPN Hours (excl. Admin)]],Nurse[[#This Row],[LPN Admin Hours]])</f>
        <v>69.543043478260913</v>
      </c>
      <c r="Q461" s="4">
        <v>69.543043478260913</v>
      </c>
      <c r="R461" s="4">
        <v>0</v>
      </c>
      <c r="S461" s="4">
        <f>SUM(Nurse[[#This Row],[CNA Hours]],Nurse[[#This Row],[NA TR Hours]],Nurse[[#This Row],[Med Aide/Tech Hours]])</f>
        <v>68.717391304347842</v>
      </c>
      <c r="T461" s="4">
        <v>66.382173913043502</v>
      </c>
      <c r="U461" s="4">
        <v>4.5326086956521738E-2</v>
      </c>
      <c r="V461" s="4">
        <v>2.289891304347826</v>
      </c>
      <c r="W4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1" s="4">
        <v>0</v>
      </c>
      <c r="Y461" s="4">
        <v>0</v>
      </c>
      <c r="Z461" s="4">
        <v>0</v>
      </c>
      <c r="AA461" s="4">
        <v>0</v>
      </c>
      <c r="AB461" s="4">
        <v>0</v>
      </c>
      <c r="AC461" s="4">
        <v>0</v>
      </c>
      <c r="AD461" s="4">
        <v>0</v>
      </c>
      <c r="AE461" s="4">
        <v>0</v>
      </c>
      <c r="AF461" s="1">
        <v>155813</v>
      </c>
      <c r="AG461" s="1">
        <v>5</v>
      </c>
      <c r="AH461"/>
    </row>
    <row r="462" spans="1:34" x14ac:dyDescent="0.25">
      <c r="A462" t="s">
        <v>508</v>
      </c>
      <c r="B462" t="s">
        <v>467</v>
      </c>
      <c r="C462" t="s">
        <v>667</v>
      </c>
      <c r="D462" t="s">
        <v>615</v>
      </c>
      <c r="E462" s="4">
        <v>46.608695652173914</v>
      </c>
      <c r="F462" s="4">
        <f>Nurse[[#This Row],[Total Nurse Staff Hours]]/Nurse[[#This Row],[MDS Census]]</f>
        <v>3.4452122201492545</v>
      </c>
      <c r="G462" s="4">
        <f>Nurse[[#This Row],[Total Direct Care Staff Hours]]/Nurse[[#This Row],[MDS Census]]</f>
        <v>2.9867653917910455</v>
      </c>
      <c r="H462" s="4">
        <f>Nurse[[#This Row],[Total RN Hours (w/ Admin, DON)]]/Nurse[[#This Row],[MDS Census]]</f>
        <v>1.0292793843283583</v>
      </c>
      <c r="I462" s="4">
        <f>Nurse[[#This Row],[RN Hours (excl. Admin, DON)]]/Nurse[[#This Row],[MDS Census]]</f>
        <v>0.70212220149253746</v>
      </c>
      <c r="J462" s="4">
        <f>SUM(Nurse[[#This Row],[RN Hours (excl. Admin, DON)]],Nurse[[#This Row],[RN Admin Hours]],Nurse[[#This Row],[RN DON Hours]],Nurse[[#This Row],[LPN Hours (excl. Admin)]],Nurse[[#This Row],[LPN Admin Hours]],Nurse[[#This Row],[CNA Hours]],Nurse[[#This Row],[NA TR Hours]],Nurse[[#This Row],[Med Aide/Tech Hours]])</f>
        <v>160.576847826087</v>
      </c>
      <c r="K462" s="4">
        <f>SUM(Nurse[[#This Row],[RN Hours (excl. Admin, DON)]],Nurse[[#This Row],[LPN Hours (excl. Admin)]],Nurse[[#This Row],[CNA Hours]],Nurse[[#This Row],[NA TR Hours]],Nurse[[#This Row],[Med Aide/Tech Hours]])</f>
        <v>139.20923913043481</v>
      </c>
      <c r="L462" s="4">
        <f>SUM(Nurse[[#This Row],[RN Hours (excl. Admin, DON)]],Nurse[[#This Row],[RN Admin Hours]],Nurse[[#This Row],[RN DON Hours]])</f>
        <v>47.973369565217396</v>
      </c>
      <c r="M462" s="4">
        <v>32.725000000000009</v>
      </c>
      <c r="N462" s="4">
        <v>10.558152173913042</v>
      </c>
      <c r="O462" s="4">
        <v>4.6902173913043477</v>
      </c>
      <c r="P462" s="4">
        <f>SUM(Nurse[[#This Row],[LPN Hours (excl. Admin)]],Nurse[[#This Row],[LPN Admin Hours]])</f>
        <v>24.64358695652173</v>
      </c>
      <c r="Q462" s="4">
        <v>18.524347826086949</v>
      </c>
      <c r="R462" s="4">
        <v>6.1192391304347833</v>
      </c>
      <c r="S462" s="4">
        <f>SUM(Nurse[[#This Row],[CNA Hours]],Nurse[[#This Row],[NA TR Hours]],Nurse[[#This Row],[Med Aide/Tech Hours]])</f>
        <v>87.959891304347849</v>
      </c>
      <c r="T462" s="4">
        <v>64.334347826086983</v>
      </c>
      <c r="U462" s="4">
        <v>0</v>
      </c>
      <c r="V462" s="4">
        <v>23.625543478260873</v>
      </c>
      <c r="W4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2" s="4">
        <v>0</v>
      </c>
      <c r="Y462" s="4">
        <v>0</v>
      </c>
      <c r="Z462" s="4">
        <v>0</v>
      </c>
      <c r="AA462" s="4">
        <v>0</v>
      </c>
      <c r="AB462" s="4">
        <v>0</v>
      </c>
      <c r="AC462" s="4">
        <v>0</v>
      </c>
      <c r="AD462" s="4">
        <v>0</v>
      </c>
      <c r="AE462" s="4">
        <v>0</v>
      </c>
      <c r="AF462" s="1">
        <v>155837</v>
      </c>
      <c r="AG462" s="1">
        <v>5</v>
      </c>
      <c r="AH462"/>
    </row>
    <row r="463" spans="1:34" x14ac:dyDescent="0.25">
      <c r="A463" t="s">
        <v>508</v>
      </c>
      <c r="B463" t="s">
        <v>405</v>
      </c>
      <c r="C463" t="s">
        <v>668</v>
      </c>
      <c r="D463" t="s">
        <v>583</v>
      </c>
      <c r="E463" s="4">
        <v>46.25</v>
      </c>
      <c r="F463" s="4">
        <f>Nurse[[#This Row],[Total Nurse Staff Hours]]/Nurse[[#This Row],[MDS Census]]</f>
        <v>5.6364206815511171</v>
      </c>
      <c r="G463" s="4">
        <f>Nurse[[#This Row],[Total Direct Care Staff Hours]]/Nurse[[#This Row],[MDS Census]]</f>
        <v>4.7840893066980028</v>
      </c>
      <c r="H463" s="4">
        <f>Nurse[[#This Row],[Total RN Hours (w/ Admin, DON)]]/Nurse[[#This Row],[MDS Census]]</f>
        <v>1.1340846063454761</v>
      </c>
      <c r="I463" s="4">
        <f>Nurse[[#This Row],[RN Hours (excl. Admin, DON)]]/Nurse[[#This Row],[MDS Census]]</f>
        <v>0.81104582843713291</v>
      </c>
      <c r="J463" s="4">
        <f>SUM(Nurse[[#This Row],[RN Hours (excl. Admin, DON)]],Nurse[[#This Row],[RN Admin Hours]],Nurse[[#This Row],[RN DON Hours]],Nurse[[#This Row],[LPN Hours (excl. Admin)]],Nurse[[#This Row],[LPN Admin Hours]],Nurse[[#This Row],[CNA Hours]],Nurse[[#This Row],[NA TR Hours]],Nurse[[#This Row],[Med Aide/Tech Hours]])</f>
        <v>260.68445652173915</v>
      </c>
      <c r="K463" s="4">
        <f>SUM(Nurse[[#This Row],[RN Hours (excl. Admin, DON)]],Nurse[[#This Row],[LPN Hours (excl. Admin)]],Nurse[[#This Row],[CNA Hours]],Nurse[[#This Row],[NA TR Hours]],Nurse[[#This Row],[Med Aide/Tech Hours]])</f>
        <v>221.26413043478263</v>
      </c>
      <c r="L463" s="4">
        <f>SUM(Nurse[[#This Row],[RN Hours (excl. Admin, DON)]],Nurse[[#This Row],[RN Admin Hours]],Nurse[[#This Row],[RN DON Hours]])</f>
        <v>52.451413043478276</v>
      </c>
      <c r="M463" s="4">
        <v>37.510869565217398</v>
      </c>
      <c r="N463" s="4">
        <v>11.353586956521744</v>
      </c>
      <c r="O463" s="4">
        <v>3.5869565217391304</v>
      </c>
      <c r="P463" s="4">
        <f>SUM(Nurse[[#This Row],[LPN Hours (excl. Admin)]],Nurse[[#This Row],[LPN Admin Hours]])</f>
        <v>79.6698913043478</v>
      </c>
      <c r="Q463" s="4">
        <v>55.190108695652143</v>
      </c>
      <c r="R463" s="4">
        <v>24.47978260869565</v>
      </c>
      <c r="S463" s="4">
        <f>SUM(Nurse[[#This Row],[CNA Hours]],Nurse[[#This Row],[NA TR Hours]],Nurse[[#This Row],[Med Aide/Tech Hours]])</f>
        <v>128.5631521739131</v>
      </c>
      <c r="T463" s="4">
        <v>124.01782608695657</v>
      </c>
      <c r="U463" s="4">
        <v>4.5453260869565231</v>
      </c>
      <c r="V463" s="4">
        <v>0</v>
      </c>
      <c r="W4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20.072608695652171</v>
      </c>
      <c r="X463" s="4">
        <v>0</v>
      </c>
      <c r="Y463" s="4">
        <v>0</v>
      </c>
      <c r="Z463" s="4">
        <v>0</v>
      </c>
      <c r="AA463" s="4">
        <v>3.8321739130434782</v>
      </c>
      <c r="AB463" s="4">
        <v>0</v>
      </c>
      <c r="AC463" s="4">
        <v>16.240434782608691</v>
      </c>
      <c r="AD463" s="4">
        <v>0</v>
      </c>
      <c r="AE463" s="4">
        <v>0</v>
      </c>
      <c r="AF463" s="1">
        <v>155770</v>
      </c>
      <c r="AG463" s="1">
        <v>5</v>
      </c>
      <c r="AH463"/>
    </row>
    <row r="464" spans="1:34" x14ac:dyDescent="0.25">
      <c r="A464" t="s">
        <v>508</v>
      </c>
      <c r="B464" t="s">
        <v>355</v>
      </c>
      <c r="C464" t="s">
        <v>811</v>
      </c>
      <c r="D464" t="s">
        <v>556</v>
      </c>
      <c r="E464" s="4">
        <v>49.391304347826086</v>
      </c>
      <c r="F464" s="4">
        <f>Nurse[[#This Row],[Total Nurse Staff Hours]]/Nurse[[#This Row],[MDS Census]]</f>
        <v>2.6364458626760565</v>
      </c>
      <c r="G464" s="4">
        <f>Nurse[[#This Row],[Total Direct Care Staff Hours]]/Nurse[[#This Row],[MDS Census]]</f>
        <v>2.5797227112676056</v>
      </c>
      <c r="H464" s="4">
        <f>Nurse[[#This Row],[Total RN Hours (w/ Admin, DON)]]/Nurse[[#This Row],[MDS Census]]</f>
        <v>0.35606294014084505</v>
      </c>
      <c r="I464" s="4">
        <f>Nurse[[#This Row],[RN Hours (excl. Admin, DON)]]/Nurse[[#This Row],[MDS Census]]</f>
        <v>0.29933978873239431</v>
      </c>
      <c r="J464" s="4">
        <f>SUM(Nurse[[#This Row],[RN Hours (excl. Admin, DON)]],Nurse[[#This Row],[RN Admin Hours]],Nurse[[#This Row],[RN DON Hours]],Nurse[[#This Row],[LPN Hours (excl. Admin)]],Nurse[[#This Row],[LPN Admin Hours]],Nurse[[#This Row],[CNA Hours]],Nurse[[#This Row],[NA TR Hours]],Nurse[[#This Row],[Med Aide/Tech Hours]])</f>
        <v>130.2175</v>
      </c>
      <c r="K464" s="4">
        <f>SUM(Nurse[[#This Row],[RN Hours (excl. Admin, DON)]],Nurse[[#This Row],[LPN Hours (excl. Admin)]],Nurse[[#This Row],[CNA Hours]],Nurse[[#This Row],[NA TR Hours]],Nurse[[#This Row],[Med Aide/Tech Hours]])</f>
        <v>127.41586956521739</v>
      </c>
      <c r="L464" s="4">
        <f>SUM(Nurse[[#This Row],[RN Hours (excl. Admin, DON)]],Nurse[[#This Row],[RN Admin Hours]],Nurse[[#This Row],[RN DON Hours]])</f>
        <v>17.58641304347826</v>
      </c>
      <c r="M464" s="4">
        <v>14.78478260869565</v>
      </c>
      <c r="N464" s="4">
        <v>0</v>
      </c>
      <c r="O464" s="4">
        <v>2.8016304347826089</v>
      </c>
      <c r="P464" s="4">
        <f>SUM(Nurse[[#This Row],[LPN Hours (excl. Admin)]],Nurse[[#This Row],[LPN Admin Hours]])</f>
        <v>23.850543478260871</v>
      </c>
      <c r="Q464" s="4">
        <v>23.850543478260871</v>
      </c>
      <c r="R464" s="4">
        <v>0</v>
      </c>
      <c r="S464" s="4">
        <f>SUM(Nurse[[#This Row],[CNA Hours]],Nurse[[#This Row],[NA TR Hours]],Nurse[[#This Row],[Med Aide/Tech Hours]])</f>
        <v>88.780543478260867</v>
      </c>
      <c r="T464" s="4">
        <v>70.510869565217391</v>
      </c>
      <c r="U464" s="4">
        <v>17.756086956521738</v>
      </c>
      <c r="V464" s="4">
        <v>0.51358695652173914</v>
      </c>
      <c r="W4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1.2141304347826087</v>
      </c>
      <c r="X464" s="4">
        <v>0</v>
      </c>
      <c r="Y464" s="4">
        <v>0</v>
      </c>
      <c r="Z464" s="4">
        <v>0</v>
      </c>
      <c r="AA464" s="4">
        <v>0</v>
      </c>
      <c r="AB464" s="4">
        <v>0</v>
      </c>
      <c r="AC464" s="4">
        <v>0.7005434782608696</v>
      </c>
      <c r="AD464" s="4">
        <v>0</v>
      </c>
      <c r="AE464" s="4">
        <v>0.51358695652173914</v>
      </c>
      <c r="AF464" s="1">
        <v>155704</v>
      </c>
      <c r="AG464" s="1">
        <v>5</v>
      </c>
      <c r="AH464"/>
    </row>
    <row r="465" spans="1:34" x14ac:dyDescent="0.25">
      <c r="A465" t="s">
        <v>508</v>
      </c>
      <c r="B465" t="s">
        <v>277</v>
      </c>
      <c r="C465" t="s">
        <v>697</v>
      </c>
      <c r="D465" t="s">
        <v>596</v>
      </c>
      <c r="E465" s="4">
        <v>53</v>
      </c>
      <c r="F465" s="4">
        <f>Nurse[[#This Row],[Total Nurse Staff Hours]]/Nurse[[#This Row],[MDS Census]]</f>
        <v>3.778162428219852</v>
      </c>
      <c r="G465" s="4">
        <f>Nurse[[#This Row],[Total Direct Care Staff Hours]]/Nurse[[#This Row],[MDS Census]]</f>
        <v>3.5780865463494669</v>
      </c>
      <c r="H465" s="4">
        <f>Nurse[[#This Row],[Total RN Hours (w/ Admin, DON)]]/Nurse[[#This Row],[MDS Census]]</f>
        <v>0.40049630844954881</v>
      </c>
      <c r="I465" s="4">
        <f>Nurse[[#This Row],[RN Hours (excl. Admin, DON)]]/Nurse[[#This Row],[MDS Census]]</f>
        <v>0.27804552912223135</v>
      </c>
      <c r="J465" s="4">
        <f>SUM(Nurse[[#This Row],[RN Hours (excl. Admin, DON)]],Nurse[[#This Row],[RN Admin Hours]],Nurse[[#This Row],[RN DON Hours]],Nurse[[#This Row],[LPN Hours (excl. Admin)]],Nurse[[#This Row],[LPN Admin Hours]],Nurse[[#This Row],[CNA Hours]],Nurse[[#This Row],[NA TR Hours]],Nurse[[#This Row],[Med Aide/Tech Hours]])</f>
        <v>200.24260869565217</v>
      </c>
      <c r="K465" s="4">
        <f>SUM(Nurse[[#This Row],[RN Hours (excl. Admin, DON)]],Nurse[[#This Row],[LPN Hours (excl. Admin)]],Nurse[[#This Row],[CNA Hours]],Nurse[[#This Row],[NA TR Hours]],Nurse[[#This Row],[Med Aide/Tech Hours]])</f>
        <v>189.63858695652175</v>
      </c>
      <c r="L465" s="4">
        <f>SUM(Nurse[[#This Row],[RN Hours (excl. Admin, DON)]],Nurse[[#This Row],[RN Admin Hours]],Nurse[[#This Row],[RN DON Hours]])</f>
        <v>21.226304347826087</v>
      </c>
      <c r="M465" s="4">
        <v>14.736413043478262</v>
      </c>
      <c r="N465" s="4">
        <v>1.881195652173913</v>
      </c>
      <c r="O465" s="4">
        <v>4.6086956521739131</v>
      </c>
      <c r="P465" s="4">
        <f>SUM(Nurse[[#This Row],[LPN Hours (excl. Admin)]],Nurse[[#This Row],[LPN Admin Hours]])</f>
        <v>49.171195652173914</v>
      </c>
      <c r="Q465" s="4">
        <v>45.057065217391305</v>
      </c>
      <c r="R465" s="4">
        <v>4.1141304347826084</v>
      </c>
      <c r="S465" s="4">
        <f>SUM(Nurse[[#This Row],[CNA Hours]],Nurse[[#This Row],[NA TR Hours]],Nurse[[#This Row],[Med Aide/Tech Hours]])</f>
        <v>129.84510869565216</v>
      </c>
      <c r="T465" s="4">
        <v>102.3695652173913</v>
      </c>
      <c r="U465" s="4">
        <v>0</v>
      </c>
      <c r="V465" s="4">
        <v>27.475543478260871</v>
      </c>
      <c r="W4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90.029891304347828</v>
      </c>
      <c r="X465" s="4">
        <v>2.3179347826086958</v>
      </c>
      <c r="Y465" s="4">
        <v>0</v>
      </c>
      <c r="Z465" s="4">
        <v>0</v>
      </c>
      <c r="AA465" s="4">
        <v>38.817934782608695</v>
      </c>
      <c r="AB465" s="4">
        <v>0.68206521739130432</v>
      </c>
      <c r="AC465" s="4">
        <v>43.891304347826086</v>
      </c>
      <c r="AD465" s="4">
        <v>0</v>
      </c>
      <c r="AE465" s="4">
        <v>4.3206521739130439</v>
      </c>
      <c r="AF465" s="1">
        <v>155566</v>
      </c>
      <c r="AG465" s="1">
        <v>5</v>
      </c>
      <c r="AH465"/>
    </row>
    <row r="466" spans="1:34" x14ac:dyDescent="0.25">
      <c r="A466" t="s">
        <v>508</v>
      </c>
      <c r="B466" t="s">
        <v>190</v>
      </c>
      <c r="C466" t="s">
        <v>696</v>
      </c>
      <c r="D466" t="s">
        <v>557</v>
      </c>
      <c r="E466" s="4">
        <v>40.782608695652172</v>
      </c>
      <c r="F466" s="4">
        <f>Nurse[[#This Row],[Total Nurse Staff Hours]]/Nurse[[#This Row],[MDS Census]]</f>
        <v>2.9142670575692975</v>
      </c>
      <c r="G466" s="4">
        <f>Nurse[[#This Row],[Total Direct Care Staff Hours]]/Nurse[[#This Row],[MDS Census]]</f>
        <v>2.5728171641791056</v>
      </c>
      <c r="H466" s="4">
        <f>Nurse[[#This Row],[Total RN Hours (w/ Admin, DON)]]/Nurse[[#This Row],[MDS Census]]</f>
        <v>0.69672174840085288</v>
      </c>
      <c r="I466" s="4">
        <f>Nurse[[#This Row],[RN Hours (excl. Admin, DON)]]/Nurse[[#This Row],[MDS Census]]</f>
        <v>0.35687100213219614</v>
      </c>
      <c r="J466" s="4">
        <f>SUM(Nurse[[#This Row],[RN Hours (excl. Admin, DON)]],Nurse[[#This Row],[RN Admin Hours]],Nurse[[#This Row],[RN DON Hours]],Nurse[[#This Row],[LPN Hours (excl. Admin)]],Nurse[[#This Row],[LPN Admin Hours]],Nurse[[#This Row],[CNA Hours]],Nurse[[#This Row],[NA TR Hours]],Nurse[[#This Row],[Med Aide/Tech Hours]])</f>
        <v>118.8514130434783</v>
      </c>
      <c r="K466" s="4">
        <f>SUM(Nurse[[#This Row],[RN Hours (excl. Admin, DON)]],Nurse[[#This Row],[LPN Hours (excl. Admin)]],Nurse[[#This Row],[CNA Hours]],Nurse[[#This Row],[NA TR Hours]],Nurse[[#This Row],[Med Aide/Tech Hours]])</f>
        <v>104.92619565217396</v>
      </c>
      <c r="L466" s="4">
        <f>SUM(Nurse[[#This Row],[RN Hours (excl. Admin, DON)]],Nurse[[#This Row],[RN Admin Hours]],Nurse[[#This Row],[RN DON Hours]])</f>
        <v>28.414130434782606</v>
      </c>
      <c r="M466" s="4">
        <v>14.554130434782607</v>
      </c>
      <c r="N466" s="4">
        <v>8.4686956521739116</v>
      </c>
      <c r="O466" s="4">
        <v>5.3913043478260869</v>
      </c>
      <c r="P466" s="4">
        <f>SUM(Nurse[[#This Row],[LPN Hours (excl. Admin)]],Nurse[[#This Row],[LPN Admin Hours]])</f>
        <v>32.434456521739143</v>
      </c>
      <c r="Q466" s="4">
        <v>32.369239130434792</v>
      </c>
      <c r="R466" s="4">
        <v>6.5217391304347824E-2</v>
      </c>
      <c r="S466" s="4">
        <f>SUM(Nurse[[#This Row],[CNA Hours]],Nurse[[#This Row],[NA TR Hours]],Nurse[[#This Row],[Med Aide/Tech Hours]])</f>
        <v>58.002826086956553</v>
      </c>
      <c r="T466" s="4">
        <v>57.908586956521773</v>
      </c>
      <c r="U466" s="4">
        <v>9.4239130434782603E-2</v>
      </c>
      <c r="V466" s="4">
        <v>0</v>
      </c>
      <c r="W4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6" s="4">
        <v>0</v>
      </c>
      <c r="Y466" s="4">
        <v>0</v>
      </c>
      <c r="Z466" s="4">
        <v>0</v>
      </c>
      <c r="AA466" s="4">
        <v>0</v>
      </c>
      <c r="AB466" s="4">
        <v>0</v>
      </c>
      <c r="AC466" s="4">
        <v>0</v>
      </c>
      <c r="AD466" s="4">
        <v>0</v>
      </c>
      <c r="AE466" s="4">
        <v>0</v>
      </c>
      <c r="AF466" s="1">
        <v>155383</v>
      </c>
      <c r="AG466" s="1">
        <v>5</v>
      </c>
      <c r="AH466"/>
    </row>
    <row r="467" spans="1:34" x14ac:dyDescent="0.25">
      <c r="A467" t="s">
        <v>508</v>
      </c>
      <c r="B467" t="s">
        <v>52</v>
      </c>
      <c r="C467" t="s">
        <v>667</v>
      </c>
      <c r="D467" t="s">
        <v>615</v>
      </c>
      <c r="E467" s="4">
        <v>36.586956521739133</v>
      </c>
      <c r="F467" s="4">
        <f>Nurse[[#This Row],[Total Nurse Staff Hours]]/Nurse[[#This Row],[MDS Census]]</f>
        <v>3.1870974450386207</v>
      </c>
      <c r="G467" s="4">
        <f>Nurse[[#This Row],[Total Direct Care Staff Hours]]/Nurse[[#This Row],[MDS Census]]</f>
        <v>2.8603000594177059</v>
      </c>
      <c r="H467" s="4">
        <f>Nurse[[#This Row],[Total RN Hours (w/ Admin, DON)]]/Nurse[[#This Row],[MDS Census]]</f>
        <v>0.68696969696969701</v>
      </c>
      <c r="I467" s="4">
        <f>Nurse[[#This Row],[RN Hours (excl. Admin, DON)]]/Nurse[[#This Row],[MDS Census]]</f>
        <v>0.37680926916221041</v>
      </c>
      <c r="J467" s="4">
        <f>SUM(Nurse[[#This Row],[RN Hours (excl. Admin, DON)]],Nurse[[#This Row],[RN Admin Hours]],Nurse[[#This Row],[RN DON Hours]],Nurse[[#This Row],[LPN Hours (excl. Admin)]],Nurse[[#This Row],[LPN Admin Hours]],Nurse[[#This Row],[CNA Hours]],Nurse[[#This Row],[NA TR Hours]],Nurse[[#This Row],[Med Aide/Tech Hours]])</f>
        <v>116.60619565217389</v>
      </c>
      <c r="K467" s="4">
        <f>SUM(Nurse[[#This Row],[RN Hours (excl. Admin, DON)]],Nurse[[#This Row],[LPN Hours (excl. Admin)]],Nurse[[#This Row],[CNA Hours]],Nurse[[#This Row],[NA TR Hours]],Nurse[[#This Row],[Med Aide/Tech Hours]])</f>
        <v>104.64967391304347</v>
      </c>
      <c r="L467" s="4">
        <f>SUM(Nurse[[#This Row],[RN Hours (excl. Admin, DON)]],Nurse[[#This Row],[RN Admin Hours]],Nurse[[#This Row],[RN DON Hours]])</f>
        <v>25.134130434782612</v>
      </c>
      <c r="M467" s="4">
        <v>13.786304347826091</v>
      </c>
      <c r="N467" s="4">
        <v>5.6521739130434785</v>
      </c>
      <c r="O467" s="4">
        <v>5.6956521739130439</v>
      </c>
      <c r="P467" s="4">
        <f>SUM(Nurse[[#This Row],[LPN Hours (excl. Admin)]],Nurse[[#This Row],[LPN Admin Hours]])</f>
        <v>21.528152173913032</v>
      </c>
      <c r="Q467" s="4">
        <v>20.919456521739118</v>
      </c>
      <c r="R467" s="4">
        <v>0.60869565217391308</v>
      </c>
      <c r="S467" s="4">
        <f>SUM(Nurse[[#This Row],[CNA Hours]],Nurse[[#This Row],[NA TR Hours]],Nurse[[#This Row],[Med Aide/Tech Hours]])</f>
        <v>69.943913043478261</v>
      </c>
      <c r="T467" s="4">
        <v>58.772065217391301</v>
      </c>
      <c r="U467" s="4">
        <v>0</v>
      </c>
      <c r="V467" s="4">
        <v>11.171847826086957</v>
      </c>
      <c r="W4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7" s="4">
        <v>0</v>
      </c>
      <c r="Y467" s="4">
        <v>0</v>
      </c>
      <c r="Z467" s="4">
        <v>0</v>
      </c>
      <c r="AA467" s="4">
        <v>0</v>
      </c>
      <c r="AB467" s="4">
        <v>0</v>
      </c>
      <c r="AC467" s="4">
        <v>0</v>
      </c>
      <c r="AD467" s="4">
        <v>0</v>
      </c>
      <c r="AE467" s="4">
        <v>0</v>
      </c>
      <c r="AF467" s="1">
        <v>155145</v>
      </c>
      <c r="AG467" s="1">
        <v>5</v>
      </c>
      <c r="AH467"/>
    </row>
    <row r="468" spans="1:34" x14ac:dyDescent="0.25">
      <c r="A468" t="s">
        <v>508</v>
      </c>
      <c r="B468" t="s">
        <v>396</v>
      </c>
      <c r="C468" t="s">
        <v>727</v>
      </c>
      <c r="D468" t="s">
        <v>603</v>
      </c>
      <c r="E468" s="4">
        <v>60.5</v>
      </c>
      <c r="F468" s="4">
        <f>Nurse[[#This Row],[Total Nurse Staff Hours]]/Nurse[[#This Row],[MDS Census]]</f>
        <v>3.3540316205533611</v>
      </c>
      <c r="G468" s="4">
        <f>Nurse[[#This Row],[Total Direct Care Staff Hours]]/Nurse[[#This Row],[MDS Census]]</f>
        <v>2.9316385195831849</v>
      </c>
      <c r="H468" s="4">
        <f>Nurse[[#This Row],[Total RN Hours (w/ Admin, DON)]]/Nurse[[#This Row],[MDS Census]]</f>
        <v>1.0274559827524252</v>
      </c>
      <c r="I468" s="4">
        <f>Nurse[[#This Row],[RN Hours (excl. Admin, DON)]]/Nurse[[#This Row],[MDS Census]]</f>
        <v>0.60506288178224921</v>
      </c>
      <c r="J468" s="4">
        <f>SUM(Nurse[[#This Row],[RN Hours (excl. Admin, DON)]],Nurse[[#This Row],[RN Admin Hours]],Nurse[[#This Row],[RN DON Hours]],Nurse[[#This Row],[LPN Hours (excl. Admin)]],Nurse[[#This Row],[LPN Admin Hours]],Nurse[[#This Row],[CNA Hours]],Nurse[[#This Row],[NA TR Hours]],Nurse[[#This Row],[Med Aide/Tech Hours]])</f>
        <v>202.91891304347834</v>
      </c>
      <c r="K468" s="4">
        <f>SUM(Nurse[[#This Row],[RN Hours (excl. Admin, DON)]],Nurse[[#This Row],[LPN Hours (excl. Admin)]],Nurse[[#This Row],[CNA Hours]],Nurse[[#This Row],[NA TR Hours]],Nurse[[#This Row],[Med Aide/Tech Hours]])</f>
        <v>177.36413043478268</v>
      </c>
      <c r="L468" s="4">
        <f>SUM(Nurse[[#This Row],[RN Hours (excl. Admin, DON)]],Nurse[[#This Row],[RN Admin Hours]],Nurse[[#This Row],[RN DON Hours]])</f>
        <v>62.161086956521729</v>
      </c>
      <c r="M468" s="4">
        <v>36.606304347826075</v>
      </c>
      <c r="N468" s="4">
        <v>20.989565217391306</v>
      </c>
      <c r="O468" s="4">
        <v>4.5652173913043477</v>
      </c>
      <c r="P468" s="4">
        <f>SUM(Nurse[[#This Row],[LPN Hours (excl. Admin)]],Nurse[[#This Row],[LPN Admin Hours]])</f>
        <v>34.363804347826097</v>
      </c>
      <c r="Q468" s="4">
        <v>34.363804347826097</v>
      </c>
      <c r="R468" s="4">
        <v>0</v>
      </c>
      <c r="S468" s="4">
        <f>SUM(Nurse[[#This Row],[CNA Hours]],Nurse[[#This Row],[NA TR Hours]],Nurse[[#This Row],[Med Aide/Tech Hours]])</f>
        <v>106.39402173913049</v>
      </c>
      <c r="T468" s="4">
        <v>79.038804347826144</v>
      </c>
      <c r="U468" s="4">
        <v>1.7511956521739132</v>
      </c>
      <c r="V468" s="4">
        <v>25.604021739130438</v>
      </c>
      <c r="W4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8" s="4">
        <v>0</v>
      </c>
      <c r="Y468" s="4">
        <v>0</v>
      </c>
      <c r="Z468" s="4">
        <v>0</v>
      </c>
      <c r="AA468" s="4">
        <v>0</v>
      </c>
      <c r="AB468" s="4">
        <v>0</v>
      </c>
      <c r="AC468" s="4">
        <v>0</v>
      </c>
      <c r="AD468" s="4">
        <v>0</v>
      </c>
      <c r="AE468" s="4">
        <v>0</v>
      </c>
      <c r="AF468" s="1">
        <v>155760</v>
      </c>
      <c r="AG468" s="1">
        <v>5</v>
      </c>
      <c r="AH468"/>
    </row>
    <row r="469" spans="1:34" x14ac:dyDescent="0.25">
      <c r="A469" t="s">
        <v>508</v>
      </c>
      <c r="B469" t="s">
        <v>330</v>
      </c>
      <c r="C469" t="s">
        <v>704</v>
      </c>
      <c r="D469" t="s">
        <v>569</v>
      </c>
      <c r="E469" s="4">
        <v>63.326086956521742</v>
      </c>
      <c r="F469" s="4">
        <f>Nurse[[#This Row],[Total Nurse Staff Hours]]/Nurse[[#This Row],[MDS Census]]</f>
        <v>2.5445932028836262</v>
      </c>
      <c r="G469" s="4">
        <f>Nurse[[#This Row],[Total Direct Care Staff Hours]]/Nurse[[#This Row],[MDS Census]]</f>
        <v>2.3444267078613126</v>
      </c>
      <c r="H469" s="4">
        <f>Nurse[[#This Row],[Total RN Hours (w/ Admin, DON)]]/Nurse[[#This Row],[MDS Census]]</f>
        <v>0.38299691040164791</v>
      </c>
      <c r="I469" s="4">
        <f>Nurse[[#This Row],[RN Hours (excl. Admin, DON)]]/Nurse[[#This Row],[MDS Census]]</f>
        <v>0.28273086165465167</v>
      </c>
      <c r="J469" s="4">
        <f>SUM(Nurse[[#This Row],[RN Hours (excl. Admin, DON)]],Nurse[[#This Row],[RN Admin Hours]],Nurse[[#This Row],[RN DON Hours]],Nurse[[#This Row],[LPN Hours (excl. Admin)]],Nurse[[#This Row],[LPN Admin Hours]],Nurse[[#This Row],[CNA Hours]],Nurse[[#This Row],[NA TR Hours]],Nurse[[#This Row],[Med Aide/Tech Hours]])</f>
        <v>161.13913043478269</v>
      </c>
      <c r="K469" s="4">
        <f>SUM(Nurse[[#This Row],[RN Hours (excl. Admin, DON)]],Nurse[[#This Row],[LPN Hours (excl. Admin)]],Nurse[[#This Row],[CNA Hours]],Nurse[[#This Row],[NA TR Hours]],Nurse[[#This Row],[Med Aide/Tech Hours]])</f>
        <v>148.46336956521748</v>
      </c>
      <c r="L469" s="4">
        <f>SUM(Nurse[[#This Row],[RN Hours (excl. Admin, DON)]],Nurse[[#This Row],[RN Admin Hours]],Nurse[[#This Row],[RN DON Hours]])</f>
        <v>24.253695652173921</v>
      </c>
      <c r="M469" s="4">
        <v>17.904239130434789</v>
      </c>
      <c r="N469" s="4">
        <v>4.0844565217391304</v>
      </c>
      <c r="O469" s="4">
        <v>2.2650000000000001</v>
      </c>
      <c r="P469" s="4">
        <f>SUM(Nurse[[#This Row],[LPN Hours (excl. Admin)]],Nurse[[#This Row],[LPN Admin Hours]])</f>
        <v>49.945869565217421</v>
      </c>
      <c r="Q469" s="4">
        <v>43.619565217391333</v>
      </c>
      <c r="R469" s="4">
        <v>6.3263043478260883</v>
      </c>
      <c r="S469" s="4">
        <f>SUM(Nurse[[#This Row],[CNA Hours]],Nurse[[#This Row],[NA TR Hours]],Nurse[[#This Row],[Med Aide/Tech Hours]])</f>
        <v>86.939565217391348</v>
      </c>
      <c r="T469" s="4">
        <v>67.388043478260911</v>
      </c>
      <c r="U469" s="4">
        <v>0</v>
      </c>
      <c r="V469" s="4">
        <v>19.551521739130436</v>
      </c>
      <c r="W4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9" s="4">
        <v>0</v>
      </c>
      <c r="Y469" s="4">
        <v>0</v>
      </c>
      <c r="Z469" s="4">
        <v>0</v>
      </c>
      <c r="AA469" s="4">
        <v>0</v>
      </c>
      <c r="AB469" s="4">
        <v>0</v>
      </c>
      <c r="AC469" s="4">
        <v>0</v>
      </c>
      <c r="AD469" s="4">
        <v>0</v>
      </c>
      <c r="AE469" s="4">
        <v>0</v>
      </c>
      <c r="AF469" s="1">
        <v>155678</v>
      </c>
      <c r="AG469" s="1">
        <v>5</v>
      </c>
      <c r="AH469"/>
    </row>
    <row r="470" spans="1:34" x14ac:dyDescent="0.25">
      <c r="A470" t="s">
        <v>508</v>
      </c>
      <c r="B470" t="s">
        <v>17</v>
      </c>
      <c r="C470" t="s">
        <v>699</v>
      </c>
      <c r="D470" t="s">
        <v>597</v>
      </c>
      <c r="E470" s="4">
        <v>46.934782608695649</v>
      </c>
      <c r="F470" s="4">
        <f>Nurse[[#This Row],[Total Nurse Staff Hours]]/Nurse[[#This Row],[MDS Census]]</f>
        <v>3.4649027327466424</v>
      </c>
      <c r="G470" s="4">
        <f>Nurse[[#This Row],[Total Direct Care Staff Hours]]/Nurse[[#This Row],[MDS Census]]</f>
        <v>3.1604817044928208</v>
      </c>
      <c r="H470" s="4">
        <f>Nurse[[#This Row],[Total RN Hours (w/ Admin, DON)]]/Nurse[[#This Row],[MDS Census]]</f>
        <v>0.61824224177860121</v>
      </c>
      <c r="I470" s="4">
        <f>Nurse[[#This Row],[RN Hours (excl. Admin, DON)]]/Nurse[[#This Row],[MDS Census]]</f>
        <v>0.32717924965261697</v>
      </c>
      <c r="J470" s="4">
        <f>SUM(Nurse[[#This Row],[RN Hours (excl. Admin, DON)]],Nurse[[#This Row],[RN Admin Hours]],Nurse[[#This Row],[RN DON Hours]],Nurse[[#This Row],[LPN Hours (excl. Admin)]],Nurse[[#This Row],[LPN Admin Hours]],Nurse[[#This Row],[CNA Hours]],Nurse[[#This Row],[NA TR Hours]],Nurse[[#This Row],[Med Aide/Tech Hours]])</f>
        <v>162.62445652173915</v>
      </c>
      <c r="K470" s="4">
        <f>SUM(Nurse[[#This Row],[RN Hours (excl. Admin, DON)]],Nurse[[#This Row],[LPN Hours (excl. Admin)]],Nurse[[#This Row],[CNA Hours]],Nurse[[#This Row],[NA TR Hours]],Nurse[[#This Row],[Med Aide/Tech Hours]])</f>
        <v>148.33652173913043</v>
      </c>
      <c r="L470" s="4">
        <f>SUM(Nurse[[#This Row],[RN Hours (excl. Admin, DON)]],Nurse[[#This Row],[RN Admin Hours]],Nurse[[#This Row],[RN DON Hours]])</f>
        <v>29.017065217391302</v>
      </c>
      <c r="M470" s="4">
        <v>15.356086956521739</v>
      </c>
      <c r="N470" s="4">
        <v>8.9653260869565212</v>
      </c>
      <c r="O470" s="4">
        <v>4.6956521739130439</v>
      </c>
      <c r="P470" s="4">
        <f>SUM(Nurse[[#This Row],[LPN Hours (excl. Admin)]],Nurse[[#This Row],[LPN Admin Hours]])</f>
        <v>36.795434782608694</v>
      </c>
      <c r="Q470" s="4">
        <v>36.168478260869563</v>
      </c>
      <c r="R470" s="4">
        <v>0.62695652173913041</v>
      </c>
      <c r="S470" s="4">
        <f>SUM(Nurse[[#This Row],[CNA Hours]],Nurse[[#This Row],[NA TR Hours]],Nurse[[#This Row],[Med Aide/Tech Hours]])</f>
        <v>96.811956521739148</v>
      </c>
      <c r="T470" s="4">
        <v>73.543152173913057</v>
      </c>
      <c r="U470" s="4">
        <v>9.6673913043478255</v>
      </c>
      <c r="V470" s="4">
        <v>13.601413043478262</v>
      </c>
      <c r="W4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4.2757608695652172</v>
      </c>
      <c r="X470" s="4">
        <v>0</v>
      </c>
      <c r="Y470" s="4">
        <v>0</v>
      </c>
      <c r="Z470" s="4">
        <v>0</v>
      </c>
      <c r="AA470" s="4">
        <v>4.2757608695652172</v>
      </c>
      <c r="AB470" s="4">
        <v>0</v>
      </c>
      <c r="AC470" s="4">
        <v>0</v>
      </c>
      <c r="AD470" s="4">
        <v>0</v>
      </c>
      <c r="AE470" s="4">
        <v>0</v>
      </c>
      <c r="AF470" s="1">
        <v>155038</v>
      </c>
      <c r="AG470" s="1">
        <v>5</v>
      </c>
      <c r="AH470"/>
    </row>
    <row r="471" spans="1:34" x14ac:dyDescent="0.25">
      <c r="A471" t="s">
        <v>508</v>
      </c>
      <c r="B471" t="s">
        <v>107</v>
      </c>
      <c r="C471" t="s">
        <v>648</v>
      </c>
      <c r="D471" t="s">
        <v>618</v>
      </c>
      <c r="E471" s="4">
        <v>56.858695652173914</v>
      </c>
      <c r="F471" s="4">
        <f>Nurse[[#This Row],[Total Nurse Staff Hours]]/Nurse[[#This Row],[MDS Census]]</f>
        <v>2.3958134199961769</v>
      </c>
      <c r="G471" s="4">
        <f>Nurse[[#This Row],[Total Direct Care Staff Hours]]/Nurse[[#This Row],[MDS Census]]</f>
        <v>2.0937201299942649</v>
      </c>
      <c r="H471" s="4">
        <f>Nurse[[#This Row],[Total RN Hours (w/ Admin, DON)]]/Nurse[[#This Row],[MDS Census]]</f>
        <v>0.39772510036321929</v>
      </c>
      <c r="I471" s="4">
        <f>Nurse[[#This Row],[RN Hours (excl. Admin, DON)]]/Nurse[[#This Row],[MDS Census]]</f>
        <v>0.20354616708086407</v>
      </c>
      <c r="J471" s="4">
        <f>SUM(Nurse[[#This Row],[RN Hours (excl. Admin, DON)]],Nurse[[#This Row],[RN Admin Hours]],Nurse[[#This Row],[RN DON Hours]],Nurse[[#This Row],[LPN Hours (excl. Admin)]],Nurse[[#This Row],[LPN Admin Hours]],Nurse[[#This Row],[CNA Hours]],Nurse[[#This Row],[NA TR Hours]],Nurse[[#This Row],[Med Aide/Tech Hours]])</f>
        <v>136.22282608695653</v>
      </c>
      <c r="K471" s="4">
        <f>SUM(Nurse[[#This Row],[RN Hours (excl. Admin, DON)]],Nurse[[#This Row],[LPN Hours (excl. Admin)]],Nurse[[#This Row],[CNA Hours]],Nurse[[#This Row],[NA TR Hours]],Nurse[[#This Row],[Med Aide/Tech Hours]])</f>
        <v>119.04619565217391</v>
      </c>
      <c r="L471" s="4">
        <f>SUM(Nurse[[#This Row],[RN Hours (excl. Admin, DON)]],Nurse[[#This Row],[RN Admin Hours]],Nurse[[#This Row],[RN DON Hours]])</f>
        <v>22.614130434782609</v>
      </c>
      <c r="M471" s="4">
        <v>11.573369565217391</v>
      </c>
      <c r="N471" s="4">
        <v>5.1548913043478262</v>
      </c>
      <c r="O471" s="4">
        <v>5.8858695652173916</v>
      </c>
      <c r="P471" s="4">
        <f>SUM(Nurse[[#This Row],[LPN Hours (excl. Admin)]],Nurse[[#This Row],[LPN Admin Hours]])</f>
        <v>53.220108695652172</v>
      </c>
      <c r="Q471" s="4">
        <v>47.084239130434781</v>
      </c>
      <c r="R471" s="4">
        <v>6.1358695652173916</v>
      </c>
      <c r="S471" s="4">
        <f>SUM(Nurse[[#This Row],[CNA Hours]],Nurse[[#This Row],[NA TR Hours]],Nurse[[#This Row],[Med Aide/Tech Hours]])</f>
        <v>60.388586956521742</v>
      </c>
      <c r="T471" s="4">
        <v>60.388586956521742</v>
      </c>
      <c r="U471" s="4">
        <v>0</v>
      </c>
      <c r="V471" s="4">
        <v>0</v>
      </c>
      <c r="W47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0.98369565217391308</v>
      </c>
      <c r="X471" s="4">
        <v>0.33695652173913043</v>
      </c>
      <c r="Y471" s="4">
        <v>0</v>
      </c>
      <c r="Z471" s="4">
        <v>0</v>
      </c>
      <c r="AA471" s="4">
        <v>0</v>
      </c>
      <c r="AB471" s="4">
        <v>0</v>
      </c>
      <c r="AC471" s="4">
        <v>0.64673913043478259</v>
      </c>
      <c r="AD471" s="4">
        <v>0</v>
      </c>
      <c r="AE471" s="4">
        <v>0</v>
      </c>
      <c r="AF471" s="1">
        <v>155233</v>
      </c>
      <c r="AG471" s="1">
        <v>5</v>
      </c>
      <c r="AH471"/>
    </row>
    <row r="472" spans="1:34" x14ac:dyDescent="0.25">
      <c r="A472" t="s">
        <v>508</v>
      </c>
      <c r="B472" t="s">
        <v>88</v>
      </c>
      <c r="C472" t="s">
        <v>641</v>
      </c>
      <c r="D472" t="s">
        <v>546</v>
      </c>
      <c r="E472" s="4">
        <v>68.597826086956516</v>
      </c>
      <c r="F472" s="4">
        <f>Nurse[[#This Row],[Total Nurse Staff Hours]]/Nurse[[#This Row],[MDS Census]]</f>
        <v>2.8035192520995089</v>
      </c>
      <c r="G472" s="4">
        <f>Nurse[[#This Row],[Total Direct Care Staff Hours]]/Nurse[[#This Row],[MDS Census]]</f>
        <v>2.6675075265409602</v>
      </c>
      <c r="H472" s="4">
        <f>Nurse[[#This Row],[Total RN Hours (w/ Admin, DON)]]/Nurse[[#This Row],[MDS Census]]</f>
        <v>0.57592616067184277</v>
      </c>
      <c r="I472" s="4">
        <f>Nurse[[#This Row],[RN Hours (excl. Admin, DON)]]/Nurse[[#This Row],[MDS Census]]</f>
        <v>0.49552368879733799</v>
      </c>
      <c r="J472" s="4">
        <f>SUM(Nurse[[#This Row],[RN Hours (excl. Admin, DON)]],Nurse[[#This Row],[RN Admin Hours]],Nurse[[#This Row],[RN DON Hours]],Nurse[[#This Row],[LPN Hours (excl. Admin)]],Nurse[[#This Row],[LPN Admin Hours]],Nurse[[#This Row],[CNA Hours]],Nurse[[#This Row],[NA TR Hours]],Nurse[[#This Row],[Med Aide/Tech Hours]])</f>
        <v>192.3153260869565</v>
      </c>
      <c r="K472" s="4">
        <f>SUM(Nurse[[#This Row],[RN Hours (excl. Admin, DON)]],Nurse[[#This Row],[LPN Hours (excl. Admin)]],Nurse[[#This Row],[CNA Hours]],Nurse[[#This Row],[NA TR Hours]],Nurse[[#This Row],[Med Aide/Tech Hours]])</f>
        <v>182.98521739130433</v>
      </c>
      <c r="L472" s="4">
        <f>SUM(Nurse[[#This Row],[RN Hours (excl. Admin, DON)]],Nurse[[#This Row],[RN Admin Hours]],Nurse[[#This Row],[RN DON Hours]])</f>
        <v>39.507282608695647</v>
      </c>
      <c r="M472" s="4">
        <v>33.991847826086953</v>
      </c>
      <c r="N472" s="4">
        <v>0</v>
      </c>
      <c r="O472" s="4">
        <v>5.515434782608696</v>
      </c>
      <c r="P472" s="4">
        <f>SUM(Nurse[[#This Row],[LPN Hours (excl. Admin)]],Nurse[[#This Row],[LPN Admin Hours]])</f>
        <v>55.508152173913047</v>
      </c>
      <c r="Q472" s="4">
        <v>51.693478260869568</v>
      </c>
      <c r="R472" s="4">
        <v>3.8146739130434781</v>
      </c>
      <c r="S472" s="4">
        <f>SUM(Nurse[[#This Row],[CNA Hours]],Nurse[[#This Row],[NA TR Hours]],Nurse[[#This Row],[Med Aide/Tech Hours]])</f>
        <v>97.29989130434781</v>
      </c>
      <c r="T472" s="4">
        <v>97.29989130434781</v>
      </c>
      <c r="U472" s="4">
        <v>0</v>
      </c>
      <c r="V472" s="4">
        <v>0</v>
      </c>
      <c r="W47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91.47282608695653</v>
      </c>
      <c r="X472" s="4">
        <v>15.209239130434783</v>
      </c>
      <c r="Y472" s="4">
        <v>0</v>
      </c>
      <c r="Z472" s="4">
        <v>0</v>
      </c>
      <c r="AA472" s="4">
        <v>34.456521739130437</v>
      </c>
      <c r="AB472" s="4">
        <v>0</v>
      </c>
      <c r="AC472" s="4">
        <v>41.807065217391305</v>
      </c>
      <c r="AD472" s="4">
        <v>0</v>
      </c>
      <c r="AE472" s="4">
        <v>0</v>
      </c>
      <c r="AF472" s="1">
        <v>155209</v>
      </c>
      <c r="AG472" s="1">
        <v>5</v>
      </c>
      <c r="AH472"/>
    </row>
    <row r="473" spans="1:34" x14ac:dyDescent="0.25">
      <c r="A473" t="s">
        <v>508</v>
      </c>
      <c r="B473" t="s">
        <v>99</v>
      </c>
      <c r="C473" t="s">
        <v>673</v>
      </c>
      <c r="D473" t="s">
        <v>617</v>
      </c>
      <c r="E473" s="4">
        <v>93.108695652173907</v>
      </c>
      <c r="F473" s="4">
        <f>Nurse[[#This Row],[Total Nurse Staff Hours]]/Nurse[[#This Row],[MDS Census]]</f>
        <v>2.5049322904506184</v>
      </c>
      <c r="G473" s="4">
        <f>Nurse[[#This Row],[Total Direct Care Staff Hours]]/Nurse[[#This Row],[MDS Census]]</f>
        <v>2.3528192855475134</v>
      </c>
      <c r="H473" s="4">
        <f>Nurse[[#This Row],[Total RN Hours (w/ Admin, DON)]]/Nurse[[#This Row],[MDS Census]]</f>
        <v>0.46629115106233943</v>
      </c>
      <c r="I473" s="4">
        <f>Nurse[[#This Row],[RN Hours (excl. Admin, DON)]]/Nurse[[#This Row],[MDS Census]]</f>
        <v>0.31417814615923423</v>
      </c>
      <c r="J473" s="4">
        <f>SUM(Nurse[[#This Row],[RN Hours (excl. Admin, DON)]],Nurse[[#This Row],[RN Admin Hours]],Nurse[[#This Row],[RN DON Hours]],Nurse[[#This Row],[LPN Hours (excl. Admin)]],Nurse[[#This Row],[LPN Admin Hours]],Nurse[[#This Row],[CNA Hours]],Nurse[[#This Row],[NA TR Hours]],Nurse[[#This Row],[Med Aide/Tech Hours]])</f>
        <v>233.23097826086953</v>
      </c>
      <c r="K473" s="4">
        <f>SUM(Nurse[[#This Row],[RN Hours (excl. Admin, DON)]],Nurse[[#This Row],[LPN Hours (excl. Admin)]],Nurse[[#This Row],[CNA Hours]],Nurse[[#This Row],[NA TR Hours]],Nurse[[#This Row],[Med Aide/Tech Hours]])</f>
        <v>219.06793478260869</v>
      </c>
      <c r="L473" s="4">
        <f>SUM(Nurse[[#This Row],[RN Hours (excl. Admin, DON)]],Nurse[[#This Row],[RN Admin Hours]],Nurse[[#This Row],[RN DON Hours]])</f>
        <v>43.415760869565212</v>
      </c>
      <c r="M473" s="4">
        <v>29.252717391304348</v>
      </c>
      <c r="N473" s="4">
        <v>8.5108695652173907</v>
      </c>
      <c r="O473" s="4">
        <v>5.6521739130434785</v>
      </c>
      <c r="P473" s="4">
        <f>SUM(Nurse[[#This Row],[LPN Hours (excl. Admin)]],Nurse[[#This Row],[LPN Admin Hours]])</f>
        <v>35.554347826086953</v>
      </c>
      <c r="Q473" s="4">
        <v>35.554347826086953</v>
      </c>
      <c r="R473" s="4">
        <v>0</v>
      </c>
      <c r="S473" s="4">
        <f>SUM(Nurse[[#This Row],[CNA Hours]],Nurse[[#This Row],[NA TR Hours]],Nurse[[#This Row],[Med Aide/Tech Hours]])</f>
        <v>154.26086956521738</v>
      </c>
      <c r="T473" s="4">
        <v>154.26086956521738</v>
      </c>
      <c r="U473" s="4">
        <v>0</v>
      </c>
      <c r="V473" s="4">
        <v>0</v>
      </c>
      <c r="W47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15.646739130434781</v>
      </c>
      <c r="X473" s="4">
        <v>3.7255434782608696</v>
      </c>
      <c r="Y473" s="4">
        <v>0</v>
      </c>
      <c r="Z473" s="4">
        <v>0</v>
      </c>
      <c r="AA473" s="4">
        <v>9.2826086956521738</v>
      </c>
      <c r="AB473" s="4">
        <v>0</v>
      </c>
      <c r="AC473" s="4">
        <v>2.6385869565217392</v>
      </c>
      <c r="AD473" s="4">
        <v>0</v>
      </c>
      <c r="AE473" s="4">
        <v>0</v>
      </c>
      <c r="AF473" s="1">
        <v>155223</v>
      </c>
      <c r="AG473" s="1">
        <v>5</v>
      </c>
      <c r="AH473"/>
    </row>
    <row r="474" spans="1:34" x14ac:dyDescent="0.25">
      <c r="A474" t="s">
        <v>508</v>
      </c>
      <c r="B474" t="s">
        <v>135</v>
      </c>
      <c r="C474" t="s">
        <v>744</v>
      </c>
      <c r="D474" t="s">
        <v>601</v>
      </c>
      <c r="E474" s="4">
        <v>62.989130434782609</v>
      </c>
      <c r="F474" s="4">
        <f>Nurse[[#This Row],[Total Nurse Staff Hours]]/Nurse[[#This Row],[MDS Census]]</f>
        <v>2.7621656600517688</v>
      </c>
      <c r="G474" s="4">
        <f>Nurse[[#This Row],[Total Direct Care Staff Hours]]/Nurse[[#This Row],[MDS Census]]</f>
        <v>2.5212683347713547</v>
      </c>
      <c r="H474" s="4">
        <f>Nurse[[#This Row],[Total RN Hours (w/ Admin, DON)]]/Nurse[[#This Row],[MDS Census]]</f>
        <v>0.29814495254529771</v>
      </c>
      <c r="I474" s="4">
        <f>Nurse[[#This Row],[RN Hours (excl. Admin, DON)]]/Nurse[[#This Row],[MDS Census]]</f>
        <v>0.19055220017256255</v>
      </c>
      <c r="J474" s="4">
        <f>SUM(Nurse[[#This Row],[RN Hours (excl. Admin, DON)]],Nurse[[#This Row],[RN Admin Hours]],Nurse[[#This Row],[RN DON Hours]],Nurse[[#This Row],[LPN Hours (excl. Admin)]],Nurse[[#This Row],[LPN Admin Hours]],Nurse[[#This Row],[CNA Hours]],Nurse[[#This Row],[NA TR Hours]],Nurse[[#This Row],[Med Aide/Tech Hours]])</f>
        <v>173.98641304347825</v>
      </c>
      <c r="K474" s="4">
        <f>SUM(Nurse[[#This Row],[RN Hours (excl. Admin, DON)]],Nurse[[#This Row],[LPN Hours (excl. Admin)]],Nurse[[#This Row],[CNA Hours]],Nurse[[#This Row],[NA TR Hours]],Nurse[[#This Row],[Med Aide/Tech Hours]])</f>
        <v>158.8125</v>
      </c>
      <c r="L474" s="4">
        <f>SUM(Nurse[[#This Row],[RN Hours (excl. Admin, DON)]],Nurse[[#This Row],[RN Admin Hours]],Nurse[[#This Row],[RN DON Hours]])</f>
        <v>18.779891304347828</v>
      </c>
      <c r="M474" s="4">
        <v>12.002717391304348</v>
      </c>
      <c r="N474" s="4">
        <v>1.298913043478261</v>
      </c>
      <c r="O474" s="4">
        <v>5.4782608695652177</v>
      </c>
      <c r="P474" s="4">
        <f>SUM(Nurse[[#This Row],[LPN Hours (excl. Admin)]],Nurse[[#This Row],[LPN Admin Hours]])</f>
        <v>59.834239130434781</v>
      </c>
      <c r="Q474" s="4">
        <v>51.4375</v>
      </c>
      <c r="R474" s="4">
        <v>8.3967391304347831</v>
      </c>
      <c r="S474" s="4">
        <f>SUM(Nurse[[#This Row],[CNA Hours]],Nurse[[#This Row],[NA TR Hours]],Nurse[[#This Row],[Med Aide/Tech Hours]])</f>
        <v>95.372282608695656</v>
      </c>
      <c r="T474" s="4">
        <v>95.372282608695656</v>
      </c>
      <c r="U474" s="4">
        <v>0</v>
      </c>
      <c r="V474" s="4">
        <v>0</v>
      </c>
      <c r="W47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2.5163043478260869</v>
      </c>
      <c r="X474" s="4">
        <v>0</v>
      </c>
      <c r="Y474" s="4">
        <v>0</v>
      </c>
      <c r="Z474" s="4">
        <v>0</v>
      </c>
      <c r="AA474" s="4">
        <v>2.5163043478260869</v>
      </c>
      <c r="AB474" s="4">
        <v>0</v>
      </c>
      <c r="AC474" s="4">
        <v>0</v>
      </c>
      <c r="AD474" s="4">
        <v>0</v>
      </c>
      <c r="AE474" s="4">
        <v>0</v>
      </c>
      <c r="AF474" s="1">
        <v>155280</v>
      </c>
      <c r="AG474" s="1">
        <v>5</v>
      </c>
      <c r="AH474"/>
    </row>
    <row r="475" spans="1:34" x14ac:dyDescent="0.25">
      <c r="A475" t="s">
        <v>508</v>
      </c>
      <c r="B475" t="s">
        <v>82</v>
      </c>
      <c r="C475" t="s">
        <v>726</v>
      </c>
      <c r="D475" t="s">
        <v>581</v>
      </c>
      <c r="E475" s="4">
        <v>53.239130434782609</v>
      </c>
      <c r="F475" s="4">
        <f>Nurse[[#This Row],[Total Nurse Staff Hours]]/Nurse[[#This Row],[MDS Census]]</f>
        <v>3.4168027766435283</v>
      </c>
      <c r="G475" s="4">
        <f>Nurse[[#This Row],[Total Direct Care Staff Hours]]/Nurse[[#This Row],[MDS Census]]</f>
        <v>3.1722641894650878</v>
      </c>
      <c r="H475" s="4">
        <f>Nurse[[#This Row],[Total RN Hours (w/ Admin, DON)]]/Nurse[[#This Row],[MDS Census]]</f>
        <v>0.53950592078399351</v>
      </c>
      <c r="I475" s="4">
        <f>Nurse[[#This Row],[RN Hours (excl. Admin, DON)]]/Nurse[[#This Row],[MDS Census]]</f>
        <v>0.44344630461412821</v>
      </c>
      <c r="J475" s="4">
        <f>SUM(Nurse[[#This Row],[RN Hours (excl. Admin, DON)]],Nurse[[#This Row],[RN Admin Hours]],Nurse[[#This Row],[RN DON Hours]],Nurse[[#This Row],[LPN Hours (excl. Admin)]],Nurse[[#This Row],[LPN Admin Hours]],Nurse[[#This Row],[CNA Hours]],Nurse[[#This Row],[NA TR Hours]],Nurse[[#This Row],[Med Aide/Tech Hours]])</f>
        <v>181.90760869565219</v>
      </c>
      <c r="K475" s="4">
        <f>SUM(Nurse[[#This Row],[RN Hours (excl. Admin, DON)]],Nurse[[#This Row],[LPN Hours (excl. Admin)]],Nurse[[#This Row],[CNA Hours]],Nurse[[#This Row],[NA TR Hours]],Nurse[[#This Row],[Med Aide/Tech Hours]])</f>
        <v>168.88858695652175</v>
      </c>
      <c r="L475" s="4">
        <f>SUM(Nurse[[#This Row],[RN Hours (excl. Admin, DON)]],Nurse[[#This Row],[RN Admin Hours]],Nurse[[#This Row],[RN DON Hours]])</f>
        <v>28.722826086956523</v>
      </c>
      <c r="M475" s="4">
        <v>23.608695652173914</v>
      </c>
      <c r="N475" s="4">
        <v>0</v>
      </c>
      <c r="O475" s="4">
        <v>5.1141304347826084</v>
      </c>
      <c r="P475" s="4">
        <f>SUM(Nurse[[#This Row],[LPN Hours (excl. Admin)]],Nurse[[#This Row],[LPN Admin Hours]])</f>
        <v>43.573369565217391</v>
      </c>
      <c r="Q475" s="4">
        <v>35.668478260869563</v>
      </c>
      <c r="R475" s="4">
        <v>7.9048913043478262</v>
      </c>
      <c r="S475" s="4">
        <f>SUM(Nurse[[#This Row],[CNA Hours]],Nurse[[#This Row],[NA TR Hours]],Nurse[[#This Row],[Med Aide/Tech Hours]])</f>
        <v>109.61141304347827</v>
      </c>
      <c r="T475" s="4">
        <v>109.61141304347827</v>
      </c>
      <c r="U475" s="4">
        <v>0</v>
      </c>
      <c r="V475" s="4">
        <v>0</v>
      </c>
      <c r="W47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18.994565217391305</v>
      </c>
      <c r="X475" s="4">
        <v>0.14130434782608695</v>
      </c>
      <c r="Y475" s="4">
        <v>0</v>
      </c>
      <c r="Z475" s="4">
        <v>0</v>
      </c>
      <c r="AA475" s="4">
        <v>2.9918478260869565</v>
      </c>
      <c r="AB475" s="4">
        <v>0</v>
      </c>
      <c r="AC475" s="4">
        <v>15.861413043478262</v>
      </c>
      <c r="AD475" s="4">
        <v>0</v>
      </c>
      <c r="AE475" s="4">
        <v>0</v>
      </c>
      <c r="AF475" s="1">
        <v>155202</v>
      </c>
      <c r="AG475" s="1">
        <v>5</v>
      </c>
      <c r="AH475"/>
    </row>
    <row r="476" spans="1:34" x14ac:dyDescent="0.25">
      <c r="A476" t="s">
        <v>508</v>
      </c>
      <c r="B476" t="s">
        <v>93</v>
      </c>
      <c r="C476" t="s">
        <v>732</v>
      </c>
      <c r="D476" t="s">
        <v>616</v>
      </c>
      <c r="E476" s="4">
        <v>35.793478260869563</v>
      </c>
      <c r="F476" s="4">
        <f>Nurse[[#This Row],[Total Nurse Staff Hours]]/Nurse[[#This Row],[MDS Census]]</f>
        <v>3.6908867294260554</v>
      </c>
      <c r="G476" s="4">
        <f>Nurse[[#This Row],[Total Direct Care Staff Hours]]/Nurse[[#This Row],[MDS Census]]</f>
        <v>3.4053811114485275</v>
      </c>
      <c r="H476" s="4">
        <f>Nurse[[#This Row],[Total RN Hours (w/ Admin, DON)]]/Nurse[[#This Row],[MDS Census]]</f>
        <v>0.35550258123291834</v>
      </c>
      <c r="I476" s="4">
        <f>Nurse[[#This Row],[RN Hours (excl. Admin, DON)]]/Nurse[[#This Row],[MDS Census]]</f>
        <v>0.17127239599149713</v>
      </c>
      <c r="J476" s="4">
        <f>SUM(Nurse[[#This Row],[RN Hours (excl. Admin, DON)]],Nurse[[#This Row],[RN Admin Hours]],Nurse[[#This Row],[RN DON Hours]],Nurse[[#This Row],[LPN Hours (excl. Admin)]],Nurse[[#This Row],[LPN Admin Hours]],Nurse[[#This Row],[CNA Hours]],Nurse[[#This Row],[NA TR Hours]],Nurse[[#This Row],[Med Aide/Tech Hours]])</f>
        <v>132.10967391304348</v>
      </c>
      <c r="K476" s="4">
        <f>SUM(Nurse[[#This Row],[RN Hours (excl. Admin, DON)]],Nurse[[#This Row],[LPN Hours (excl. Admin)]],Nurse[[#This Row],[CNA Hours]],Nurse[[#This Row],[NA TR Hours]],Nurse[[#This Row],[Med Aide/Tech Hours]])</f>
        <v>121.89043478260869</v>
      </c>
      <c r="L476" s="4">
        <f>SUM(Nurse[[#This Row],[RN Hours (excl. Admin, DON)]],Nurse[[#This Row],[RN Admin Hours]],Nurse[[#This Row],[RN DON Hours]])</f>
        <v>12.724673913043478</v>
      </c>
      <c r="M476" s="4">
        <v>6.1304347826086953</v>
      </c>
      <c r="N476" s="4">
        <v>5.0018478260869568</v>
      </c>
      <c r="O476" s="4">
        <v>1.5923913043478262</v>
      </c>
      <c r="P476" s="4">
        <f>SUM(Nurse[[#This Row],[LPN Hours (excl. Admin)]],Nurse[[#This Row],[LPN Admin Hours]])</f>
        <v>44.746413043478263</v>
      </c>
      <c r="Q476" s="4">
        <v>41.121413043478263</v>
      </c>
      <c r="R476" s="4">
        <v>3.625</v>
      </c>
      <c r="S476" s="4">
        <f>SUM(Nurse[[#This Row],[CNA Hours]],Nurse[[#This Row],[NA TR Hours]],Nurse[[#This Row],[Med Aide/Tech Hours]])</f>
        <v>74.638586956521735</v>
      </c>
      <c r="T476" s="4">
        <v>74.638586956521735</v>
      </c>
      <c r="U476" s="4">
        <v>0</v>
      </c>
      <c r="V476" s="4">
        <v>0</v>
      </c>
      <c r="W47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33.448369565217391</v>
      </c>
      <c r="X476" s="4">
        <v>4.2010869565217392</v>
      </c>
      <c r="Y476" s="4">
        <v>0</v>
      </c>
      <c r="Z476" s="4">
        <v>0</v>
      </c>
      <c r="AA476" s="4">
        <v>9.5978260869565215</v>
      </c>
      <c r="AB476" s="4">
        <v>0</v>
      </c>
      <c r="AC476" s="4">
        <v>19.649456521739129</v>
      </c>
      <c r="AD476" s="4">
        <v>0</v>
      </c>
      <c r="AE476" s="4">
        <v>0</v>
      </c>
      <c r="AF476" s="1">
        <v>155217</v>
      </c>
      <c r="AG476" s="1">
        <v>5</v>
      </c>
      <c r="AH476"/>
    </row>
    <row r="477" spans="1:34" x14ac:dyDescent="0.25">
      <c r="A477" t="s">
        <v>508</v>
      </c>
      <c r="B477" t="s">
        <v>204</v>
      </c>
      <c r="C477" t="s">
        <v>696</v>
      </c>
      <c r="D477" t="s">
        <v>557</v>
      </c>
      <c r="E477" s="4">
        <v>64.130434782608702</v>
      </c>
      <c r="F477" s="4">
        <f>Nurse[[#This Row],[Total Nurse Staff Hours]]/Nurse[[#This Row],[MDS Census]]</f>
        <v>2.8706355932203387</v>
      </c>
      <c r="G477" s="4">
        <f>Nurse[[#This Row],[Total Direct Care Staff Hours]]/Nurse[[#This Row],[MDS Census]]</f>
        <v>2.605466101694915</v>
      </c>
      <c r="H477" s="4">
        <f>Nurse[[#This Row],[Total RN Hours (w/ Admin, DON)]]/Nurse[[#This Row],[MDS Census]]</f>
        <v>0.18381355932203389</v>
      </c>
      <c r="I477" s="4">
        <f>Nurse[[#This Row],[RN Hours (excl. Admin, DON)]]/Nurse[[#This Row],[MDS Census]]</f>
        <v>8.2033898305084743E-2</v>
      </c>
      <c r="J477" s="4">
        <f>SUM(Nurse[[#This Row],[RN Hours (excl. Admin, DON)]],Nurse[[#This Row],[RN Admin Hours]],Nurse[[#This Row],[RN DON Hours]],Nurse[[#This Row],[LPN Hours (excl. Admin)]],Nurse[[#This Row],[LPN Admin Hours]],Nurse[[#This Row],[CNA Hours]],Nurse[[#This Row],[NA TR Hours]],Nurse[[#This Row],[Med Aide/Tech Hours]])</f>
        <v>184.09510869565219</v>
      </c>
      <c r="K477" s="4">
        <f>SUM(Nurse[[#This Row],[RN Hours (excl. Admin, DON)]],Nurse[[#This Row],[LPN Hours (excl. Admin)]],Nurse[[#This Row],[CNA Hours]],Nurse[[#This Row],[NA TR Hours]],Nurse[[#This Row],[Med Aide/Tech Hours]])</f>
        <v>167.08967391304347</v>
      </c>
      <c r="L477" s="4">
        <f>SUM(Nurse[[#This Row],[RN Hours (excl. Admin, DON)]],Nurse[[#This Row],[RN Admin Hours]],Nurse[[#This Row],[RN DON Hours]])</f>
        <v>11.788043478260871</v>
      </c>
      <c r="M477" s="4">
        <v>5.2608695652173916</v>
      </c>
      <c r="N477" s="4">
        <v>0</v>
      </c>
      <c r="O477" s="4">
        <v>6.5271739130434785</v>
      </c>
      <c r="P477" s="4">
        <f>SUM(Nurse[[#This Row],[LPN Hours (excl. Admin)]],Nurse[[#This Row],[LPN Admin Hours]])</f>
        <v>43.388586956521742</v>
      </c>
      <c r="Q477" s="4">
        <v>32.910326086956523</v>
      </c>
      <c r="R477" s="4">
        <v>10.478260869565217</v>
      </c>
      <c r="S477" s="4">
        <f>SUM(Nurse[[#This Row],[CNA Hours]],Nurse[[#This Row],[NA TR Hours]],Nurse[[#This Row],[Med Aide/Tech Hours]])</f>
        <v>128.91847826086956</v>
      </c>
      <c r="T477" s="4">
        <v>128.91847826086956</v>
      </c>
      <c r="U477" s="4">
        <v>0</v>
      </c>
      <c r="V477" s="4">
        <v>0</v>
      </c>
      <c r="W47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16.059782608695652</v>
      </c>
      <c r="X477" s="4">
        <v>9.2391304347826081E-2</v>
      </c>
      <c r="Y477" s="4">
        <v>0</v>
      </c>
      <c r="Z477" s="4">
        <v>0</v>
      </c>
      <c r="AA477" s="4">
        <v>3.6902173913043477</v>
      </c>
      <c r="AB477" s="4">
        <v>0</v>
      </c>
      <c r="AC477" s="4">
        <v>12.277173913043478</v>
      </c>
      <c r="AD477" s="4">
        <v>0</v>
      </c>
      <c r="AE477" s="4">
        <v>0</v>
      </c>
      <c r="AF477" s="1">
        <v>155409</v>
      </c>
      <c r="AG477" s="1">
        <v>5</v>
      </c>
      <c r="AH477"/>
    </row>
    <row r="478" spans="1:34" x14ac:dyDescent="0.25">
      <c r="A478" t="s">
        <v>508</v>
      </c>
      <c r="B478" t="s">
        <v>90</v>
      </c>
      <c r="C478" t="s">
        <v>692</v>
      </c>
      <c r="D478" t="s">
        <v>571</v>
      </c>
      <c r="E478" s="4">
        <v>40.684782608695649</v>
      </c>
      <c r="F478" s="4">
        <f>Nurse[[#This Row],[Total Nurse Staff Hours]]/Nurse[[#This Row],[MDS Census]]</f>
        <v>2.7006411969008819</v>
      </c>
      <c r="G478" s="4">
        <f>Nurse[[#This Row],[Total Direct Care Staff Hours]]/Nurse[[#This Row],[MDS Census]]</f>
        <v>2.2908763024312053</v>
      </c>
      <c r="H478" s="4">
        <f>Nurse[[#This Row],[Total RN Hours (w/ Admin, DON)]]/Nurse[[#This Row],[MDS Census]]</f>
        <v>0.55463531926262366</v>
      </c>
      <c r="I478" s="4">
        <f>Nurse[[#This Row],[RN Hours (excl. Admin, DON)]]/Nurse[[#This Row],[MDS Census]]</f>
        <v>0.28533262089233236</v>
      </c>
      <c r="J478" s="4">
        <f>SUM(Nurse[[#This Row],[RN Hours (excl. Admin, DON)]],Nurse[[#This Row],[RN Admin Hours]],Nurse[[#This Row],[RN DON Hours]],Nurse[[#This Row],[LPN Hours (excl. Admin)]],Nurse[[#This Row],[LPN Admin Hours]],Nurse[[#This Row],[CNA Hours]],Nurse[[#This Row],[NA TR Hours]],Nurse[[#This Row],[Med Aide/Tech Hours]])</f>
        <v>109.875</v>
      </c>
      <c r="K478" s="4">
        <f>SUM(Nurse[[#This Row],[RN Hours (excl. Admin, DON)]],Nurse[[#This Row],[LPN Hours (excl. Admin)]],Nurse[[#This Row],[CNA Hours]],Nurse[[#This Row],[NA TR Hours]],Nurse[[#This Row],[Med Aide/Tech Hours]])</f>
        <v>93.203804347826093</v>
      </c>
      <c r="L478" s="4">
        <f>SUM(Nurse[[#This Row],[RN Hours (excl. Admin, DON)]],Nurse[[#This Row],[RN Admin Hours]],Nurse[[#This Row],[RN DON Hours]])</f>
        <v>22.565217391304348</v>
      </c>
      <c r="M478" s="4">
        <v>11.608695652173912</v>
      </c>
      <c r="N478" s="4">
        <v>5.2173913043478262</v>
      </c>
      <c r="O478" s="4">
        <v>5.7391304347826084</v>
      </c>
      <c r="P478" s="4">
        <f>SUM(Nurse[[#This Row],[LPN Hours (excl. Admin)]],Nurse[[#This Row],[LPN Admin Hours]])</f>
        <v>37.6875</v>
      </c>
      <c r="Q478" s="4">
        <v>31.972826086956523</v>
      </c>
      <c r="R478" s="4">
        <v>5.7146739130434785</v>
      </c>
      <c r="S478" s="4">
        <f>SUM(Nurse[[#This Row],[CNA Hours]],Nurse[[#This Row],[NA TR Hours]],Nurse[[#This Row],[Med Aide/Tech Hours]])</f>
        <v>49.622282608695649</v>
      </c>
      <c r="T478" s="4">
        <v>49.622282608695649</v>
      </c>
      <c r="U478" s="4">
        <v>0</v>
      </c>
      <c r="V478" s="4">
        <v>0</v>
      </c>
      <c r="W47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8" s="4">
        <v>0</v>
      </c>
      <c r="Y478" s="4">
        <v>0</v>
      </c>
      <c r="Z478" s="4">
        <v>0</v>
      </c>
      <c r="AA478" s="4">
        <v>0</v>
      </c>
      <c r="AB478" s="4">
        <v>0</v>
      </c>
      <c r="AC478" s="4">
        <v>0</v>
      </c>
      <c r="AD478" s="4">
        <v>0</v>
      </c>
      <c r="AE478" s="4">
        <v>0</v>
      </c>
      <c r="AF478" s="1">
        <v>155211</v>
      </c>
      <c r="AG478" s="1">
        <v>5</v>
      </c>
      <c r="AH478"/>
    </row>
    <row r="479" spans="1:34" x14ac:dyDescent="0.25">
      <c r="A479" t="s">
        <v>508</v>
      </c>
      <c r="B479" t="s">
        <v>73</v>
      </c>
      <c r="C479" t="s">
        <v>723</v>
      </c>
      <c r="D479" t="s">
        <v>549</v>
      </c>
      <c r="E479" s="4">
        <v>73.108695652173907</v>
      </c>
      <c r="F479" s="4">
        <f>Nurse[[#This Row],[Total Nurse Staff Hours]]/Nurse[[#This Row],[MDS Census]]</f>
        <v>2.7510303300624446</v>
      </c>
      <c r="G479" s="4">
        <f>Nurse[[#This Row],[Total Direct Care Staff Hours]]/Nurse[[#This Row],[MDS Census]]</f>
        <v>2.5214733868569734</v>
      </c>
      <c r="H479" s="4">
        <f>Nurse[[#This Row],[Total RN Hours (w/ Admin, DON)]]/Nurse[[#This Row],[MDS Census]]</f>
        <v>0.38347457627118642</v>
      </c>
      <c r="I479" s="4">
        <f>Nurse[[#This Row],[RN Hours (excl. Admin, DON)]]/Nurse[[#This Row],[MDS Census]]</f>
        <v>0.2940454950936664</v>
      </c>
      <c r="J479" s="4">
        <f>SUM(Nurse[[#This Row],[RN Hours (excl. Admin, DON)]],Nurse[[#This Row],[RN Admin Hours]],Nurse[[#This Row],[RN DON Hours]],Nurse[[#This Row],[LPN Hours (excl. Admin)]],Nurse[[#This Row],[LPN Admin Hours]],Nurse[[#This Row],[CNA Hours]],Nurse[[#This Row],[NA TR Hours]],Nurse[[#This Row],[Med Aide/Tech Hours]])</f>
        <v>201.1242391304348</v>
      </c>
      <c r="K479" s="4">
        <f>SUM(Nurse[[#This Row],[RN Hours (excl. Admin, DON)]],Nurse[[#This Row],[LPN Hours (excl. Admin)]],Nurse[[#This Row],[CNA Hours]],Nurse[[#This Row],[NA TR Hours]],Nurse[[#This Row],[Med Aide/Tech Hours]])</f>
        <v>184.34163043478262</v>
      </c>
      <c r="L479" s="4">
        <f>SUM(Nurse[[#This Row],[RN Hours (excl. Admin, DON)]],Nurse[[#This Row],[RN Admin Hours]],Nurse[[#This Row],[RN DON Hours]])</f>
        <v>28.03532608695652</v>
      </c>
      <c r="M479" s="4">
        <v>21.497282608695652</v>
      </c>
      <c r="N479" s="4">
        <v>2.6358695652173911</v>
      </c>
      <c r="O479" s="4">
        <v>3.902173913043478</v>
      </c>
      <c r="P479" s="4">
        <f>SUM(Nurse[[#This Row],[LPN Hours (excl. Admin)]],Nurse[[#This Row],[LPN Admin Hours]])</f>
        <v>55.113369565217397</v>
      </c>
      <c r="Q479" s="4">
        <v>44.868804347826092</v>
      </c>
      <c r="R479" s="4">
        <v>10.244565217391305</v>
      </c>
      <c r="S479" s="4">
        <f>SUM(Nurse[[#This Row],[CNA Hours]],Nurse[[#This Row],[NA TR Hours]],Nurse[[#This Row],[Med Aide/Tech Hours]])</f>
        <v>117.97554347826087</v>
      </c>
      <c r="T479" s="4">
        <v>117.97554347826087</v>
      </c>
      <c r="U479" s="4">
        <v>0</v>
      </c>
      <c r="V479" s="4">
        <v>0</v>
      </c>
      <c r="W47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38.25</v>
      </c>
      <c r="X479" s="4">
        <v>10.092391304347826</v>
      </c>
      <c r="Y479" s="4">
        <v>0</v>
      </c>
      <c r="Z479" s="4">
        <v>0</v>
      </c>
      <c r="AA479" s="4">
        <v>12.559782608695652</v>
      </c>
      <c r="AB479" s="4">
        <v>0</v>
      </c>
      <c r="AC479" s="4">
        <v>15.597826086956522</v>
      </c>
      <c r="AD479" s="4">
        <v>0</v>
      </c>
      <c r="AE479" s="4">
        <v>0</v>
      </c>
      <c r="AF479" s="1">
        <v>155183</v>
      </c>
      <c r="AG479" s="1">
        <v>5</v>
      </c>
      <c r="AH479"/>
    </row>
    <row r="480" spans="1:34" x14ac:dyDescent="0.25">
      <c r="A480" t="s">
        <v>508</v>
      </c>
      <c r="B480" t="s">
        <v>217</v>
      </c>
      <c r="C480" t="s">
        <v>699</v>
      </c>
      <c r="D480" t="s">
        <v>597</v>
      </c>
      <c r="E480" s="4">
        <v>44.565217391304351</v>
      </c>
      <c r="F480" s="4">
        <f>Nurse[[#This Row],[Total Nurse Staff Hours]]/Nurse[[#This Row],[MDS Census]]</f>
        <v>2.4704268292682925</v>
      </c>
      <c r="G480" s="4">
        <f>Nurse[[#This Row],[Total Direct Care Staff Hours]]/Nurse[[#This Row],[MDS Census]]</f>
        <v>2.1476829268292681</v>
      </c>
      <c r="H480" s="4">
        <f>Nurse[[#This Row],[Total RN Hours (w/ Admin, DON)]]/Nurse[[#This Row],[MDS Census]]</f>
        <v>0.27792682926829265</v>
      </c>
      <c r="I480" s="4">
        <f>Nurse[[#This Row],[RN Hours (excl. Admin, DON)]]/Nurse[[#This Row],[MDS Census]]</f>
        <v>8.4878048780487797E-2</v>
      </c>
      <c r="J480" s="4">
        <f>SUM(Nurse[[#This Row],[RN Hours (excl. Admin, DON)]],Nurse[[#This Row],[RN Admin Hours]],Nurse[[#This Row],[RN DON Hours]],Nurse[[#This Row],[LPN Hours (excl. Admin)]],Nurse[[#This Row],[LPN Admin Hours]],Nurse[[#This Row],[CNA Hours]],Nurse[[#This Row],[NA TR Hours]],Nurse[[#This Row],[Med Aide/Tech Hours]])</f>
        <v>110.09510869565217</v>
      </c>
      <c r="K480" s="4">
        <f>SUM(Nurse[[#This Row],[RN Hours (excl. Admin, DON)]],Nurse[[#This Row],[LPN Hours (excl. Admin)]],Nurse[[#This Row],[CNA Hours]],Nurse[[#This Row],[NA TR Hours]],Nurse[[#This Row],[Med Aide/Tech Hours]])</f>
        <v>95.711956521739125</v>
      </c>
      <c r="L480" s="4">
        <f>SUM(Nurse[[#This Row],[RN Hours (excl. Admin, DON)]],Nurse[[#This Row],[RN Admin Hours]],Nurse[[#This Row],[RN DON Hours]])</f>
        <v>12.385869565217391</v>
      </c>
      <c r="M480" s="4">
        <v>3.7826086956521738</v>
      </c>
      <c r="N480" s="4">
        <v>1.9076086956521738</v>
      </c>
      <c r="O480" s="4">
        <v>6.6956521739130439</v>
      </c>
      <c r="P480" s="4">
        <f>SUM(Nurse[[#This Row],[LPN Hours (excl. Admin)]],Nurse[[#This Row],[LPN Admin Hours]])</f>
        <v>34.222826086956523</v>
      </c>
      <c r="Q480" s="4">
        <v>28.442934782608695</v>
      </c>
      <c r="R480" s="4">
        <v>5.7798913043478262</v>
      </c>
      <c r="S480" s="4">
        <f>SUM(Nurse[[#This Row],[CNA Hours]],Nurse[[#This Row],[NA TR Hours]],Nurse[[#This Row],[Med Aide/Tech Hours]])</f>
        <v>63.486413043478258</v>
      </c>
      <c r="T480" s="4">
        <v>63.486413043478258</v>
      </c>
      <c r="U480" s="4">
        <v>0</v>
      </c>
      <c r="V480" s="4">
        <v>0</v>
      </c>
      <c r="W48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4.3451086956521738</v>
      </c>
      <c r="X480" s="4">
        <v>1.7663043478260869</v>
      </c>
      <c r="Y480" s="4">
        <v>0</v>
      </c>
      <c r="Z480" s="4">
        <v>0</v>
      </c>
      <c r="AA480" s="4">
        <v>0.89945652173913049</v>
      </c>
      <c r="AB480" s="4">
        <v>0</v>
      </c>
      <c r="AC480" s="4">
        <v>1.6793478260869565</v>
      </c>
      <c r="AD480" s="4">
        <v>0</v>
      </c>
      <c r="AE480" s="4">
        <v>0</v>
      </c>
      <c r="AF480" s="1">
        <v>155443</v>
      </c>
      <c r="AG480" s="1">
        <v>5</v>
      </c>
      <c r="AH480"/>
    </row>
    <row r="481" spans="1:34" x14ac:dyDescent="0.25">
      <c r="A481" t="s">
        <v>508</v>
      </c>
      <c r="B481" t="s">
        <v>146</v>
      </c>
      <c r="C481" t="s">
        <v>669</v>
      </c>
      <c r="D481" t="s">
        <v>563</v>
      </c>
      <c r="E481" s="4">
        <v>45.869565217391305</v>
      </c>
      <c r="F481" s="4">
        <f>Nurse[[#This Row],[Total Nurse Staff Hours]]/Nurse[[#This Row],[MDS Census]]</f>
        <v>2.0467535545023696</v>
      </c>
      <c r="G481" s="4">
        <f>Nurse[[#This Row],[Total Direct Care Staff Hours]]/Nurse[[#This Row],[MDS Census]]</f>
        <v>1.6906516587677725</v>
      </c>
      <c r="H481" s="4">
        <f>Nurse[[#This Row],[Total RN Hours (w/ Admin, DON)]]/Nurse[[#This Row],[MDS Census]]</f>
        <v>0.24075829383886257</v>
      </c>
      <c r="I481" s="4">
        <f>Nurse[[#This Row],[RN Hours (excl. Admin, DON)]]/Nurse[[#This Row],[MDS Census]]</f>
        <v>0.10805687203791468</v>
      </c>
      <c r="J481" s="4">
        <f>SUM(Nurse[[#This Row],[RN Hours (excl. Admin, DON)]],Nurse[[#This Row],[RN Admin Hours]],Nurse[[#This Row],[RN DON Hours]],Nurse[[#This Row],[LPN Hours (excl. Admin)]],Nurse[[#This Row],[LPN Admin Hours]],Nurse[[#This Row],[CNA Hours]],Nurse[[#This Row],[NA TR Hours]],Nurse[[#This Row],[Med Aide/Tech Hours]])</f>
        <v>93.883695652173913</v>
      </c>
      <c r="K481" s="4">
        <f>SUM(Nurse[[#This Row],[RN Hours (excl. Admin, DON)]],Nurse[[#This Row],[LPN Hours (excl. Admin)]],Nurse[[#This Row],[CNA Hours]],Nurse[[#This Row],[NA TR Hours]],Nurse[[#This Row],[Med Aide/Tech Hours]])</f>
        <v>77.549456521739131</v>
      </c>
      <c r="L481" s="4">
        <f>SUM(Nurse[[#This Row],[RN Hours (excl. Admin, DON)]],Nurse[[#This Row],[RN Admin Hours]],Nurse[[#This Row],[RN DON Hours]])</f>
        <v>11.043478260869566</v>
      </c>
      <c r="M481" s="4">
        <v>4.9565217391304346</v>
      </c>
      <c r="N481" s="4">
        <v>0</v>
      </c>
      <c r="O481" s="4">
        <v>6.0869565217391308</v>
      </c>
      <c r="P481" s="4">
        <f>SUM(Nurse[[#This Row],[LPN Hours (excl. Admin)]],Nurse[[#This Row],[LPN Admin Hours]])</f>
        <v>29.133152173913043</v>
      </c>
      <c r="Q481" s="4">
        <v>18.885869565217391</v>
      </c>
      <c r="R481" s="4">
        <v>10.247282608695652</v>
      </c>
      <c r="S481" s="4">
        <f>SUM(Nurse[[#This Row],[CNA Hours]],Nurse[[#This Row],[NA TR Hours]],Nurse[[#This Row],[Med Aide/Tech Hours]])</f>
        <v>53.707065217391303</v>
      </c>
      <c r="T481" s="4">
        <v>53.707065217391303</v>
      </c>
      <c r="U481" s="4">
        <v>0</v>
      </c>
      <c r="V481" s="4">
        <v>0</v>
      </c>
      <c r="W48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1" s="4">
        <v>0</v>
      </c>
      <c r="Y481" s="4">
        <v>0</v>
      </c>
      <c r="Z481" s="4">
        <v>0</v>
      </c>
      <c r="AA481" s="4">
        <v>0</v>
      </c>
      <c r="AB481" s="4">
        <v>0</v>
      </c>
      <c r="AC481" s="4">
        <v>0</v>
      </c>
      <c r="AD481" s="4">
        <v>0</v>
      </c>
      <c r="AE481" s="4">
        <v>0</v>
      </c>
      <c r="AF481" s="1">
        <v>155304</v>
      </c>
      <c r="AG481" s="1">
        <v>5</v>
      </c>
      <c r="AH481"/>
    </row>
    <row r="482" spans="1:34" x14ac:dyDescent="0.25">
      <c r="A482" t="s">
        <v>508</v>
      </c>
      <c r="B482" t="s">
        <v>133</v>
      </c>
      <c r="C482" t="s">
        <v>689</v>
      </c>
      <c r="D482" t="s">
        <v>622</v>
      </c>
      <c r="E482" s="4">
        <v>57.641304347826086</v>
      </c>
      <c r="F482" s="4">
        <f>Nurse[[#This Row],[Total Nurse Staff Hours]]/Nurse[[#This Row],[MDS Census]]</f>
        <v>3.4475561003205732</v>
      </c>
      <c r="G482" s="4">
        <f>Nurse[[#This Row],[Total Direct Care Staff Hours]]/Nurse[[#This Row],[MDS Census]]</f>
        <v>3.2547576843296246</v>
      </c>
      <c r="H482" s="4">
        <f>Nurse[[#This Row],[Total RN Hours (w/ Admin, DON)]]/Nurse[[#This Row],[MDS Census]]</f>
        <v>0.413565906090892</v>
      </c>
      <c r="I482" s="4">
        <f>Nurse[[#This Row],[RN Hours (excl. Admin, DON)]]/Nurse[[#This Row],[MDS Census]]</f>
        <v>0.22076749009994345</v>
      </c>
      <c r="J482" s="4">
        <f>SUM(Nurse[[#This Row],[RN Hours (excl. Admin, DON)]],Nurse[[#This Row],[RN Admin Hours]],Nurse[[#This Row],[RN DON Hours]],Nurse[[#This Row],[LPN Hours (excl. Admin)]],Nurse[[#This Row],[LPN Admin Hours]],Nurse[[#This Row],[CNA Hours]],Nurse[[#This Row],[NA TR Hours]],Nurse[[#This Row],[Med Aide/Tech Hours]])</f>
        <v>198.72163043478261</v>
      </c>
      <c r="K482" s="4">
        <f>SUM(Nurse[[#This Row],[RN Hours (excl. Admin, DON)]],Nurse[[#This Row],[LPN Hours (excl. Admin)]],Nurse[[#This Row],[CNA Hours]],Nurse[[#This Row],[NA TR Hours]],Nurse[[#This Row],[Med Aide/Tech Hours]])</f>
        <v>187.60847826086956</v>
      </c>
      <c r="L482" s="4">
        <f>SUM(Nurse[[#This Row],[RN Hours (excl. Admin, DON)]],Nurse[[#This Row],[RN Admin Hours]],Nurse[[#This Row],[RN DON Hours]])</f>
        <v>23.838478260869568</v>
      </c>
      <c r="M482" s="4">
        <v>12.725326086956523</v>
      </c>
      <c r="N482" s="4">
        <v>5.4456521739130439</v>
      </c>
      <c r="O482" s="4">
        <v>5.6674999999999995</v>
      </c>
      <c r="P482" s="4">
        <f>SUM(Nurse[[#This Row],[LPN Hours (excl. Admin)]],Nurse[[#This Row],[LPN Admin Hours]])</f>
        <v>52.823369565217391</v>
      </c>
      <c r="Q482" s="4">
        <v>52.823369565217391</v>
      </c>
      <c r="R482" s="4">
        <v>0</v>
      </c>
      <c r="S482" s="4">
        <f>SUM(Nurse[[#This Row],[CNA Hours]],Nurse[[#This Row],[NA TR Hours]],Nurse[[#This Row],[Med Aide/Tech Hours]])</f>
        <v>122.05978260869566</v>
      </c>
      <c r="T482" s="4">
        <v>122.05978260869566</v>
      </c>
      <c r="U482" s="4">
        <v>0</v>
      </c>
      <c r="V482" s="4">
        <v>0</v>
      </c>
      <c r="W48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22.070652173913047</v>
      </c>
      <c r="X482" s="4">
        <v>2.6820652173913042</v>
      </c>
      <c r="Y482" s="4">
        <v>0</v>
      </c>
      <c r="Z482" s="4">
        <v>0</v>
      </c>
      <c r="AA482" s="4">
        <v>1.9076086956521738</v>
      </c>
      <c r="AB482" s="4">
        <v>0</v>
      </c>
      <c r="AC482" s="4">
        <v>17.480978260869566</v>
      </c>
      <c r="AD482" s="4">
        <v>0</v>
      </c>
      <c r="AE482" s="4">
        <v>0</v>
      </c>
      <c r="AF482" s="1">
        <v>155275</v>
      </c>
      <c r="AG482" s="1">
        <v>5</v>
      </c>
      <c r="AH482"/>
    </row>
    <row r="483" spans="1:34" x14ac:dyDescent="0.25">
      <c r="A483" t="s">
        <v>508</v>
      </c>
      <c r="B483" t="s">
        <v>238</v>
      </c>
      <c r="C483" t="s">
        <v>768</v>
      </c>
      <c r="D483" t="s">
        <v>630</v>
      </c>
      <c r="E483" s="4">
        <v>45.315217391304351</v>
      </c>
      <c r="F483" s="4">
        <f>Nurse[[#This Row],[Total Nurse Staff Hours]]/Nurse[[#This Row],[MDS Census]]</f>
        <v>2.8476253298153034</v>
      </c>
      <c r="G483" s="4">
        <f>Nurse[[#This Row],[Total Direct Care Staff Hours]]/Nurse[[#This Row],[MDS Census]]</f>
        <v>2.5827536579515469</v>
      </c>
      <c r="H483" s="4">
        <f>Nurse[[#This Row],[Total RN Hours (w/ Admin, DON)]]/Nurse[[#This Row],[MDS Census]]</f>
        <v>0.61285680019189248</v>
      </c>
      <c r="I483" s="4">
        <f>Nurse[[#This Row],[RN Hours (excl. Admin, DON)]]/Nurse[[#This Row],[MDS Census]]</f>
        <v>0.46132165987047247</v>
      </c>
      <c r="J483" s="4">
        <f>SUM(Nurse[[#This Row],[RN Hours (excl. Admin, DON)]],Nurse[[#This Row],[RN Admin Hours]],Nurse[[#This Row],[RN DON Hours]],Nurse[[#This Row],[LPN Hours (excl. Admin)]],Nurse[[#This Row],[LPN Admin Hours]],Nurse[[#This Row],[CNA Hours]],Nurse[[#This Row],[NA TR Hours]],Nurse[[#This Row],[Med Aide/Tech Hours]])</f>
        <v>129.04076086956522</v>
      </c>
      <c r="K483" s="4">
        <f>SUM(Nurse[[#This Row],[RN Hours (excl. Admin, DON)]],Nurse[[#This Row],[LPN Hours (excl. Admin)]],Nurse[[#This Row],[CNA Hours]],Nurse[[#This Row],[NA TR Hours]],Nurse[[#This Row],[Med Aide/Tech Hours]])</f>
        <v>117.03804347826087</v>
      </c>
      <c r="L483" s="4">
        <f>SUM(Nurse[[#This Row],[RN Hours (excl. Admin, DON)]],Nurse[[#This Row],[RN Admin Hours]],Nurse[[#This Row],[RN DON Hours]])</f>
        <v>27.771739130434781</v>
      </c>
      <c r="M483" s="4">
        <v>20.904891304347824</v>
      </c>
      <c r="N483" s="4">
        <v>1.736413043478261</v>
      </c>
      <c r="O483" s="4">
        <v>5.1304347826086953</v>
      </c>
      <c r="P483" s="4">
        <f>SUM(Nurse[[#This Row],[LPN Hours (excl. Admin)]],Nurse[[#This Row],[LPN Admin Hours]])</f>
        <v>31.366847826086957</v>
      </c>
      <c r="Q483" s="4">
        <v>26.230978260869566</v>
      </c>
      <c r="R483" s="4">
        <v>5.1358695652173916</v>
      </c>
      <c r="S483" s="4">
        <f>SUM(Nurse[[#This Row],[CNA Hours]],Nurse[[#This Row],[NA TR Hours]],Nurse[[#This Row],[Med Aide/Tech Hours]])</f>
        <v>69.902173913043484</v>
      </c>
      <c r="T483" s="4">
        <v>69.902173913043484</v>
      </c>
      <c r="U483" s="4">
        <v>0</v>
      </c>
      <c r="V483" s="4">
        <v>0</v>
      </c>
      <c r="W48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3" s="4">
        <v>0</v>
      </c>
      <c r="Y483" s="4">
        <v>0</v>
      </c>
      <c r="Z483" s="4">
        <v>0</v>
      </c>
      <c r="AA483" s="4">
        <v>0</v>
      </c>
      <c r="AB483" s="4">
        <v>0</v>
      </c>
      <c r="AC483" s="4">
        <v>0</v>
      </c>
      <c r="AD483" s="4">
        <v>0</v>
      </c>
      <c r="AE483" s="4">
        <v>0</v>
      </c>
      <c r="AF483" s="1">
        <v>155483</v>
      </c>
      <c r="AG483" s="1">
        <v>5</v>
      </c>
      <c r="AH483"/>
    </row>
    <row r="484" spans="1:34" x14ac:dyDescent="0.25">
      <c r="A484" t="s">
        <v>508</v>
      </c>
      <c r="B484" t="s">
        <v>247</v>
      </c>
      <c r="C484" t="s">
        <v>741</v>
      </c>
      <c r="D484" t="s">
        <v>595</v>
      </c>
      <c r="E484" s="4">
        <v>69.739130434782609</v>
      </c>
      <c r="F484" s="4">
        <f>Nurse[[#This Row],[Total Nurse Staff Hours]]/Nurse[[#This Row],[MDS Census]]</f>
        <v>2.9109990648379052</v>
      </c>
      <c r="G484" s="4">
        <f>Nurse[[#This Row],[Total Direct Care Staff Hours]]/Nurse[[#This Row],[MDS Census]]</f>
        <v>2.7055361596009972</v>
      </c>
      <c r="H484" s="4">
        <f>Nurse[[#This Row],[Total RN Hours (w/ Admin, DON)]]/Nurse[[#This Row],[MDS Census]]</f>
        <v>0.39767768079800497</v>
      </c>
      <c r="I484" s="4">
        <f>Nurse[[#This Row],[RN Hours (excl. Admin, DON)]]/Nurse[[#This Row],[MDS Census]]</f>
        <v>0.26948254364089774</v>
      </c>
      <c r="J484" s="4">
        <f>SUM(Nurse[[#This Row],[RN Hours (excl. Admin, DON)]],Nurse[[#This Row],[RN Admin Hours]],Nurse[[#This Row],[RN DON Hours]],Nurse[[#This Row],[LPN Hours (excl. Admin)]],Nurse[[#This Row],[LPN Admin Hours]],Nurse[[#This Row],[CNA Hours]],Nurse[[#This Row],[NA TR Hours]],Nurse[[#This Row],[Med Aide/Tech Hours]])</f>
        <v>203.01054347826087</v>
      </c>
      <c r="K484" s="4">
        <f>SUM(Nurse[[#This Row],[RN Hours (excl. Admin, DON)]],Nurse[[#This Row],[LPN Hours (excl. Admin)]],Nurse[[#This Row],[CNA Hours]],Nurse[[#This Row],[NA TR Hours]],Nurse[[#This Row],[Med Aide/Tech Hours]])</f>
        <v>188.68173913043478</v>
      </c>
      <c r="L484" s="4">
        <f>SUM(Nurse[[#This Row],[RN Hours (excl. Admin, DON)]],Nurse[[#This Row],[RN Admin Hours]],Nurse[[#This Row],[RN DON Hours]])</f>
        <v>27.733695652173914</v>
      </c>
      <c r="M484" s="4">
        <v>18.793478260869566</v>
      </c>
      <c r="N484" s="4">
        <v>4.1576086956521738</v>
      </c>
      <c r="O484" s="4">
        <v>4.7826086956521738</v>
      </c>
      <c r="P484" s="4">
        <f>SUM(Nurse[[#This Row],[LPN Hours (excl. Admin)]],Nurse[[#This Row],[LPN Admin Hours]])</f>
        <v>78.162717391304341</v>
      </c>
      <c r="Q484" s="4">
        <v>72.774130434782606</v>
      </c>
      <c r="R484" s="4">
        <v>5.3885869565217392</v>
      </c>
      <c r="S484" s="4">
        <f>SUM(Nurse[[#This Row],[CNA Hours]],Nurse[[#This Row],[NA TR Hours]],Nurse[[#This Row],[Med Aide/Tech Hours]])</f>
        <v>97.114130434782609</v>
      </c>
      <c r="T484" s="4">
        <v>97.114130434782609</v>
      </c>
      <c r="U484" s="4">
        <v>0</v>
      </c>
      <c r="V484" s="4">
        <v>0</v>
      </c>
      <c r="W48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75.519021739130437</v>
      </c>
      <c r="X484" s="4">
        <v>0.97826086956521741</v>
      </c>
      <c r="Y484" s="4">
        <v>0</v>
      </c>
      <c r="Z484" s="4">
        <v>0</v>
      </c>
      <c r="AA484" s="4">
        <v>36.706521739130437</v>
      </c>
      <c r="AB484" s="4">
        <v>0</v>
      </c>
      <c r="AC484" s="4">
        <v>37.834239130434781</v>
      </c>
      <c r="AD484" s="4">
        <v>0</v>
      </c>
      <c r="AE484" s="4">
        <v>0</v>
      </c>
      <c r="AF484" s="1">
        <v>155494</v>
      </c>
      <c r="AG484" s="1">
        <v>5</v>
      </c>
      <c r="AH484"/>
    </row>
    <row r="485" spans="1:34" x14ac:dyDescent="0.25">
      <c r="A485" t="s">
        <v>508</v>
      </c>
      <c r="B485" t="s">
        <v>8</v>
      </c>
      <c r="C485" t="s">
        <v>644</v>
      </c>
      <c r="D485" t="s">
        <v>573</v>
      </c>
      <c r="E485" s="4">
        <v>94.25</v>
      </c>
      <c r="F485" s="4">
        <f>Nurse[[#This Row],[Total Nurse Staff Hours]]/Nurse[[#This Row],[MDS Census]]</f>
        <v>2.5959923884211733</v>
      </c>
      <c r="G485" s="4">
        <f>Nurse[[#This Row],[Total Direct Care Staff Hours]]/Nurse[[#This Row],[MDS Census]]</f>
        <v>2.4515453811555754</v>
      </c>
      <c r="H485" s="4">
        <f>Nurse[[#This Row],[Total RN Hours (w/ Admin, DON)]]/Nurse[[#This Row],[MDS Census]]</f>
        <v>0.19983277591973242</v>
      </c>
      <c r="I485" s="4">
        <f>Nurse[[#This Row],[RN Hours (excl. Admin, DON)]]/Nurse[[#This Row],[MDS Census]]</f>
        <v>0.19718025602583322</v>
      </c>
      <c r="J485" s="4">
        <f>SUM(Nurse[[#This Row],[RN Hours (excl. Admin, DON)]],Nurse[[#This Row],[RN Admin Hours]],Nurse[[#This Row],[RN DON Hours]],Nurse[[#This Row],[LPN Hours (excl. Admin)]],Nurse[[#This Row],[LPN Admin Hours]],Nurse[[#This Row],[CNA Hours]],Nurse[[#This Row],[NA TR Hours]],Nurse[[#This Row],[Med Aide/Tech Hours]])</f>
        <v>244.67228260869558</v>
      </c>
      <c r="K485" s="4">
        <f>SUM(Nurse[[#This Row],[RN Hours (excl. Admin, DON)]],Nurse[[#This Row],[LPN Hours (excl. Admin)]],Nurse[[#This Row],[CNA Hours]],Nurse[[#This Row],[NA TR Hours]],Nurse[[#This Row],[Med Aide/Tech Hours]])</f>
        <v>231.05815217391299</v>
      </c>
      <c r="L485" s="4">
        <f>SUM(Nurse[[#This Row],[RN Hours (excl. Admin, DON)]],Nurse[[#This Row],[RN Admin Hours]],Nurse[[#This Row],[RN DON Hours]])</f>
        <v>18.834239130434781</v>
      </c>
      <c r="M485" s="4">
        <v>18.584239130434781</v>
      </c>
      <c r="N485" s="4">
        <v>0.25</v>
      </c>
      <c r="O485" s="4">
        <v>0</v>
      </c>
      <c r="P485" s="4">
        <f>SUM(Nurse[[#This Row],[LPN Hours (excl. Admin)]],Nurse[[#This Row],[LPN Admin Hours]])</f>
        <v>94.856521739130358</v>
      </c>
      <c r="Q485" s="4">
        <v>81.492391304347748</v>
      </c>
      <c r="R485" s="4">
        <v>13.364130434782609</v>
      </c>
      <c r="S485" s="4">
        <f>SUM(Nurse[[#This Row],[CNA Hours]],Nurse[[#This Row],[NA TR Hours]],Nurse[[#This Row],[Med Aide/Tech Hours]])</f>
        <v>130.98152173913044</v>
      </c>
      <c r="T485" s="4">
        <v>126.31032608695654</v>
      </c>
      <c r="U485" s="4">
        <v>0</v>
      </c>
      <c r="V485" s="4">
        <v>4.6711956521739131</v>
      </c>
      <c r="W48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15.701630434782615</v>
      </c>
      <c r="X485" s="4">
        <v>2.2880434782608696</v>
      </c>
      <c r="Y485" s="4">
        <v>0</v>
      </c>
      <c r="Z485" s="4">
        <v>0</v>
      </c>
      <c r="AA485" s="4">
        <v>13.060326086956529</v>
      </c>
      <c r="AB485" s="4">
        <v>0</v>
      </c>
      <c r="AC485" s="4">
        <v>0.35326086956521741</v>
      </c>
      <c r="AD485" s="4">
        <v>0</v>
      </c>
      <c r="AE485" s="4">
        <v>0</v>
      </c>
      <c r="AF485" s="1">
        <v>155265</v>
      </c>
      <c r="AG485" s="1">
        <v>5</v>
      </c>
      <c r="AH485"/>
    </row>
    <row r="486" spans="1:34" x14ac:dyDescent="0.25">
      <c r="A486" t="s">
        <v>508</v>
      </c>
      <c r="B486" t="s">
        <v>441</v>
      </c>
      <c r="C486" t="s">
        <v>696</v>
      </c>
      <c r="D486" t="s">
        <v>557</v>
      </c>
      <c r="E486" s="4">
        <v>42.423913043478258</v>
      </c>
      <c r="F486" s="4">
        <f>Nurse[[#This Row],[Total Nurse Staff Hours]]/Nurse[[#This Row],[MDS Census]]</f>
        <v>4.8204278759928281</v>
      </c>
      <c r="G486" s="4">
        <f>Nurse[[#This Row],[Total Direct Care Staff Hours]]/Nurse[[#This Row],[MDS Census]]</f>
        <v>4.3383832949013597</v>
      </c>
      <c r="H486" s="4">
        <f>Nurse[[#This Row],[Total RN Hours (w/ Admin, DON)]]/Nurse[[#This Row],[MDS Census]]</f>
        <v>0.64316679477325134</v>
      </c>
      <c r="I486" s="4">
        <f>Nurse[[#This Row],[RN Hours (excl. Admin, DON)]]/Nurse[[#This Row],[MDS Census]]</f>
        <v>0.27181142710735334</v>
      </c>
      <c r="J486" s="4">
        <f>SUM(Nurse[[#This Row],[RN Hours (excl. Admin, DON)]],Nurse[[#This Row],[RN Admin Hours]],Nurse[[#This Row],[RN DON Hours]],Nurse[[#This Row],[LPN Hours (excl. Admin)]],Nurse[[#This Row],[LPN Admin Hours]],Nurse[[#This Row],[CNA Hours]],Nurse[[#This Row],[NA TR Hours]],Nurse[[#This Row],[Med Aide/Tech Hours]])</f>
        <v>204.50141304347832</v>
      </c>
      <c r="K486" s="4">
        <f>SUM(Nurse[[#This Row],[RN Hours (excl. Admin, DON)]],Nurse[[#This Row],[LPN Hours (excl. Admin)]],Nurse[[#This Row],[CNA Hours]],Nurse[[#This Row],[NA TR Hours]],Nurse[[#This Row],[Med Aide/Tech Hours]])</f>
        <v>184.05119565217399</v>
      </c>
      <c r="L486" s="4">
        <f>SUM(Nurse[[#This Row],[RN Hours (excl. Admin, DON)]],Nurse[[#This Row],[RN Admin Hours]],Nurse[[#This Row],[RN DON Hours]])</f>
        <v>27.285652173913043</v>
      </c>
      <c r="M486" s="4">
        <v>11.531304347826088</v>
      </c>
      <c r="N486" s="4">
        <v>11.270652173913039</v>
      </c>
      <c r="O486" s="4">
        <v>4.4836956521739131</v>
      </c>
      <c r="P486" s="4">
        <f>SUM(Nurse[[#This Row],[LPN Hours (excl. Admin)]],Nurse[[#This Row],[LPN Admin Hours]])</f>
        <v>41.292065217391318</v>
      </c>
      <c r="Q486" s="4">
        <v>36.596195652173925</v>
      </c>
      <c r="R486" s="4">
        <v>4.6958695652173921</v>
      </c>
      <c r="S486" s="4">
        <f>SUM(Nurse[[#This Row],[CNA Hours]],Nurse[[#This Row],[NA TR Hours]],Nurse[[#This Row],[Med Aide/Tech Hours]])</f>
        <v>135.92369565217396</v>
      </c>
      <c r="T486" s="4">
        <v>102.391847826087</v>
      </c>
      <c r="U486" s="4">
        <v>0</v>
      </c>
      <c r="V486" s="4">
        <v>33.531847826086953</v>
      </c>
      <c r="W48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6" s="4">
        <v>0</v>
      </c>
      <c r="Y486" s="4">
        <v>0</v>
      </c>
      <c r="Z486" s="4">
        <v>0</v>
      </c>
      <c r="AA486" s="4">
        <v>0</v>
      </c>
      <c r="AB486" s="4">
        <v>0</v>
      </c>
      <c r="AC486" s="4">
        <v>0</v>
      </c>
      <c r="AD486" s="4">
        <v>0</v>
      </c>
      <c r="AE486" s="4">
        <v>0</v>
      </c>
      <c r="AF486" s="1">
        <v>155811</v>
      </c>
      <c r="AG486" s="1">
        <v>5</v>
      </c>
      <c r="AH486"/>
    </row>
    <row r="487" spans="1:34" x14ac:dyDescent="0.25">
      <c r="A487" t="s">
        <v>508</v>
      </c>
      <c r="B487" t="s">
        <v>463</v>
      </c>
      <c r="C487" t="s">
        <v>722</v>
      </c>
      <c r="D487" t="s">
        <v>582</v>
      </c>
      <c r="E487" s="4">
        <v>50.869565217391305</v>
      </c>
      <c r="F487" s="4">
        <f>Nurse[[#This Row],[Total Nurse Staff Hours]]/Nurse[[#This Row],[MDS Census]]</f>
        <v>3.7509316239316246</v>
      </c>
      <c r="G487" s="4">
        <f>Nurse[[#This Row],[Total Direct Care Staff Hours]]/Nurse[[#This Row],[MDS Census]]</f>
        <v>3.4658290598290611</v>
      </c>
      <c r="H487" s="4">
        <f>Nurse[[#This Row],[Total RN Hours (w/ Admin, DON)]]/Nurse[[#This Row],[MDS Census]]</f>
        <v>0.66822863247863251</v>
      </c>
      <c r="I487" s="4">
        <f>Nurse[[#This Row],[RN Hours (excl. Admin, DON)]]/Nurse[[#This Row],[MDS Census]]</f>
        <v>0.38312606837606833</v>
      </c>
      <c r="J487" s="4">
        <f>SUM(Nurse[[#This Row],[RN Hours (excl. Admin, DON)]],Nurse[[#This Row],[RN Admin Hours]],Nurse[[#This Row],[RN DON Hours]],Nurse[[#This Row],[LPN Hours (excl. Admin)]],Nurse[[#This Row],[LPN Admin Hours]],Nurse[[#This Row],[CNA Hours]],Nurse[[#This Row],[NA TR Hours]],Nurse[[#This Row],[Med Aide/Tech Hours]])</f>
        <v>190.80826086956526</v>
      </c>
      <c r="K487" s="4">
        <f>SUM(Nurse[[#This Row],[RN Hours (excl. Admin, DON)]],Nurse[[#This Row],[LPN Hours (excl. Admin)]],Nurse[[#This Row],[CNA Hours]],Nurse[[#This Row],[NA TR Hours]],Nurse[[#This Row],[Med Aide/Tech Hours]])</f>
        <v>176.30521739130441</v>
      </c>
      <c r="L487" s="4">
        <f>SUM(Nurse[[#This Row],[RN Hours (excl. Admin, DON)]],Nurse[[#This Row],[RN Admin Hours]],Nurse[[#This Row],[RN DON Hours]])</f>
        <v>33.9925</v>
      </c>
      <c r="M487" s="4">
        <v>19.489456521739129</v>
      </c>
      <c r="N487" s="4">
        <v>9.5302173913043475</v>
      </c>
      <c r="O487" s="4">
        <v>4.9728260869565215</v>
      </c>
      <c r="P487" s="4">
        <f>SUM(Nurse[[#This Row],[LPN Hours (excl. Admin)]],Nurse[[#This Row],[LPN Admin Hours]])</f>
        <v>45.663478260869553</v>
      </c>
      <c r="Q487" s="4">
        <v>45.663478260869553</v>
      </c>
      <c r="R487" s="4">
        <v>0</v>
      </c>
      <c r="S487" s="4">
        <f>SUM(Nurse[[#This Row],[CNA Hours]],Nurse[[#This Row],[NA TR Hours]],Nurse[[#This Row],[Med Aide/Tech Hours]])</f>
        <v>111.15228260869571</v>
      </c>
      <c r="T487" s="4">
        <v>97.272608695652238</v>
      </c>
      <c r="U487" s="4">
        <v>0</v>
      </c>
      <c r="V487" s="4">
        <v>13.879673913043481</v>
      </c>
      <c r="W48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7" s="4">
        <v>0</v>
      </c>
      <c r="Y487" s="4">
        <v>0</v>
      </c>
      <c r="Z487" s="4">
        <v>0</v>
      </c>
      <c r="AA487" s="4">
        <v>0</v>
      </c>
      <c r="AB487" s="4">
        <v>0</v>
      </c>
      <c r="AC487" s="4">
        <v>0</v>
      </c>
      <c r="AD487" s="4">
        <v>0</v>
      </c>
      <c r="AE487" s="4">
        <v>0</v>
      </c>
      <c r="AF487" s="1">
        <v>155833</v>
      </c>
      <c r="AG487" s="1">
        <v>5</v>
      </c>
      <c r="AH487"/>
    </row>
    <row r="488" spans="1:34" x14ac:dyDescent="0.25">
      <c r="A488" t="s">
        <v>508</v>
      </c>
      <c r="B488" t="s">
        <v>442</v>
      </c>
      <c r="C488" t="s">
        <v>760</v>
      </c>
      <c r="D488" t="s">
        <v>547</v>
      </c>
      <c r="E488" s="4">
        <v>51.858695652173914</v>
      </c>
      <c r="F488" s="4">
        <f>Nurse[[#This Row],[Total Nurse Staff Hours]]/Nurse[[#This Row],[MDS Census]]</f>
        <v>2.8305219031649544</v>
      </c>
      <c r="G488" s="4">
        <f>Nurse[[#This Row],[Total Direct Care Staff Hours]]/Nurse[[#This Row],[MDS Census]]</f>
        <v>2.5781764829176268</v>
      </c>
      <c r="H488" s="4">
        <f>Nurse[[#This Row],[Total RN Hours (w/ Admin, DON)]]/Nurse[[#This Row],[MDS Census]]</f>
        <v>0.5054181513309578</v>
      </c>
      <c r="I488" s="4">
        <f>Nurse[[#This Row],[RN Hours (excl. Admin, DON)]]/Nurse[[#This Row],[MDS Census]]</f>
        <v>0.34619995808006693</v>
      </c>
      <c r="J488" s="4">
        <f>SUM(Nurse[[#This Row],[RN Hours (excl. Admin, DON)]],Nurse[[#This Row],[RN Admin Hours]],Nurse[[#This Row],[RN DON Hours]],Nurse[[#This Row],[LPN Hours (excl. Admin)]],Nurse[[#This Row],[LPN Admin Hours]],Nurse[[#This Row],[CNA Hours]],Nurse[[#This Row],[NA TR Hours]],Nurse[[#This Row],[Med Aide/Tech Hours]])</f>
        <v>146.78717391304346</v>
      </c>
      <c r="K488" s="4">
        <f>SUM(Nurse[[#This Row],[RN Hours (excl. Admin, DON)]],Nurse[[#This Row],[LPN Hours (excl. Admin)]],Nurse[[#This Row],[CNA Hours]],Nurse[[#This Row],[NA TR Hours]],Nurse[[#This Row],[Med Aide/Tech Hours]])</f>
        <v>133.70086956521737</v>
      </c>
      <c r="L488" s="4">
        <f>SUM(Nurse[[#This Row],[RN Hours (excl. Admin, DON)]],Nurse[[#This Row],[RN Admin Hours]],Nurse[[#This Row],[RN DON Hours]])</f>
        <v>26.210326086956517</v>
      </c>
      <c r="M488" s="4">
        <v>17.953478260869559</v>
      </c>
      <c r="N488" s="4">
        <v>5.3394565217391294</v>
      </c>
      <c r="O488" s="4">
        <v>2.9173913043478259</v>
      </c>
      <c r="P488" s="4">
        <f>SUM(Nurse[[#This Row],[LPN Hours (excl. Admin)]],Nurse[[#This Row],[LPN Admin Hours]])</f>
        <v>61.677934782608702</v>
      </c>
      <c r="Q488" s="4">
        <v>56.84847826086957</v>
      </c>
      <c r="R488" s="4">
        <v>4.8294565217391305</v>
      </c>
      <c r="S488" s="4">
        <f>SUM(Nurse[[#This Row],[CNA Hours]],Nurse[[#This Row],[NA TR Hours]],Nurse[[#This Row],[Med Aide/Tech Hours]])</f>
        <v>58.89891304347826</v>
      </c>
      <c r="T488" s="4">
        <v>41.186739130434788</v>
      </c>
      <c r="U488" s="4">
        <v>5.3716304347826096</v>
      </c>
      <c r="V488" s="4">
        <v>12.340543478260866</v>
      </c>
      <c r="W48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8" s="4">
        <v>0</v>
      </c>
      <c r="Y488" s="4">
        <v>0</v>
      </c>
      <c r="Z488" s="4">
        <v>0</v>
      </c>
      <c r="AA488" s="4">
        <v>0</v>
      </c>
      <c r="AB488" s="4">
        <v>0</v>
      </c>
      <c r="AC488" s="4">
        <v>0</v>
      </c>
      <c r="AD488" s="4">
        <v>0</v>
      </c>
      <c r="AE488" s="4">
        <v>0</v>
      </c>
      <c r="AF488" s="1">
        <v>155812</v>
      </c>
      <c r="AG488" s="1">
        <v>5</v>
      </c>
      <c r="AH488"/>
    </row>
    <row r="489" spans="1:34" x14ac:dyDescent="0.25">
      <c r="A489" t="s">
        <v>508</v>
      </c>
      <c r="B489" t="s">
        <v>449</v>
      </c>
      <c r="C489" t="s">
        <v>704</v>
      </c>
      <c r="D489" t="s">
        <v>569</v>
      </c>
      <c r="E489" s="4">
        <v>53.532608695652172</v>
      </c>
      <c r="F489" s="4">
        <f>Nurse[[#This Row],[Total Nurse Staff Hours]]/Nurse[[#This Row],[MDS Census]]</f>
        <v>3.493441624365484</v>
      </c>
      <c r="G489" s="4">
        <f>Nurse[[#This Row],[Total Direct Care Staff Hours]]/Nurse[[#This Row],[MDS Census]]</f>
        <v>3.1725624365482248</v>
      </c>
      <c r="H489" s="4">
        <f>Nurse[[#This Row],[Total RN Hours (w/ Admin, DON)]]/Nurse[[#This Row],[MDS Census]]</f>
        <v>0.75288527918781756</v>
      </c>
      <c r="I489" s="4">
        <f>Nurse[[#This Row],[RN Hours (excl. Admin, DON)]]/Nurse[[#This Row],[MDS Census]]</f>
        <v>0.53771979695431504</v>
      </c>
      <c r="J489" s="4">
        <f>SUM(Nurse[[#This Row],[RN Hours (excl. Admin, DON)]],Nurse[[#This Row],[RN Admin Hours]],Nurse[[#This Row],[RN DON Hours]],Nurse[[#This Row],[LPN Hours (excl. Admin)]],Nurse[[#This Row],[LPN Admin Hours]],Nurse[[#This Row],[CNA Hours]],Nurse[[#This Row],[NA TR Hours]],Nurse[[#This Row],[Med Aide/Tech Hours]])</f>
        <v>187.01304347826095</v>
      </c>
      <c r="K489" s="4">
        <f>SUM(Nurse[[#This Row],[RN Hours (excl. Admin, DON)]],Nurse[[#This Row],[LPN Hours (excl. Admin)]],Nurse[[#This Row],[CNA Hours]],Nurse[[#This Row],[NA TR Hours]],Nurse[[#This Row],[Med Aide/Tech Hours]])</f>
        <v>169.83554347826094</v>
      </c>
      <c r="L489" s="4">
        <f>SUM(Nurse[[#This Row],[RN Hours (excl. Admin, DON)]],Nurse[[#This Row],[RN Admin Hours]],Nurse[[#This Row],[RN DON Hours]])</f>
        <v>40.303913043478275</v>
      </c>
      <c r="M489" s="4">
        <v>28.785543478260884</v>
      </c>
      <c r="N489" s="4">
        <v>6.3924999999999974</v>
      </c>
      <c r="O489" s="4">
        <v>5.1258695652173918</v>
      </c>
      <c r="P489" s="4">
        <f>SUM(Nurse[[#This Row],[LPN Hours (excl. Admin)]],Nurse[[#This Row],[LPN Admin Hours]])</f>
        <v>37.562065217391307</v>
      </c>
      <c r="Q489" s="4">
        <v>31.902934782608696</v>
      </c>
      <c r="R489" s="4">
        <v>5.6591304347826101</v>
      </c>
      <c r="S489" s="4">
        <f>SUM(Nurse[[#This Row],[CNA Hours]],Nurse[[#This Row],[NA TR Hours]],Nurse[[#This Row],[Med Aide/Tech Hours]])</f>
        <v>109.14706521739137</v>
      </c>
      <c r="T489" s="4">
        <v>71.392391304347896</v>
      </c>
      <c r="U489" s="4">
        <v>1.2682608695652176</v>
      </c>
      <c r="V489" s="4">
        <v>36.486413043478265</v>
      </c>
      <c r="W48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9" s="4">
        <v>0</v>
      </c>
      <c r="Y489" s="4">
        <v>0</v>
      </c>
      <c r="Z489" s="4">
        <v>0</v>
      </c>
      <c r="AA489" s="4">
        <v>0</v>
      </c>
      <c r="AB489" s="4">
        <v>0</v>
      </c>
      <c r="AC489" s="4">
        <v>0</v>
      </c>
      <c r="AD489" s="4">
        <v>0</v>
      </c>
      <c r="AE489" s="4">
        <v>0</v>
      </c>
      <c r="AF489" s="1">
        <v>155819</v>
      </c>
      <c r="AG489" s="1">
        <v>5</v>
      </c>
      <c r="AH489"/>
    </row>
    <row r="490" spans="1:34" x14ac:dyDescent="0.25">
      <c r="A490" t="s">
        <v>508</v>
      </c>
      <c r="B490" t="s">
        <v>454</v>
      </c>
      <c r="C490" t="s">
        <v>709</v>
      </c>
      <c r="D490" t="s">
        <v>606</v>
      </c>
      <c r="E490" s="4">
        <v>47.684782608695649</v>
      </c>
      <c r="F490" s="4">
        <f>Nurse[[#This Row],[Total Nurse Staff Hours]]/Nurse[[#This Row],[MDS Census]]</f>
        <v>4.3262183724640995</v>
      </c>
      <c r="G490" s="4">
        <f>Nurse[[#This Row],[Total Direct Care Staff Hours]]/Nurse[[#This Row],[MDS Census]]</f>
        <v>3.8875906086163674</v>
      </c>
      <c r="H490" s="4">
        <f>Nurse[[#This Row],[Total RN Hours (w/ Admin, DON)]]/Nurse[[#This Row],[MDS Census]]</f>
        <v>1.0849350353316618</v>
      </c>
      <c r="I490" s="4">
        <f>Nurse[[#This Row],[RN Hours (excl. Admin, DON)]]/Nurse[[#This Row],[MDS Census]]</f>
        <v>0.75496010941417824</v>
      </c>
      <c r="J490" s="4">
        <f>SUM(Nurse[[#This Row],[RN Hours (excl. Admin, DON)]],Nurse[[#This Row],[RN Admin Hours]],Nurse[[#This Row],[RN DON Hours]],Nurse[[#This Row],[LPN Hours (excl. Admin)]],Nurse[[#This Row],[LPN Admin Hours]],Nurse[[#This Row],[CNA Hours]],Nurse[[#This Row],[NA TR Hours]],Nurse[[#This Row],[Med Aide/Tech Hours]])</f>
        <v>206.29478260869567</v>
      </c>
      <c r="K490" s="4">
        <f>SUM(Nurse[[#This Row],[RN Hours (excl. Admin, DON)]],Nurse[[#This Row],[LPN Hours (excl. Admin)]],Nurse[[#This Row],[CNA Hours]],Nurse[[#This Row],[NA TR Hours]],Nurse[[#This Row],[Med Aide/Tech Hours]])</f>
        <v>185.37891304347829</v>
      </c>
      <c r="L490" s="4">
        <f>SUM(Nurse[[#This Row],[RN Hours (excl. Admin, DON)]],Nurse[[#This Row],[RN Admin Hours]],Nurse[[#This Row],[RN DON Hours]])</f>
        <v>51.734891304347826</v>
      </c>
      <c r="M490" s="4">
        <v>36.000108695652173</v>
      </c>
      <c r="N490" s="4">
        <v>11.28913043478261</v>
      </c>
      <c r="O490" s="4">
        <v>4.4456521739130439</v>
      </c>
      <c r="P490" s="4">
        <f>SUM(Nurse[[#This Row],[LPN Hours (excl. Admin)]],Nurse[[#This Row],[LPN Admin Hours]])</f>
        <v>38.376739130434785</v>
      </c>
      <c r="Q490" s="4">
        <v>33.195652173913047</v>
      </c>
      <c r="R490" s="4">
        <v>5.1810869565217397</v>
      </c>
      <c r="S490" s="4">
        <f>SUM(Nurse[[#This Row],[CNA Hours]],Nurse[[#This Row],[NA TR Hours]],Nurse[[#This Row],[Med Aide/Tech Hours]])</f>
        <v>116.18315217391306</v>
      </c>
      <c r="T490" s="4">
        <v>84.060652173913056</v>
      </c>
      <c r="U490" s="4">
        <v>9.9258695652173916</v>
      </c>
      <c r="V490" s="4">
        <v>22.196630434782605</v>
      </c>
      <c r="W49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0" s="4">
        <v>0</v>
      </c>
      <c r="Y490" s="4">
        <v>0</v>
      </c>
      <c r="Z490" s="4">
        <v>0</v>
      </c>
      <c r="AA490" s="4">
        <v>0</v>
      </c>
      <c r="AB490" s="4">
        <v>0</v>
      </c>
      <c r="AC490" s="4">
        <v>0</v>
      </c>
      <c r="AD490" s="4">
        <v>0</v>
      </c>
      <c r="AE490" s="4">
        <v>0</v>
      </c>
      <c r="AF490" s="1">
        <v>155824</v>
      </c>
      <c r="AG490" s="1">
        <v>5</v>
      </c>
      <c r="AH490"/>
    </row>
    <row r="491" spans="1:34" x14ac:dyDescent="0.25">
      <c r="A491" t="s">
        <v>508</v>
      </c>
      <c r="B491" t="s">
        <v>436</v>
      </c>
      <c r="C491" t="s">
        <v>698</v>
      </c>
      <c r="D491" t="s">
        <v>591</v>
      </c>
      <c r="E491" s="4">
        <v>50.076086956521742</v>
      </c>
      <c r="F491" s="4">
        <f>Nurse[[#This Row],[Total Nurse Staff Hours]]/Nurse[[#This Row],[MDS Census]]</f>
        <v>3.3509811156935103</v>
      </c>
      <c r="G491" s="4">
        <f>Nurse[[#This Row],[Total Direct Care Staff Hours]]/Nurse[[#This Row],[MDS Census]]</f>
        <v>3.0398111569350998</v>
      </c>
      <c r="H491" s="4">
        <f>Nurse[[#This Row],[Total RN Hours (w/ Admin, DON)]]/Nurse[[#This Row],[MDS Census]]</f>
        <v>0.63507054482309522</v>
      </c>
      <c r="I491" s="4">
        <f>Nurse[[#This Row],[RN Hours (excl. Admin, DON)]]/Nurse[[#This Row],[MDS Census]]</f>
        <v>0.35476014760147595</v>
      </c>
      <c r="J491" s="4">
        <f>SUM(Nurse[[#This Row],[RN Hours (excl. Admin, DON)]],Nurse[[#This Row],[RN Admin Hours]],Nurse[[#This Row],[RN DON Hours]],Nurse[[#This Row],[LPN Hours (excl. Admin)]],Nurse[[#This Row],[LPN Admin Hours]],Nurse[[#This Row],[CNA Hours]],Nurse[[#This Row],[NA TR Hours]],Nurse[[#This Row],[Med Aide/Tech Hours]])</f>
        <v>167.80402173913046</v>
      </c>
      <c r="K491" s="4">
        <f>SUM(Nurse[[#This Row],[RN Hours (excl. Admin, DON)]],Nurse[[#This Row],[LPN Hours (excl. Admin)]],Nurse[[#This Row],[CNA Hours]],Nurse[[#This Row],[NA TR Hours]],Nurse[[#This Row],[Med Aide/Tech Hours]])</f>
        <v>152.22184782608701</v>
      </c>
      <c r="L491" s="4">
        <f>SUM(Nurse[[#This Row],[RN Hours (excl. Admin, DON)]],Nurse[[#This Row],[RN Admin Hours]],Nurse[[#This Row],[RN DON Hours]])</f>
        <v>31.801847826086956</v>
      </c>
      <c r="M491" s="4">
        <v>17.764999999999997</v>
      </c>
      <c r="N491" s="4">
        <v>10.939021739130434</v>
      </c>
      <c r="O491" s="4">
        <v>3.097826086956522</v>
      </c>
      <c r="P491" s="4">
        <f>SUM(Nurse[[#This Row],[LPN Hours (excl. Admin)]],Nurse[[#This Row],[LPN Admin Hours]])</f>
        <v>39.528478260869562</v>
      </c>
      <c r="Q491" s="4">
        <v>37.983152173913041</v>
      </c>
      <c r="R491" s="4">
        <v>1.545326086956522</v>
      </c>
      <c r="S491" s="4">
        <f>SUM(Nurse[[#This Row],[CNA Hours]],Nurse[[#This Row],[NA TR Hours]],Nurse[[#This Row],[Med Aide/Tech Hours]])</f>
        <v>96.473695652173944</v>
      </c>
      <c r="T491" s="4">
        <v>73.934021739130472</v>
      </c>
      <c r="U491" s="4">
        <v>0</v>
      </c>
      <c r="V491" s="4">
        <v>22.53967391304348</v>
      </c>
      <c r="W49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1" s="4">
        <v>0</v>
      </c>
      <c r="Y491" s="4">
        <v>0</v>
      </c>
      <c r="Z491" s="4">
        <v>0</v>
      </c>
      <c r="AA491" s="4">
        <v>0</v>
      </c>
      <c r="AB491" s="4">
        <v>0</v>
      </c>
      <c r="AC491" s="4">
        <v>0</v>
      </c>
      <c r="AD491" s="4">
        <v>0</v>
      </c>
      <c r="AE491" s="4">
        <v>0</v>
      </c>
      <c r="AF491" s="1">
        <v>155806</v>
      </c>
      <c r="AG491" s="1">
        <v>5</v>
      </c>
      <c r="AH491"/>
    </row>
    <row r="492" spans="1:34" x14ac:dyDescent="0.25">
      <c r="A492" t="s">
        <v>508</v>
      </c>
      <c r="B492" t="s">
        <v>438</v>
      </c>
      <c r="C492" t="s">
        <v>725</v>
      </c>
      <c r="D492" t="s">
        <v>582</v>
      </c>
      <c r="E492" s="4">
        <v>51.728260869565219</v>
      </c>
      <c r="F492" s="4">
        <f>Nurse[[#This Row],[Total Nurse Staff Hours]]/Nurse[[#This Row],[MDS Census]]</f>
        <v>2.7519752048749737</v>
      </c>
      <c r="G492" s="4">
        <f>Nurse[[#This Row],[Total Direct Care Staff Hours]]/Nurse[[#This Row],[MDS Census]]</f>
        <v>2.3814330741752472</v>
      </c>
      <c r="H492" s="4">
        <f>Nurse[[#This Row],[Total RN Hours (w/ Admin, DON)]]/Nurse[[#This Row],[MDS Census]]</f>
        <v>0.88702668627863024</v>
      </c>
      <c r="I492" s="4">
        <f>Nurse[[#This Row],[RN Hours (excl. Admin, DON)]]/Nurse[[#This Row],[MDS Census]]</f>
        <v>0.59547594032359774</v>
      </c>
      <c r="J492" s="4">
        <f>SUM(Nurse[[#This Row],[RN Hours (excl. Admin, DON)]],Nurse[[#This Row],[RN Admin Hours]],Nurse[[#This Row],[RN DON Hours]],Nurse[[#This Row],[LPN Hours (excl. Admin)]],Nurse[[#This Row],[LPN Admin Hours]],Nurse[[#This Row],[CNA Hours]],Nurse[[#This Row],[NA TR Hours]],Nurse[[#This Row],[Med Aide/Tech Hours]])</f>
        <v>142.35489130434783</v>
      </c>
      <c r="K492" s="4">
        <f>SUM(Nurse[[#This Row],[RN Hours (excl. Admin, DON)]],Nurse[[#This Row],[LPN Hours (excl. Admin)]],Nurse[[#This Row],[CNA Hours]],Nurse[[#This Row],[NA TR Hours]],Nurse[[#This Row],[Med Aide/Tech Hours]])</f>
        <v>123.18739130434784</v>
      </c>
      <c r="L492" s="4">
        <f>SUM(Nurse[[#This Row],[RN Hours (excl. Admin, DON)]],Nurse[[#This Row],[RN Admin Hours]],Nurse[[#This Row],[RN DON Hours]])</f>
        <v>45.884347826086973</v>
      </c>
      <c r="M492" s="4">
        <v>30.802934782608713</v>
      </c>
      <c r="N492" s="4">
        <v>10.027065217391305</v>
      </c>
      <c r="O492" s="4">
        <v>5.0543478260869561</v>
      </c>
      <c r="P492" s="4">
        <f>SUM(Nurse[[#This Row],[LPN Hours (excl. Admin)]],Nurse[[#This Row],[LPN Admin Hours]])</f>
        <v>35.023043478260881</v>
      </c>
      <c r="Q492" s="4">
        <v>30.936956521739145</v>
      </c>
      <c r="R492" s="4">
        <v>4.086086956521739</v>
      </c>
      <c r="S492" s="4">
        <f>SUM(Nurse[[#This Row],[CNA Hours]],Nurse[[#This Row],[NA TR Hours]],Nurse[[#This Row],[Med Aide/Tech Hours]])</f>
        <v>61.447499999999991</v>
      </c>
      <c r="T492" s="4">
        <v>40.023478260869553</v>
      </c>
      <c r="U492" s="4">
        <v>3.964239130434783</v>
      </c>
      <c r="V492" s="4">
        <v>17.459782608695654</v>
      </c>
      <c r="W49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2" s="4">
        <v>0</v>
      </c>
      <c r="Y492" s="4">
        <v>0</v>
      </c>
      <c r="Z492" s="4">
        <v>0</v>
      </c>
      <c r="AA492" s="4">
        <v>0</v>
      </c>
      <c r="AB492" s="4">
        <v>0</v>
      </c>
      <c r="AC492" s="4">
        <v>0</v>
      </c>
      <c r="AD492" s="4">
        <v>0</v>
      </c>
      <c r="AE492" s="4">
        <v>0</v>
      </c>
      <c r="AF492" s="1">
        <v>155808</v>
      </c>
      <c r="AG492" s="1">
        <v>5</v>
      </c>
      <c r="AH492"/>
    </row>
    <row r="493" spans="1:34" x14ac:dyDescent="0.25">
      <c r="A493" t="s">
        <v>508</v>
      </c>
      <c r="B493" t="s">
        <v>313</v>
      </c>
      <c r="C493" t="s">
        <v>695</v>
      </c>
      <c r="D493" t="s">
        <v>592</v>
      </c>
      <c r="E493" s="4">
        <v>80.793478260869563</v>
      </c>
      <c r="F493" s="4">
        <f>Nurse[[#This Row],[Total Nurse Staff Hours]]/Nurse[[#This Row],[MDS Census]]</f>
        <v>4.230784340104937</v>
      </c>
      <c r="G493" s="4">
        <f>Nurse[[#This Row],[Total Direct Care Staff Hours]]/Nurse[[#This Row],[MDS Census]]</f>
        <v>4.1608260460110316</v>
      </c>
      <c r="H493" s="4">
        <f>Nurse[[#This Row],[Total RN Hours (w/ Admin, DON)]]/Nurse[[#This Row],[MDS Census]]</f>
        <v>0.55095519978474372</v>
      </c>
      <c r="I493" s="4">
        <f>Nurse[[#This Row],[RN Hours (excl. Admin, DON)]]/Nurse[[#This Row],[MDS Census]]</f>
        <v>0.48099690569083814</v>
      </c>
      <c r="J493" s="4">
        <f>SUM(Nurse[[#This Row],[RN Hours (excl. Admin, DON)]],Nurse[[#This Row],[RN Admin Hours]],Nurse[[#This Row],[RN DON Hours]],Nurse[[#This Row],[LPN Hours (excl. Admin)]],Nurse[[#This Row],[LPN Admin Hours]],Nurse[[#This Row],[CNA Hours]],Nurse[[#This Row],[NA TR Hours]],Nurse[[#This Row],[Med Aide/Tech Hours]])</f>
        <v>341.81978260869562</v>
      </c>
      <c r="K493" s="4">
        <f>SUM(Nurse[[#This Row],[RN Hours (excl. Admin, DON)]],Nurse[[#This Row],[LPN Hours (excl. Admin)]],Nurse[[#This Row],[CNA Hours]],Nurse[[#This Row],[NA TR Hours]],Nurse[[#This Row],[Med Aide/Tech Hours]])</f>
        <v>336.16760869565212</v>
      </c>
      <c r="L493" s="4">
        <f>SUM(Nurse[[#This Row],[RN Hours (excl. Admin, DON)]],Nurse[[#This Row],[RN Admin Hours]],Nurse[[#This Row],[RN DON Hours]])</f>
        <v>44.513586956521735</v>
      </c>
      <c r="M493" s="4">
        <v>38.861413043478258</v>
      </c>
      <c r="N493" s="4">
        <v>0</v>
      </c>
      <c r="O493" s="4">
        <v>5.6521739130434785</v>
      </c>
      <c r="P493" s="4">
        <f>SUM(Nurse[[#This Row],[LPN Hours (excl. Admin)]],Nurse[[#This Row],[LPN Admin Hours]])</f>
        <v>93.133152173913047</v>
      </c>
      <c r="Q493" s="4">
        <v>93.133152173913047</v>
      </c>
      <c r="R493" s="4">
        <v>0</v>
      </c>
      <c r="S493" s="4">
        <f>SUM(Nurse[[#This Row],[CNA Hours]],Nurse[[#This Row],[NA TR Hours]],Nurse[[#This Row],[Med Aide/Tech Hours]])</f>
        <v>204.17304347826087</v>
      </c>
      <c r="T493" s="4">
        <v>171.15217391304347</v>
      </c>
      <c r="U493" s="4">
        <v>0</v>
      </c>
      <c r="V493" s="4">
        <v>33.020869565217389</v>
      </c>
      <c r="W49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3" s="4">
        <v>0</v>
      </c>
      <c r="Y493" s="4">
        <v>0</v>
      </c>
      <c r="Z493" s="4">
        <v>0</v>
      </c>
      <c r="AA493" s="4">
        <v>0</v>
      </c>
      <c r="AB493" s="4">
        <v>0</v>
      </c>
      <c r="AC493" s="4">
        <v>0</v>
      </c>
      <c r="AD493" s="4">
        <v>0</v>
      </c>
      <c r="AE493" s="4">
        <v>0</v>
      </c>
      <c r="AF493" s="1">
        <v>155658</v>
      </c>
      <c r="AG493" s="1">
        <v>5</v>
      </c>
      <c r="AH493"/>
    </row>
    <row r="494" spans="1:34" x14ac:dyDescent="0.25">
      <c r="A494" t="s">
        <v>508</v>
      </c>
      <c r="B494" t="s">
        <v>221</v>
      </c>
      <c r="C494" t="s">
        <v>636</v>
      </c>
      <c r="D494" t="s">
        <v>576</v>
      </c>
      <c r="E494" s="4">
        <v>107.67391304347827</v>
      </c>
      <c r="F494" s="4">
        <f>Nurse[[#This Row],[Total Nurse Staff Hours]]/Nurse[[#This Row],[MDS Census]]</f>
        <v>3.8634867756914999</v>
      </c>
      <c r="G494" s="4">
        <f>Nurse[[#This Row],[Total Direct Care Staff Hours]]/Nurse[[#This Row],[MDS Census]]</f>
        <v>3.3104885927720575</v>
      </c>
      <c r="H494" s="4">
        <f>Nurse[[#This Row],[Total RN Hours (w/ Admin, DON)]]/Nurse[[#This Row],[MDS Census]]</f>
        <v>0.32477286493034524</v>
      </c>
      <c r="I494" s="4">
        <f>Nurse[[#This Row],[RN Hours (excl. Admin, DON)]]/Nurse[[#This Row],[MDS Census]]</f>
        <v>0.20393700787401572</v>
      </c>
      <c r="J494" s="4">
        <f>SUM(Nurse[[#This Row],[RN Hours (excl. Admin, DON)]],Nurse[[#This Row],[RN Admin Hours]],Nurse[[#This Row],[RN DON Hours]],Nurse[[#This Row],[LPN Hours (excl. Admin)]],Nurse[[#This Row],[LPN Admin Hours]],Nurse[[#This Row],[CNA Hours]],Nurse[[#This Row],[NA TR Hours]],Nurse[[#This Row],[Med Aide/Tech Hours]])</f>
        <v>415.99673913043478</v>
      </c>
      <c r="K494" s="4">
        <f>SUM(Nurse[[#This Row],[RN Hours (excl. Admin, DON)]],Nurse[[#This Row],[LPN Hours (excl. Admin)]],Nurse[[#This Row],[CNA Hours]],Nurse[[#This Row],[NA TR Hours]],Nurse[[#This Row],[Med Aide/Tech Hours]])</f>
        <v>356.45326086956527</v>
      </c>
      <c r="L494" s="4">
        <f>SUM(Nurse[[#This Row],[RN Hours (excl. Admin, DON)]],Nurse[[#This Row],[RN Admin Hours]],Nurse[[#This Row],[RN DON Hours]])</f>
        <v>34.969565217391306</v>
      </c>
      <c r="M494" s="4">
        <v>21.958695652173912</v>
      </c>
      <c r="N494" s="4">
        <v>3.4456521739130435</v>
      </c>
      <c r="O494" s="4">
        <v>9.5652173913043477</v>
      </c>
      <c r="P494" s="4">
        <f>SUM(Nurse[[#This Row],[LPN Hours (excl. Admin)]],Nurse[[#This Row],[LPN Admin Hours]])</f>
        <v>113.38695652173914</v>
      </c>
      <c r="Q494" s="4">
        <v>66.854347826086965</v>
      </c>
      <c r="R494" s="4">
        <v>46.532608695652172</v>
      </c>
      <c r="S494" s="4">
        <f>SUM(Nurse[[#This Row],[CNA Hours]],Nurse[[#This Row],[NA TR Hours]],Nurse[[#This Row],[Med Aide/Tech Hours]])</f>
        <v>267.6402173913043</v>
      </c>
      <c r="T494" s="4">
        <v>174.24565217391302</v>
      </c>
      <c r="U494" s="4">
        <v>22.230978260869566</v>
      </c>
      <c r="V494" s="4">
        <v>71.163586956521755</v>
      </c>
      <c r="W49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39.352717391304338</v>
      </c>
      <c r="X494" s="4">
        <v>1.6543478260869564</v>
      </c>
      <c r="Y494" s="4">
        <v>0</v>
      </c>
      <c r="Z494" s="4">
        <v>0</v>
      </c>
      <c r="AA494" s="4">
        <v>6.0771739130434783</v>
      </c>
      <c r="AB494" s="4">
        <v>0</v>
      </c>
      <c r="AC494" s="4">
        <v>26.780978260869553</v>
      </c>
      <c r="AD494" s="4">
        <v>0</v>
      </c>
      <c r="AE494" s="4">
        <v>4.8402173913043489</v>
      </c>
      <c r="AF494" s="1">
        <v>155455</v>
      </c>
      <c r="AG494" s="1">
        <v>5</v>
      </c>
      <c r="AH494"/>
    </row>
    <row r="495" spans="1:34" x14ac:dyDescent="0.25">
      <c r="A495" t="s">
        <v>508</v>
      </c>
      <c r="B495" t="s">
        <v>172</v>
      </c>
      <c r="C495" t="s">
        <v>709</v>
      </c>
      <c r="D495" t="s">
        <v>606</v>
      </c>
      <c r="E495" s="4">
        <v>58.913043478260867</v>
      </c>
      <c r="F495" s="4">
        <f>Nurse[[#This Row],[Total Nurse Staff Hours]]/Nurse[[#This Row],[MDS Census]]</f>
        <v>3.1801845018450177</v>
      </c>
      <c r="G495" s="4">
        <f>Nurse[[#This Row],[Total Direct Care Staff Hours]]/Nurse[[#This Row],[MDS Census]]</f>
        <v>2.9136088560885605</v>
      </c>
      <c r="H495" s="4">
        <f>Nurse[[#This Row],[Total RN Hours (w/ Admin, DON)]]/Nurse[[#This Row],[MDS Census]]</f>
        <v>0.5536236162361623</v>
      </c>
      <c r="I495" s="4">
        <f>Nurse[[#This Row],[RN Hours (excl. Admin, DON)]]/Nurse[[#This Row],[MDS Census]]</f>
        <v>0.39497416974169747</v>
      </c>
      <c r="J495" s="4">
        <f>SUM(Nurse[[#This Row],[RN Hours (excl. Admin, DON)]],Nurse[[#This Row],[RN Admin Hours]],Nurse[[#This Row],[RN DON Hours]],Nurse[[#This Row],[LPN Hours (excl. Admin)]],Nurse[[#This Row],[LPN Admin Hours]],Nurse[[#This Row],[CNA Hours]],Nurse[[#This Row],[NA TR Hours]],Nurse[[#This Row],[Med Aide/Tech Hours]])</f>
        <v>187.35434782608689</v>
      </c>
      <c r="K495" s="4">
        <f>SUM(Nurse[[#This Row],[RN Hours (excl. Admin, DON)]],Nurse[[#This Row],[LPN Hours (excl. Admin)]],Nurse[[#This Row],[CNA Hours]],Nurse[[#This Row],[NA TR Hours]],Nurse[[#This Row],[Med Aide/Tech Hours]])</f>
        <v>171.64956521739128</v>
      </c>
      <c r="L495" s="4">
        <f>SUM(Nurse[[#This Row],[RN Hours (excl. Admin, DON)]],Nurse[[#This Row],[RN Admin Hours]],Nurse[[#This Row],[RN DON Hours]])</f>
        <v>32.615652173913041</v>
      </c>
      <c r="M495" s="4">
        <v>23.26913043478261</v>
      </c>
      <c r="N495" s="4">
        <v>4.4226086956521735</v>
      </c>
      <c r="O495" s="4">
        <v>4.9239130434782608</v>
      </c>
      <c r="P495" s="4">
        <f>SUM(Nurse[[#This Row],[LPN Hours (excl. Admin)]],Nurse[[#This Row],[LPN Admin Hours]])</f>
        <v>40.314130434782598</v>
      </c>
      <c r="Q495" s="4">
        <v>33.955869565217384</v>
      </c>
      <c r="R495" s="4">
        <v>6.358260869565215</v>
      </c>
      <c r="S495" s="4">
        <f>SUM(Nurse[[#This Row],[CNA Hours]],Nurse[[#This Row],[NA TR Hours]],Nurse[[#This Row],[Med Aide/Tech Hours]])</f>
        <v>114.42456521739129</v>
      </c>
      <c r="T495" s="4">
        <v>84.767608695652157</v>
      </c>
      <c r="U495" s="4">
        <v>14.969891304347824</v>
      </c>
      <c r="V495" s="4">
        <v>14.687065217391305</v>
      </c>
      <c r="W49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0.2608695652173913</v>
      </c>
      <c r="X495" s="4">
        <v>0</v>
      </c>
      <c r="Y495" s="4">
        <v>0</v>
      </c>
      <c r="Z495" s="4">
        <v>0</v>
      </c>
      <c r="AA495" s="4">
        <v>0</v>
      </c>
      <c r="AB495" s="4">
        <v>0</v>
      </c>
      <c r="AC495" s="4">
        <v>0.2608695652173913</v>
      </c>
      <c r="AD495" s="4">
        <v>0</v>
      </c>
      <c r="AE495" s="4">
        <v>0</v>
      </c>
      <c r="AF495" s="1">
        <v>155355</v>
      </c>
      <c r="AG495" s="1">
        <v>5</v>
      </c>
      <c r="AH495"/>
    </row>
    <row r="496" spans="1:34" x14ac:dyDescent="0.25">
      <c r="A496" t="s">
        <v>508</v>
      </c>
      <c r="B496" t="s">
        <v>417</v>
      </c>
      <c r="C496" t="s">
        <v>710</v>
      </c>
      <c r="D496" t="s">
        <v>607</v>
      </c>
      <c r="E496" s="4">
        <v>33.554347826086953</v>
      </c>
      <c r="F496" s="4">
        <f>Nurse[[#This Row],[Total Nurse Staff Hours]]/Nurse[[#This Row],[MDS Census]]</f>
        <v>4.1757693553611936</v>
      </c>
      <c r="G496" s="4">
        <f>Nurse[[#This Row],[Total Direct Care Staff Hours]]/Nurse[[#This Row],[MDS Census]]</f>
        <v>3.4462163913184334</v>
      </c>
      <c r="H496" s="4">
        <f>Nurse[[#This Row],[Total RN Hours (w/ Admin, DON)]]/Nurse[[#This Row],[MDS Census]]</f>
        <v>1.1739099449303532</v>
      </c>
      <c r="I496" s="4">
        <f>Nurse[[#This Row],[RN Hours (excl. Admin, DON)]]/Nurse[[#This Row],[MDS Census]]</f>
        <v>0.61118237771299</v>
      </c>
      <c r="J496" s="4">
        <f>SUM(Nurse[[#This Row],[RN Hours (excl. Admin, DON)]],Nurse[[#This Row],[RN Admin Hours]],Nurse[[#This Row],[RN DON Hours]],Nurse[[#This Row],[LPN Hours (excl. Admin)]],Nurse[[#This Row],[LPN Admin Hours]],Nurse[[#This Row],[CNA Hours]],Nurse[[#This Row],[NA TR Hours]],Nurse[[#This Row],[Med Aide/Tech Hours]])</f>
        <v>140.11521739130438</v>
      </c>
      <c r="K496" s="4">
        <f>SUM(Nurse[[#This Row],[RN Hours (excl. Admin, DON)]],Nurse[[#This Row],[LPN Hours (excl. Admin)]],Nurse[[#This Row],[CNA Hours]],Nurse[[#This Row],[NA TR Hours]],Nurse[[#This Row],[Med Aide/Tech Hours]])</f>
        <v>115.6355434782609</v>
      </c>
      <c r="L496" s="4">
        <f>SUM(Nurse[[#This Row],[RN Hours (excl. Admin, DON)]],Nurse[[#This Row],[RN Admin Hours]],Nurse[[#This Row],[RN DON Hours]])</f>
        <v>39.389782608695654</v>
      </c>
      <c r="M496" s="4">
        <v>20.50782608695652</v>
      </c>
      <c r="N496" s="4">
        <v>16.599347826086962</v>
      </c>
      <c r="O496" s="4">
        <v>2.2826086956521738</v>
      </c>
      <c r="P496" s="4">
        <f>SUM(Nurse[[#This Row],[LPN Hours (excl. Admin)]],Nurse[[#This Row],[LPN Admin Hours]])</f>
        <v>36.685760869565215</v>
      </c>
      <c r="Q496" s="4">
        <v>31.088043478260865</v>
      </c>
      <c r="R496" s="4">
        <v>5.5977173913043483</v>
      </c>
      <c r="S496" s="4">
        <f>SUM(Nurse[[#This Row],[CNA Hours]],Nurse[[#This Row],[NA TR Hours]],Nurse[[#This Row],[Med Aide/Tech Hours]])</f>
        <v>64.039673913043515</v>
      </c>
      <c r="T496" s="4">
        <v>46.77173913043481</v>
      </c>
      <c r="U496" s="4">
        <v>0</v>
      </c>
      <c r="V496" s="4">
        <v>17.267934782608702</v>
      </c>
      <c r="W49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96" s="4">
        <v>0</v>
      </c>
      <c r="Y496" s="4">
        <v>0</v>
      </c>
      <c r="Z496" s="4">
        <v>0</v>
      </c>
      <c r="AA496" s="4">
        <v>0</v>
      </c>
      <c r="AB496" s="4">
        <v>0</v>
      </c>
      <c r="AC496" s="4">
        <v>0</v>
      </c>
      <c r="AD496" s="4">
        <v>0</v>
      </c>
      <c r="AE496" s="4">
        <v>0</v>
      </c>
      <c r="AF496" s="1">
        <v>155785</v>
      </c>
      <c r="AG496" s="1">
        <v>5</v>
      </c>
      <c r="AH496"/>
    </row>
    <row r="497" spans="1:34" x14ac:dyDescent="0.25">
      <c r="A497" t="s">
        <v>508</v>
      </c>
      <c r="B497" t="s">
        <v>76</v>
      </c>
      <c r="C497" t="s">
        <v>644</v>
      </c>
      <c r="D497" t="s">
        <v>573</v>
      </c>
      <c r="E497" s="4">
        <v>68.445652173913047</v>
      </c>
      <c r="F497" s="4">
        <f>Nurse[[#This Row],[Total Nurse Staff Hours]]/Nurse[[#This Row],[MDS Census]]</f>
        <v>3.7480943306336352</v>
      </c>
      <c r="G497" s="4">
        <f>Nurse[[#This Row],[Total Direct Care Staff Hours]]/Nurse[[#This Row],[MDS Census]]</f>
        <v>3.5778942353501666</v>
      </c>
      <c r="H497" s="4">
        <f>Nurse[[#This Row],[Total RN Hours (w/ Admin, DON)]]/Nurse[[#This Row],[MDS Census]]</f>
        <v>0.55196919167857705</v>
      </c>
      <c r="I497" s="4">
        <f>Nurse[[#This Row],[RN Hours (excl. Admin, DON)]]/Nurse[[#This Row],[MDS Census]]</f>
        <v>0.55196919167857705</v>
      </c>
      <c r="J497" s="4">
        <f>SUM(Nurse[[#This Row],[RN Hours (excl. Admin, DON)]],Nurse[[#This Row],[RN Admin Hours]],Nurse[[#This Row],[RN DON Hours]],Nurse[[#This Row],[LPN Hours (excl. Admin)]],Nurse[[#This Row],[LPN Admin Hours]],Nurse[[#This Row],[CNA Hours]],Nurse[[#This Row],[NA TR Hours]],Nurse[[#This Row],[Med Aide/Tech Hours]])</f>
        <v>256.54076086956525</v>
      </c>
      <c r="K497" s="4">
        <f>SUM(Nurse[[#This Row],[RN Hours (excl. Admin, DON)]],Nurse[[#This Row],[LPN Hours (excl. Admin)]],Nurse[[#This Row],[CNA Hours]],Nurse[[#This Row],[NA TR Hours]],Nurse[[#This Row],[Med Aide/Tech Hours]])</f>
        <v>244.89130434782609</v>
      </c>
      <c r="L497" s="4">
        <f>SUM(Nurse[[#This Row],[RN Hours (excl. Admin, DON)]],Nurse[[#This Row],[RN Admin Hours]],Nurse[[#This Row],[RN DON Hours]])</f>
        <v>37.779891304347828</v>
      </c>
      <c r="M497" s="4">
        <v>37.779891304347828</v>
      </c>
      <c r="N497" s="4">
        <v>0</v>
      </c>
      <c r="O497" s="4">
        <v>0</v>
      </c>
      <c r="P497" s="4">
        <f>SUM(Nurse[[#This Row],[LPN Hours (excl. Admin)]],Nurse[[#This Row],[LPN Admin Hours]])</f>
        <v>41.323369565217391</v>
      </c>
      <c r="Q497" s="4">
        <v>29.673913043478262</v>
      </c>
      <c r="R497" s="4">
        <v>11.649456521739131</v>
      </c>
      <c r="S497" s="4">
        <f>SUM(Nurse[[#This Row],[CNA Hours]],Nurse[[#This Row],[NA TR Hours]],Nurse[[#This Row],[Med Aide/Tech Hours]])</f>
        <v>177.4375</v>
      </c>
      <c r="T497" s="4">
        <v>177.4375</v>
      </c>
      <c r="U497" s="4">
        <v>0</v>
      </c>
      <c r="V497" s="4">
        <v>0</v>
      </c>
      <c r="W49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65.0625</v>
      </c>
      <c r="X497" s="4">
        <v>10.328804347826088</v>
      </c>
      <c r="Y497" s="4">
        <v>0</v>
      </c>
      <c r="Z497" s="4">
        <v>0</v>
      </c>
      <c r="AA497" s="4">
        <v>5.4076086956521738</v>
      </c>
      <c r="AB497" s="4">
        <v>0</v>
      </c>
      <c r="AC497" s="4">
        <v>49.326086956521742</v>
      </c>
      <c r="AD497" s="4">
        <v>0</v>
      </c>
      <c r="AE497" s="4">
        <v>0</v>
      </c>
      <c r="AF497" s="1">
        <v>155191</v>
      </c>
      <c r="AG497" s="1">
        <v>5</v>
      </c>
      <c r="AH497"/>
    </row>
    <row r="498" spans="1:34" x14ac:dyDescent="0.25">
      <c r="A498" t="s">
        <v>508</v>
      </c>
      <c r="B498" t="s">
        <v>70</v>
      </c>
      <c r="C498" t="s">
        <v>721</v>
      </c>
      <c r="D498" t="s">
        <v>604</v>
      </c>
      <c r="E498" s="4">
        <v>60.173913043478258</v>
      </c>
      <c r="F498" s="4">
        <f>Nurse[[#This Row],[Total Nurse Staff Hours]]/Nurse[[#This Row],[MDS Census]]</f>
        <v>4.9161343930635839</v>
      </c>
      <c r="G498" s="4">
        <f>Nurse[[#This Row],[Total Direct Care Staff Hours]]/Nurse[[#This Row],[MDS Census]]</f>
        <v>4.4572994942196527</v>
      </c>
      <c r="H498" s="4">
        <f>Nurse[[#This Row],[Total RN Hours (w/ Admin, DON)]]/Nurse[[#This Row],[MDS Census]]</f>
        <v>0.664087789017341</v>
      </c>
      <c r="I498" s="4">
        <f>Nurse[[#This Row],[RN Hours (excl. Admin, DON)]]/Nurse[[#This Row],[MDS Census]]</f>
        <v>0.34629696531791893</v>
      </c>
      <c r="J498" s="4">
        <f>SUM(Nurse[[#This Row],[RN Hours (excl. Admin, DON)]],Nurse[[#This Row],[RN Admin Hours]],Nurse[[#This Row],[RN DON Hours]],Nurse[[#This Row],[LPN Hours (excl. Admin)]],Nurse[[#This Row],[LPN Admin Hours]],Nurse[[#This Row],[CNA Hours]],Nurse[[#This Row],[NA TR Hours]],Nurse[[#This Row],[Med Aide/Tech Hours]])</f>
        <v>295.82304347826084</v>
      </c>
      <c r="K498" s="4">
        <f>SUM(Nurse[[#This Row],[RN Hours (excl. Admin, DON)]],Nurse[[#This Row],[LPN Hours (excl. Admin)]],Nurse[[#This Row],[CNA Hours]],Nurse[[#This Row],[NA TR Hours]],Nurse[[#This Row],[Med Aide/Tech Hours]])</f>
        <v>268.21315217391299</v>
      </c>
      <c r="L498" s="4">
        <f>SUM(Nurse[[#This Row],[RN Hours (excl. Admin, DON)]],Nurse[[#This Row],[RN Admin Hours]],Nurse[[#This Row],[RN DON Hours]])</f>
        <v>39.960760869565213</v>
      </c>
      <c r="M498" s="4">
        <v>20.838043478260861</v>
      </c>
      <c r="N498" s="4">
        <v>14.948804347826092</v>
      </c>
      <c r="O498" s="4">
        <v>4.1739130434782608</v>
      </c>
      <c r="P498" s="4">
        <f>SUM(Nurse[[#This Row],[LPN Hours (excl. Admin)]],Nurse[[#This Row],[LPN Admin Hours]])</f>
        <v>77.236086956521717</v>
      </c>
      <c r="Q498" s="4">
        <v>68.74891304347824</v>
      </c>
      <c r="R498" s="4">
        <v>8.4871739130434776</v>
      </c>
      <c r="S498" s="4">
        <f>SUM(Nurse[[#This Row],[CNA Hours]],Nurse[[#This Row],[NA TR Hours]],Nurse[[#This Row],[Med Aide/Tech Hours]])</f>
        <v>178.62619565217392</v>
      </c>
      <c r="T498" s="4">
        <v>128.92260869565217</v>
      </c>
      <c r="U498" s="4">
        <v>19.026086956521738</v>
      </c>
      <c r="V498" s="4">
        <v>30.677499999999998</v>
      </c>
      <c r="W49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1.0869565217391304E-2</v>
      </c>
      <c r="X498" s="4">
        <v>0</v>
      </c>
      <c r="Y498" s="4">
        <v>0</v>
      </c>
      <c r="Z498" s="4">
        <v>0</v>
      </c>
      <c r="AA498" s="4">
        <v>0</v>
      </c>
      <c r="AB498" s="4">
        <v>0</v>
      </c>
      <c r="AC498" s="4">
        <v>1.0869565217391304E-2</v>
      </c>
      <c r="AD498" s="4">
        <v>0</v>
      </c>
      <c r="AE498" s="4">
        <v>0</v>
      </c>
      <c r="AF498" s="1">
        <v>155177</v>
      </c>
      <c r="AG498" s="1">
        <v>5</v>
      </c>
      <c r="AH498"/>
    </row>
    <row r="499" spans="1:34" x14ac:dyDescent="0.25">
      <c r="A499" t="s">
        <v>508</v>
      </c>
      <c r="B499" t="s">
        <v>97</v>
      </c>
      <c r="C499" t="s">
        <v>718</v>
      </c>
      <c r="D499" t="s">
        <v>614</v>
      </c>
      <c r="E499" s="4">
        <v>46.543478260869563</v>
      </c>
      <c r="F499" s="4">
        <f>Nurse[[#This Row],[Total Nurse Staff Hours]]/Nurse[[#This Row],[MDS Census]]</f>
        <v>4.5395142456795892</v>
      </c>
      <c r="G499" s="4">
        <f>Nurse[[#This Row],[Total Direct Care Staff Hours]]/Nurse[[#This Row],[MDS Census]]</f>
        <v>4.1268659504904255</v>
      </c>
      <c r="H499" s="4">
        <f>Nurse[[#This Row],[Total RN Hours (w/ Admin, DON)]]/Nurse[[#This Row],[MDS Census]]</f>
        <v>0.5356585707613265</v>
      </c>
      <c r="I499" s="4">
        <f>Nurse[[#This Row],[RN Hours (excl. Admin, DON)]]/Nurse[[#This Row],[MDS Census]]</f>
        <v>0.39636384866884639</v>
      </c>
      <c r="J499" s="4">
        <f>SUM(Nurse[[#This Row],[RN Hours (excl. Admin, DON)]],Nurse[[#This Row],[RN Admin Hours]],Nurse[[#This Row],[RN DON Hours]],Nurse[[#This Row],[LPN Hours (excl. Admin)]],Nurse[[#This Row],[LPN Admin Hours]],Nurse[[#This Row],[CNA Hours]],Nurse[[#This Row],[NA TR Hours]],Nurse[[#This Row],[Med Aide/Tech Hours]])</f>
        <v>211.28478260869565</v>
      </c>
      <c r="K499" s="4">
        <f>SUM(Nurse[[#This Row],[RN Hours (excl. Admin, DON)]],Nurse[[#This Row],[LPN Hours (excl. Admin)]],Nurse[[#This Row],[CNA Hours]],Nurse[[#This Row],[NA TR Hours]],Nurse[[#This Row],[Med Aide/Tech Hours]])</f>
        <v>192.07869565217391</v>
      </c>
      <c r="L499" s="4">
        <f>SUM(Nurse[[#This Row],[RN Hours (excl. Admin, DON)]],Nurse[[#This Row],[RN Admin Hours]],Nurse[[#This Row],[RN DON Hours]])</f>
        <v>24.931413043478262</v>
      </c>
      <c r="M499" s="4">
        <v>18.448152173913044</v>
      </c>
      <c r="N499" s="4">
        <v>1.5267391304347826</v>
      </c>
      <c r="O499" s="4">
        <v>4.9565217391304346</v>
      </c>
      <c r="P499" s="4">
        <f>SUM(Nurse[[#This Row],[LPN Hours (excl. Admin)]],Nurse[[#This Row],[LPN Admin Hours]])</f>
        <v>60.728478260869579</v>
      </c>
      <c r="Q499" s="4">
        <v>48.005652173913056</v>
      </c>
      <c r="R499" s="4">
        <v>12.722826086956522</v>
      </c>
      <c r="S499" s="4">
        <f>SUM(Nurse[[#This Row],[CNA Hours]],Nurse[[#This Row],[NA TR Hours]],Nurse[[#This Row],[Med Aide/Tech Hours]])</f>
        <v>125.62489130434784</v>
      </c>
      <c r="T499" s="4">
        <v>118.47000000000001</v>
      </c>
      <c r="U499" s="4">
        <v>0</v>
      </c>
      <c r="V499" s="4">
        <v>7.1548913043478262</v>
      </c>
      <c r="W49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35.491413043478261</v>
      </c>
      <c r="X499" s="4">
        <v>0.14402173913043478</v>
      </c>
      <c r="Y499" s="4">
        <v>1.4397826086956522</v>
      </c>
      <c r="Z499" s="4">
        <v>0</v>
      </c>
      <c r="AA499" s="4">
        <v>13.758152173913043</v>
      </c>
      <c r="AB499" s="4">
        <v>0</v>
      </c>
      <c r="AC499" s="4">
        <v>20.149456521739129</v>
      </c>
      <c r="AD499" s="4">
        <v>0</v>
      </c>
      <c r="AE499" s="4">
        <v>0</v>
      </c>
      <c r="AF499" s="1">
        <v>155221</v>
      </c>
      <c r="AG499" s="1">
        <v>5</v>
      </c>
      <c r="AH499"/>
    </row>
    <row r="500" spans="1:34" x14ac:dyDescent="0.25">
      <c r="A500" t="s">
        <v>508</v>
      </c>
      <c r="B500" t="s">
        <v>67</v>
      </c>
      <c r="C500" t="s">
        <v>699</v>
      </c>
      <c r="D500" t="s">
        <v>597</v>
      </c>
      <c r="E500" s="4">
        <v>56.739130434782609</v>
      </c>
      <c r="F500" s="4">
        <f>Nurse[[#This Row],[Total Nurse Staff Hours]]/Nurse[[#This Row],[MDS Census]]</f>
        <v>5.0457662835249044</v>
      </c>
      <c r="G500" s="4">
        <f>Nurse[[#This Row],[Total Direct Care Staff Hours]]/Nurse[[#This Row],[MDS Census]]</f>
        <v>4.9476819923371655</v>
      </c>
      <c r="H500" s="4">
        <f>Nurse[[#This Row],[Total RN Hours (w/ Admin, DON)]]/Nurse[[#This Row],[MDS Census]]</f>
        <v>0.91873946360153269</v>
      </c>
      <c r="I500" s="4">
        <f>Nurse[[#This Row],[RN Hours (excl. Admin, DON)]]/Nurse[[#This Row],[MDS Census]]</f>
        <v>0.82065517241379327</v>
      </c>
      <c r="J500" s="4">
        <f>SUM(Nurse[[#This Row],[RN Hours (excl. Admin, DON)]],Nurse[[#This Row],[RN Admin Hours]],Nurse[[#This Row],[RN DON Hours]],Nurse[[#This Row],[LPN Hours (excl. Admin)]],Nurse[[#This Row],[LPN Admin Hours]],Nurse[[#This Row],[CNA Hours]],Nurse[[#This Row],[NA TR Hours]],Nurse[[#This Row],[Med Aide/Tech Hours]])</f>
        <v>286.29239130434786</v>
      </c>
      <c r="K500" s="4">
        <f>SUM(Nurse[[#This Row],[RN Hours (excl. Admin, DON)]],Nurse[[#This Row],[LPN Hours (excl. Admin)]],Nurse[[#This Row],[CNA Hours]],Nurse[[#This Row],[NA TR Hours]],Nurse[[#This Row],[Med Aide/Tech Hours]])</f>
        <v>280.72717391304354</v>
      </c>
      <c r="L500" s="4">
        <f>SUM(Nurse[[#This Row],[RN Hours (excl. Admin, DON)]],Nurse[[#This Row],[RN Admin Hours]],Nurse[[#This Row],[RN DON Hours]])</f>
        <v>52.128478260869571</v>
      </c>
      <c r="M500" s="4">
        <v>46.563260869565227</v>
      </c>
      <c r="N500" s="4">
        <v>0</v>
      </c>
      <c r="O500" s="4">
        <v>5.5652173913043477</v>
      </c>
      <c r="P500" s="4">
        <f>SUM(Nurse[[#This Row],[LPN Hours (excl. Admin)]],Nurse[[#This Row],[LPN Admin Hours]])</f>
        <v>74.470760869565211</v>
      </c>
      <c r="Q500" s="4">
        <v>74.470760869565211</v>
      </c>
      <c r="R500" s="4">
        <v>0</v>
      </c>
      <c r="S500" s="4">
        <f>SUM(Nurse[[#This Row],[CNA Hours]],Nurse[[#This Row],[NA TR Hours]],Nurse[[#This Row],[Med Aide/Tech Hours]])</f>
        <v>159.69315217391306</v>
      </c>
      <c r="T500" s="4">
        <v>112.84032608695654</v>
      </c>
      <c r="U500" s="4">
        <v>0</v>
      </c>
      <c r="V500" s="4">
        <v>46.852826086956533</v>
      </c>
      <c r="W50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0" s="4">
        <v>0</v>
      </c>
      <c r="Y500" s="4">
        <v>0</v>
      </c>
      <c r="Z500" s="4">
        <v>0</v>
      </c>
      <c r="AA500" s="4">
        <v>0</v>
      </c>
      <c r="AB500" s="4">
        <v>0</v>
      </c>
      <c r="AC500" s="4">
        <v>0</v>
      </c>
      <c r="AD500" s="4">
        <v>0</v>
      </c>
      <c r="AE500" s="4">
        <v>0</v>
      </c>
      <c r="AF500" s="1">
        <v>155170</v>
      </c>
      <c r="AG500" s="1">
        <v>5</v>
      </c>
      <c r="AH500"/>
    </row>
    <row r="501" spans="1:34" x14ac:dyDescent="0.25">
      <c r="A501" t="s">
        <v>508</v>
      </c>
      <c r="B501" t="s">
        <v>66</v>
      </c>
      <c r="C501" t="s">
        <v>696</v>
      </c>
      <c r="D501" t="s">
        <v>557</v>
      </c>
      <c r="E501" s="4">
        <v>108.52173913043478</v>
      </c>
      <c r="F501" s="4">
        <f>Nurse[[#This Row],[Total Nurse Staff Hours]]/Nurse[[#This Row],[MDS Census]]</f>
        <v>5.4818479567307659</v>
      </c>
      <c r="G501" s="4">
        <f>Nurse[[#This Row],[Total Direct Care Staff Hours]]/Nurse[[#This Row],[MDS Census]]</f>
        <v>5.0843870192307676</v>
      </c>
      <c r="H501" s="4">
        <f>Nurse[[#This Row],[Total RN Hours (w/ Admin, DON)]]/Nurse[[#This Row],[MDS Census]]</f>
        <v>0.94998998397435885</v>
      </c>
      <c r="I501" s="4">
        <f>Nurse[[#This Row],[RN Hours (excl. Admin, DON)]]/Nurse[[#This Row],[MDS Census]]</f>
        <v>0.78006810897435885</v>
      </c>
      <c r="J501" s="4">
        <f>SUM(Nurse[[#This Row],[RN Hours (excl. Admin, DON)]],Nurse[[#This Row],[RN Admin Hours]],Nurse[[#This Row],[RN DON Hours]],Nurse[[#This Row],[LPN Hours (excl. Admin)]],Nurse[[#This Row],[LPN Admin Hours]],Nurse[[#This Row],[CNA Hours]],Nurse[[#This Row],[NA TR Hours]],Nurse[[#This Row],[Med Aide/Tech Hours]])</f>
        <v>594.8996739130431</v>
      </c>
      <c r="K501" s="4">
        <f>SUM(Nurse[[#This Row],[RN Hours (excl. Admin, DON)]],Nurse[[#This Row],[LPN Hours (excl. Admin)]],Nurse[[#This Row],[CNA Hours]],Nurse[[#This Row],[NA TR Hours]],Nurse[[#This Row],[Med Aide/Tech Hours]])</f>
        <v>551.76652173913021</v>
      </c>
      <c r="L501" s="4">
        <f>SUM(Nurse[[#This Row],[RN Hours (excl. Admin, DON)]],Nurse[[#This Row],[RN Admin Hours]],Nurse[[#This Row],[RN DON Hours]])</f>
        <v>103.09456521739129</v>
      </c>
      <c r="M501" s="4">
        <v>84.654347826086948</v>
      </c>
      <c r="N501" s="4">
        <v>11.092391304347826</v>
      </c>
      <c r="O501" s="4">
        <v>7.3478260869565215</v>
      </c>
      <c r="P501" s="4">
        <f>SUM(Nurse[[#This Row],[LPN Hours (excl. Admin)]],Nurse[[#This Row],[LPN Admin Hours]])</f>
        <v>118.96163043478259</v>
      </c>
      <c r="Q501" s="4">
        <v>94.268695652173903</v>
      </c>
      <c r="R501" s="4">
        <v>24.692934782608695</v>
      </c>
      <c r="S501" s="4">
        <f>SUM(Nurse[[#This Row],[CNA Hours]],Nurse[[#This Row],[NA TR Hours]],Nurse[[#This Row],[Med Aide/Tech Hours]])</f>
        <v>372.84347826086929</v>
      </c>
      <c r="T501" s="4">
        <v>327.21880434782582</v>
      </c>
      <c r="U501" s="4">
        <v>0</v>
      </c>
      <c r="V501" s="4">
        <v>45.62467391304348</v>
      </c>
      <c r="W50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178.51184782608698</v>
      </c>
      <c r="X501" s="4">
        <v>32.640760869565206</v>
      </c>
      <c r="Y501" s="4">
        <v>0</v>
      </c>
      <c r="Z501" s="4">
        <v>0</v>
      </c>
      <c r="AA501" s="4">
        <v>23.809456521739129</v>
      </c>
      <c r="AB501" s="4">
        <v>0</v>
      </c>
      <c r="AC501" s="4">
        <v>111.3364130434783</v>
      </c>
      <c r="AD501" s="4">
        <v>0</v>
      </c>
      <c r="AE501" s="4">
        <v>10.725217391304346</v>
      </c>
      <c r="AF501" s="1">
        <v>155167</v>
      </c>
      <c r="AG501" s="1">
        <v>5</v>
      </c>
      <c r="AH501"/>
    </row>
    <row r="502" spans="1:34" x14ac:dyDescent="0.25">
      <c r="A502" t="s">
        <v>508</v>
      </c>
      <c r="B502" t="s">
        <v>196</v>
      </c>
      <c r="C502" t="s">
        <v>696</v>
      </c>
      <c r="D502" t="s">
        <v>557</v>
      </c>
      <c r="E502" s="4">
        <v>38.108695652173914</v>
      </c>
      <c r="F502" s="4">
        <f>Nurse[[#This Row],[Total Nurse Staff Hours]]/Nurse[[#This Row],[MDS Census]]</f>
        <v>2.3231602966343412</v>
      </c>
      <c r="G502" s="4">
        <f>Nurse[[#This Row],[Total Direct Care Staff Hours]]/Nurse[[#This Row],[MDS Census]]</f>
        <v>2.0887050770108382</v>
      </c>
      <c r="H502" s="4">
        <f>Nurse[[#This Row],[Total RN Hours (w/ Admin, DON)]]/Nurse[[#This Row],[MDS Census]]</f>
        <v>0.17847974900171135</v>
      </c>
      <c r="I502" s="4">
        <f>Nurse[[#This Row],[RN Hours (excl. Admin, DON)]]/Nurse[[#This Row],[MDS Census]]</f>
        <v>0.15423559612093554</v>
      </c>
      <c r="J502" s="4">
        <f>SUM(Nurse[[#This Row],[RN Hours (excl. Admin, DON)]],Nurse[[#This Row],[RN Admin Hours]],Nurse[[#This Row],[RN DON Hours]],Nurse[[#This Row],[LPN Hours (excl. Admin)]],Nurse[[#This Row],[LPN Admin Hours]],Nurse[[#This Row],[CNA Hours]],Nurse[[#This Row],[NA TR Hours]],Nurse[[#This Row],[Med Aide/Tech Hours]])</f>
        <v>88.532608695652172</v>
      </c>
      <c r="K502" s="4">
        <f>SUM(Nurse[[#This Row],[RN Hours (excl. Admin, DON)]],Nurse[[#This Row],[LPN Hours (excl. Admin)]],Nurse[[#This Row],[CNA Hours]],Nurse[[#This Row],[NA TR Hours]],Nurse[[#This Row],[Med Aide/Tech Hours]])</f>
        <v>79.597826086956516</v>
      </c>
      <c r="L502" s="4">
        <f>SUM(Nurse[[#This Row],[RN Hours (excl. Admin, DON)]],Nurse[[#This Row],[RN Admin Hours]],Nurse[[#This Row],[RN DON Hours]])</f>
        <v>6.8016304347826084</v>
      </c>
      <c r="M502" s="4">
        <v>5.8777173913043477</v>
      </c>
      <c r="N502" s="4">
        <v>0</v>
      </c>
      <c r="O502" s="4">
        <v>0.92391304347826086</v>
      </c>
      <c r="P502" s="4">
        <f>SUM(Nurse[[#This Row],[LPN Hours (excl. Admin)]],Nurse[[#This Row],[LPN Admin Hours]])</f>
        <v>22.391304347826086</v>
      </c>
      <c r="Q502" s="4">
        <v>14.380434782608695</v>
      </c>
      <c r="R502" s="4">
        <v>8.0108695652173907</v>
      </c>
      <c r="S502" s="4">
        <f>SUM(Nurse[[#This Row],[CNA Hours]],Nurse[[#This Row],[NA TR Hours]],Nurse[[#This Row],[Med Aide/Tech Hours]])</f>
        <v>59.339673913043477</v>
      </c>
      <c r="T502" s="4">
        <v>59.339673913043477</v>
      </c>
      <c r="U502" s="4">
        <v>0</v>
      </c>
      <c r="V502" s="4">
        <v>0</v>
      </c>
      <c r="W50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0.92391304347826086</v>
      </c>
      <c r="X502" s="4">
        <v>0</v>
      </c>
      <c r="Y502" s="4">
        <v>0</v>
      </c>
      <c r="Z502" s="4">
        <v>0.92391304347826086</v>
      </c>
      <c r="AA502" s="4">
        <v>0</v>
      </c>
      <c r="AB502" s="4">
        <v>0</v>
      </c>
      <c r="AC502" s="4">
        <v>0</v>
      </c>
      <c r="AD502" s="4">
        <v>0</v>
      </c>
      <c r="AE502" s="4">
        <v>0</v>
      </c>
      <c r="AF502" s="1">
        <v>155389</v>
      </c>
      <c r="AG502" s="1">
        <v>5</v>
      </c>
      <c r="AH502"/>
    </row>
    <row r="503" spans="1:34" x14ac:dyDescent="0.25">
      <c r="A503" t="s">
        <v>508</v>
      </c>
      <c r="B503" t="s">
        <v>108</v>
      </c>
      <c r="C503" t="s">
        <v>718</v>
      </c>
      <c r="D503" t="s">
        <v>614</v>
      </c>
      <c r="E503" s="4">
        <v>42.206521739130437</v>
      </c>
      <c r="F503" s="4">
        <f>Nurse[[#This Row],[Total Nurse Staff Hours]]/Nurse[[#This Row],[MDS Census]]</f>
        <v>3.3872006180788046</v>
      </c>
      <c r="G503" s="4">
        <f>Nurse[[#This Row],[Total Direct Care Staff Hours]]/Nurse[[#This Row],[MDS Census]]</f>
        <v>3.2221478238475405</v>
      </c>
      <c r="H503" s="4">
        <f>Nurse[[#This Row],[Total RN Hours (w/ Admin, DON)]]/Nurse[[#This Row],[MDS Census]]</f>
        <v>0.41715168684007209</v>
      </c>
      <c r="I503" s="4">
        <f>Nurse[[#This Row],[RN Hours (excl. Admin, DON)]]/Nurse[[#This Row],[MDS Census]]</f>
        <v>0.25209889260880758</v>
      </c>
      <c r="J503" s="4">
        <f>SUM(Nurse[[#This Row],[RN Hours (excl. Admin, DON)]],Nurse[[#This Row],[RN Admin Hours]],Nurse[[#This Row],[RN DON Hours]],Nurse[[#This Row],[LPN Hours (excl. Admin)]],Nurse[[#This Row],[LPN Admin Hours]],Nurse[[#This Row],[CNA Hours]],Nurse[[#This Row],[NA TR Hours]],Nurse[[#This Row],[Med Aide/Tech Hours]])</f>
        <v>142.96195652173913</v>
      </c>
      <c r="K503" s="4">
        <f>SUM(Nurse[[#This Row],[RN Hours (excl. Admin, DON)]],Nurse[[#This Row],[LPN Hours (excl. Admin)]],Nurse[[#This Row],[CNA Hours]],Nurse[[#This Row],[NA TR Hours]],Nurse[[#This Row],[Med Aide/Tech Hours]])</f>
        <v>135.99565217391304</v>
      </c>
      <c r="L503" s="4">
        <f>SUM(Nurse[[#This Row],[RN Hours (excl. Admin, DON)]],Nurse[[#This Row],[RN Admin Hours]],Nurse[[#This Row],[RN DON Hours]])</f>
        <v>17.606521739130436</v>
      </c>
      <c r="M503" s="4">
        <v>10.640217391304347</v>
      </c>
      <c r="N503" s="4">
        <v>0</v>
      </c>
      <c r="O503" s="4">
        <v>6.966304347826088</v>
      </c>
      <c r="P503" s="4">
        <f>SUM(Nurse[[#This Row],[LPN Hours (excl. Admin)]],Nurse[[#This Row],[LPN Admin Hours]])</f>
        <v>26.267391304347822</v>
      </c>
      <c r="Q503" s="4">
        <v>26.267391304347822</v>
      </c>
      <c r="R503" s="4">
        <v>0</v>
      </c>
      <c r="S503" s="4">
        <f>SUM(Nurse[[#This Row],[CNA Hours]],Nurse[[#This Row],[NA TR Hours]],Nurse[[#This Row],[Med Aide/Tech Hours]])</f>
        <v>99.088043478260857</v>
      </c>
      <c r="T503" s="4">
        <v>59.920652173913034</v>
      </c>
      <c r="U503" s="4">
        <v>13.482608695652168</v>
      </c>
      <c r="V503" s="4">
        <v>25.684782608695649</v>
      </c>
      <c r="W50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3" s="4">
        <v>0</v>
      </c>
      <c r="Y503" s="4">
        <v>0</v>
      </c>
      <c r="Z503" s="4">
        <v>0</v>
      </c>
      <c r="AA503" s="4">
        <v>0</v>
      </c>
      <c r="AB503" s="4">
        <v>0</v>
      </c>
      <c r="AC503" s="4">
        <v>0</v>
      </c>
      <c r="AD503" s="4">
        <v>0</v>
      </c>
      <c r="AE503" s="4">
        <v>0</v>
      </c>
      <c r="AF503" s="1">
        <v>155234</v>
      </c>
      <c r="AG503" s="1">
        <v>5</v>
      </c>
      <c r="AH503"/>
    </row>
    <row r="504" spans="1:34" x14ac:dyDescent="0.25">
      <c r="A504" t="s">
        <v>508</v>
      </c>
      <c r="B504" t="s">
        <v>289</v>
      </c>
      <c r="C504" t="s">
        <v>696</v>
      </c>
      <c r="D504" t="s">
        <v>557</v>
      </c>
      <c r="E504" s="4">
        <v>84.793478260869563</v>
      </c>
      <c r="F504" s="4">
        <f>Nurse[[#This Row],[Total Nurse Staff Hours]]/Nurse[[#This Row],[MDS Census]]</f>
        <v>3.3756556851685673</v>
      </c>
      <c r="G504" s="4">
        <f>Nurse[[#This Row],[Total Direct Care Staff Hours]]/Nurse[[#This Row],[MDS Census]]</f>
        <v>3.0990296115882572</v>
      </c>
      <c r="H504" s="4">
        <f>Nurse[[#This Row],[Total RN Hours (w/ Admin, DON)]]/Nurse[[#This Row],[MDS Census]]</f>
        <v>0.41334572490706317</v>
      </c>
      <c r="I504" s="4">
        <f>Nurse[[#This Row],[RN Hours (excl. Admin, DON)]]/Nurse[[#This Row],[MDS Census]]</f>
        <v>0.2232021535700551</v>
      </c>
      <c r="J504" s="4">
        <f>SUM(Nurse[[#This Row],[RN Hours (excl. Admin, DON)]],Nurse[[#This Row],[RN Admin Hours]],Nurse[[#This Row],[RN DON Hours]],Nurse[[#This Row],[LPN Hours (excl. Admin)]],Nurse[[#This Row],[LPN Admin Hours]],Nurse[[#This Row],[CNA Hours]],Nurse[[#This Row],[NA TR Hours]],Nurse[[#This Row],[Med Aide/Tech Hours]])</f>
        <v>286.23358695652166</v>
      </c>
      <c r="K504" s="4">
        <f>SUM(Nurse[[#This Row],[RN Hours (excl. Admin, DON)]],Nurse[[#This Row],[LPN Hours (excl. Admin)]],Nurse[[#This Row],[CNA Hours]],Nurse[[#This Row],[NA TR Hours]],Nurse[[#This Row],[Med Aide/Tech Hours]])</f>
        <v>262.77749999999992</v>
      </c>
      <c r="L504" s="4">
        <f>SUM(Nurse[[#This Row],[RN Hours (excl. Admin, DON)]],Nurse[[#This Row],[RN Admin Hours]],Nurse[[#This Row],[RN DON Hours]])</f>
        <v>35.049021739130431</v>
      </c>
      <c r="M504" s="4">
        <v>18.926086956521736</v>
      </c>
      <c r="N504" s="4">
        <v>11.590326086956523</v>
      </c>
      <c r="O504" s="4">
        <v>4.5326086956521738</v>
      </c>
      <c r="P504" s="4">
        <f>SUM(Nurse[[#This Row],[LPN Hours (excl. Admin)]],Nurse[[#This Row],[LPN Admin Hours]])</f>
        <v>81.169456521739107</v>
      </c>
      <c r="Q504" s="4">
        <v>73.836304347826058</v>
      </c>
      <c r="R504" s="4">
        <v>7.3331521739130423</v>
      </c>
      <c r="S504" s="4">
        <f>SUM(Nurse[[#This Row],[CNA Hours]],Nurse[[#This Row],[NA TR Hours]],Nurse[[#This Row],[Med Aide/Tech Hours]])</f>
        <v>170.01510869565215</v>
      </c>
      <c r="T504" s="4">
        <v>139.81869565217386</v>
      </c>
      <c r="U504" s="4">
        <v>4.7938043478260868</v>
      </c>
      <c r="V504" s="4">
        <v>25.402608695652184</v>
      </c>
      <c r="W50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17.930652173913042</v>
      </c>
      <c r="X504" s="4">
        <v>0.25032608695652175</v>
      </c>
      <c r="Y504" s="4">
        <v>0</v>
      </c>
      <c r="Z504" s="4">
        <v>0</v>
      </c>
      <c r="AA504" s="4">
        <v>6.9738043478260874</v>
      </c>
      <c r="AB504" s="4">
        <v>0</v>
      </c>
      <c r="AC504" s="4">
        <v>9.3676086956521729</v>
      </c>
      <c r="AD504" s="4">
        <v>0</v>
      </c>
      <c r="AE504" s="4">
        <v>1.3389130434782608</v>
      </c>
      <c r="AF504" s="1">
        <v>155606</v>
      </c>
      <c r="AG504" s="1">
        <v>5</v>
      </c>
      <c r="AH504"/>
    </row>
    <row r="505" spans="1:34" x14ac:dyDescent="0.25">
      <c r="A505" t="s">
        <v>508</v>
      </c>
      <c r="B505" t="s">
        <v>46</v>
      </c>
      <c r="C505" t="s">
        <v>680</v>
      </c>
      <c r="D505" t="s">
        <v>555</v>
      </c>
      <c r="E505" s="4">
        <v>71.086956521739125</v>
      </c>
      <c r="F505" s="4">
        <f>Nurse[[#This Row],[Total Nurse Staff Hours]]/Nurse[[#This Row],[MDS Census]]</f>
        <v>3.3836422018348622</v>
      </c>
      <c r="G505" s="4">
        <f>Nurse[[#This Row],[Total Direct Care Staff Hours]]/Nurse[[#This Row],[MDS Census]]</f>
        <v>2.9099571865443425</v>
      </c>
      <c r="H505" s="4">
        <f>Nurse[[#This Row],[Total RN Hours (w/ Admin, DON)]]/Nurse[[#This Row],[MDS Census]]</f>
        <v>0.41636544342507653</v>
      </c>
      <c r="I505" s="4">
        <f>Nurse[[#This Row],[RN Hours (excl. Admin, DON)]]/Nurse[[#This Row],[MDS Census]]</f>
        <v>0.10909480122324158</v>
      </c>
      <c r="J505" s="4">
        <f>SUM(Nurse[[#This Row],[RN Hours (excl. Admin, DON)]],Nurse[[#This Row],[RN Admin Hours]],Nurse[[#This Row],[RN DON Hours]],Nurse[[#This Row],[LPN Hours (excl. Admin)]],Nurse[[#This Row],[LPN Admin Hours]],Nurse[[#This Row],[CNA Hours]],Nurse[[#This Row],[NA TR Hours]],Nurse[[#This Row],[Med Aide/Tech Hours]])</f>
        <v>240.5328260869565</v>
      </c>
      <c r="K505" s="4">
        <f>SUM(Nurse[[#This Row],[RN Hours (excl. Admin, DON)]],Nurse[[#This Row],[LPN Hours (excl. Admin)]],Nurse[[#This Row],[CNA Hours]],Nurse[[#This Row],[NA TR Hours]],Nurse[[#This Row],[Med Aide/Tech Hours]])</f>
        <v>206.85999999999999</v>
      </c>
      <c r="L505" s="4">
        <f>SUM(Nurse[[#This Row],[RN Hours (excl. Admin, DON)]],Nurse[[#This Row],[RN Admin Hours]],Nurse[[#This Row],[RN DON Hours]])</f>
        <v>29.598152173913046</v>
      </c>
      <c r="M505" s="4">
        <v>7.7552173913043472</v>
      </c>
      <c r="N505" s="4">
        <v>17.533152173913045</v>
      </c>
      <c r="O505" s="4">
        <v>4.3097826086956523</v>
      </c>
      <c r="P505" s="4">
        <f>SUM(Nurse[[#This Row],[LPN Hours (excl. Admin)]],Nurse[[#This Row],[LPN Admin Hours]])</f>
        <v>78.643369565217398</v>
      </c>
      <c r="Q505" s="4">
        <v>66.813478260869573</v>
      </c>
      <c r="R505" s="4">
        <v>11.829891304347825</v>
      </c>
      <c r="S505" s="4">
        <f>SUM(Nurse[[#This Row],[CNA Hours]],Nurse[[#This Row],[NA TR Hours]],Nurse[[#This Row],[Med Aide/Tech Hours]])</f>
        <v>132.29130434782607</v>
      </c>
      <c r="T505" s="4">
        <v>93.760217391304337</v>
      </c>
      <c r="U505" s="4">
        <v>23.514239130434781</v>
      </c>
      <c r="V505" s="4">
        <v>15.016847826086956</v>
      </c>
      <c r="W50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5" s="4">
        <v>0</v>
      </c>
      <c r="Y505" s="4">
        <v>0</v>
      </c>
      <c r="Z505" s="4">
        <v>0</v>
      </c>
      <c r="AA505" s="4">
        <v>0</v>
      </c>
      <c r="AB505" s="4">
        <v>0</v>
      </c>
      <c r="AC505" s="4">
        <v>0</v>
      </c>
      <c r="AD505" s="4">
        <v>0</v>
      </c>
      <c r="AE505" s="4">
        <v>0</v>
      </c>
      <c r="AF505" s="1">
        <v>155135</v>
      </c>
      <c r="AG505" s="1">
        <v>5</v>
      </c>
      <c r="AH505"/>
    </row>
    <row r="506" spans="1:34" x14ac:dyDescent="0.25">
      <c r="A506" t="s">
        <v>508</v>
      </c>
      <c r="B506" t="s">
        <v>414</v>
      </c>
      <c r="C506" t="s">
        <v>645</v>
      </c>
      <c r="D506" t="s">
        <v>566</v>
      </c>
      <c r="E506" s="4">
        <v>50.630434782608695</v>
      </c>
      <c r="F506" s="4">
        <f>Nurse[[#This Row],[Total Nurse Staff Hours]]/Nurse[[#This Row],[MDS Census]]</f>
        <v>3.1863632460283386</v>
      </c>
      <c r="G506" s="4">
        <f>Nurse[[#This Row],[Total Direct Care Staff Hours]]/Nurse[[#This Row],[MDS Census]]</f>
        <v>2.8347896092743676</v>
      </c>
      <c r="H506" s="4">
        <f>Nurse[[#This Row],[Total RN Hours (w/ Admin, DON)]]/Nurse[[#This Row],[MDS Census]]</f>
        <v>0.79259982825246877</v>
      </c>
      <c r="I506" s="4">
        <f>Nurse[[#This Row],[RN Hours (excl. Admin, DON)]]/Nurse[[#This Row],[MDS Census]]</f>
        <v>0.65242593387720049</v>
      </c>
      <c r="J506" s="4">
        <f>SUM(Nurse[[#This Row],[RN Hours (excl. Admin, DON)]],Nurse[[#This Row],[RN Admin Hours]],Nurse[[#This Row],[RN DON Hours]],Nurse[[#This Row],[LPN Hours (excl. Admin)]],Nurse[[#This Row],[LPN Admin Hours]],Nurse[[#This Row],[CNA Hours]],Nurse[[#This Row],[NA TR Hours]],Nurse[[#This Row],[Med Aide/Tech Hours]])</f>
        <v>161.32695652173913</v>
      </c>
      <c r="K506" s="4">
        <f>SUM(Nurse[[#This Row],[RN Hours (excl. Admin, DON)]],Nurse[[#This Row],[LPN Hours (excl. Admin)]],Nurse[[#This Row],[CNA Hours]],Nurse[[#This Row],[NA TR Hours]],Nurse[[#This Row],[Med Aide/Tech Hours]])</f>
        <v>143.52663043478265</v>
      </c>
      <c r="L506" s="4">
        <f>SUM(Nurse[[#This Row],[RN Hours (excl. Admin, DON)]],Nurse[[#This Row],[RN Admin Hours]],Nurse[[#This Row],[RN DON Hours]])</f>
        <v>40.129673913043476</v>
      </c>
      <c r="M506" s="4">
        <v>33.032608695652172</v>
      </c>
      <c r="N506" s="4">
        <v>4.0807608695652169</v>
      </c>
      <c r="O506" s="4">
        <v>3.0163043478260869</v>
      </c>
      <c r="P506" s="4">
        <f>SUM(Nurse[[#This Row],[LPN Hours (excl. Admin)]],Nurse[[#This Row],[LPN Admin Hours]])</f>
        <v>27.045543478260868</v>
      </c>
      <c r="Q506" s="4">
        <v>16.342282608695651</v>
      </c>
      <c r="R506" s="4">
        <v>10.703260869565215</v>
      </c>
      <c r="S506" s="4">
        <f>SUM(Nurse[[#This Row],[CNA Hours]],Nurse[[#This Row],[NA TR Hours]],Nurse[[#This Row],[Med Aide/Tech Hours]])</f>
        <v>94.151739130434819</v>
      </c>
      <c r="T506" s="4">
        <v>64.310108695652204</v>
      </c>
      <c r="U506" s="4">
        <v>1.3071739130434781</v>
      </c>
      <c r="V506" s="4">
        <v>28.534456521739131</v>
      </c>
      <c r="W50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06" s="4">
        <v>0</v>
      </c>
      <c r="Y506" s="4">
        <v>0</v>
      </c>
      <c r="Z506" s="4">
        <v>0</v>
      </c>
      <c r="AA506" s="4">
        <v>0</v>
      </c>
      <c r="AB506" s="4">
        <v>0</v>
      </c>
      <c r="AC506" s="4">
        <v>0</v>
      </c>
      <c r="AD506" s="4">
        <v>0</v>
      </c>
      <c r="AE506" s="4">
        <v>0</v>
      </c>
      <c r="AF506" s="1">
        <v>155782</v>
      </c>
      <c r="AG506" s="1">
        <v>5</v>
      </c>
      <c r="AH506"/>
    </row>
    <row r="507" spans="1:34" x14ac:dyDescent="0.25">
      <c r="A507" t="s">
        <v>508</v>
      </c>
      <c r="B507" t="s">
        <v>300</v>
      </c>
      <c r="C507" t="s">
        <v>680</v>
      </c>
      <c r="D507" t="s">
        <v>555</v>
      </c>
      <c r="E507" s="4">
        <v>40.010869565217391</v>
      </c>
      <c r="F507" s="4">
        <f>Nurse[[#This Row],[Total Nurse Staff Hours]]/Nurse[[#This Row],[MDS Census]]</f>
        <v>3.3681390926378696</v>
      </c>
      <c r="G507" s="4">
        <f>Nurse[[#This Row],[Total Direct Care Staff Hours]]/Nurse[[#This Row],[MDS Census]]</f>
        <v>3.1985520239065472</v>
      </c>
      <c r="H507" s="4">
        <f>Nurse[[#This Row],[Total RN Hours (w/ Admin, DON)]]/Nurse[[#This Row],[MDS Census]]</f>
        <v>0.77743819614235254</v>
      </c>
      <c r="I507" s="4">
        <f>Nurse[[#This Row],[RN Hours (excl. Admin, DON)]]/Nurse[[#This Row],[MDS Census]]</f>
        <v>0.7549578918772073</v>
      </c>
      <c r="J507" s="4">
        <f>SUM(Nurse[[#This Row],[RN Hours (excl. Admin, DON)]],Nurse[[#This Row],[RN Admin Hours]],Nurse[[#This Row],[RN DON Hours]],Nurse[[#This Row],[LPN Hours (excl. Admin)]],Nurse[[#This Row],[LPN Admin Hours]],Nurse[[#This Row],[CNA Hours]],Nurse[[#This Row],[NA TR Hours]],Nurse[[#This Row],[Med Aide/Tech Hours]])</f>
        <v>134.76217391304345</v>
      </c>
      <c r="K507" s="4">
        <f>SUM(Nurse[[#This Row],[RN Hours (excl. Admin, DON)]],Nurse[[#This Row],[LPN Hours (excl. Admin)]],Nurse[[#This Row],[CNA Hours]],Nurse[[#This Row],[NA TR Hours]],Nurse[[#This Row],[Med Aide/Tech Hours]])</f>
        <v>127.97684782608695</v>
      </c>
      <c r="L507" s="4">
        <f>SUM(Nurse[[#This Row],[RN Hours (excl. Admin, DON)]],Nurse[[#This Row],[RN Admin Hours]],Nurse[[#This Row],[RN DON Hours]])</f>
        <v>31.105978260869563</v>
      </c>
      <c r="M507" s="4">
        <v>30.206521739130434</v>
      </c>
      <c r="N507" s="4">
        <v>0</v>
      </c>
      <c r="O507" s="4">
        <v>0.89945652173913049</v>
      </c>
      <c r="P507" s="4">
        <f>SUM(Nurse[[#This Row],[LPN Hours (excl. Admin)]],Nurse[[#This Row],[LPN Admin Hours]])</f>
        <v>29.002934782608694</v>
      </c>
      <c r="Q507" s="4">
        <v>23.117065217391303</v>
      </c>
      <c r="R507" s="4">
        <v>5.8858695652173916</v>
      </c>
      <c r="S507" s="4">
        <f>SUM(Nurse[[#This Row],[CNA Hours]],Nurse[[#This Row],[NA TR Hours]],Nurse[[#This Row],[Med Aide/Tech Hours]])</f>
        <v>74.653260869565216</v>
      </c>
      <c r="T507" s="4">
        <v>63.290760869565219</v>
      </c>
      <c r="U507" s="4">
        <v>5.5244565217391308</v>
      </c>
      <c r="V507" s="4">
        <v>5.8380434782608699</v>
      </c>
      <c r="W50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1.4945652173913042</v>
      </c>
      <c r="X507" s="4">
        <v>1.4076086956521738</v>
      </c>
      <c r="Y507" s="4">
        <v>0</v>
      </c>
      <c r="Z507" s="4">
        <v>0</v>
      </c>
      <c r="AA507" s="4">
        <v>8.6956521739130432E-2</v>
      </c>
      <c r="AB507" s="4">
        <v>0</v>
      </c>
      <c r="AC507" s="4">
        <v>0</v>
      </c>
      <c r="AD507" s="4">
        <v>0</v>
      </c>
      <c r="AE507" s="4">
        <v>0</v>
      </c>
      <c r="AF507" s="1">
        <v>155631</v>
      </c>
      <c r="AG507" s="1">
        <v>5</v>
      </c>
      <c r="AH507"/>
    </row>
    <row r="508" spans="1:34" x14ac:dyDescent="0.25">
      <c r="A508" t="s">
        <v>508</v>
      </c>
      <c r="B508" t="s">
        <v>253</v>
      </c>
      <c r="C508" t="s">
        <v>772</v>
      </c>
      <c r="D508" t="s">
        <v>570</v>
      </c>
      <c r="E508" s="4">
        <v>32.347826086956523</v>
      </c>
      <c r="F508" s="4">
        <f>Nurse[[#This Row],[Total Nurse Staff Hours]]/Nurse[[#This Row],[MDS Census]]</f>
        <v>3.7308635752688164</v>
      </c>
      <c r="G508" s="4">
        <f>Nurse[[#This Row],[Total Direct Care Staff Hours]]/Nurse[[#This Row],[MDS Census]]</f>
        <v>3.5599630376344082</v>
      </c>
      <c r="H508" s="4">
        <f>Nurse[[#This Row],[Total RN Hours (w/ Admin, DON)]]/Nurse[[#This Row],[MDS Census]]</f>
        <v>0.47022849462365585</v>
      </c>
      <c r="I508" s="4">
        <f>Nurse[[#This Row],[RN Hours (excl. Admin, DON)]]/Nurse[[#This Row],[MDS Census]]</f>
        <v>0.29932795698924713</v>
      </c>
      <c r="J508" s="4">
        <f>SUM(Nurse[[#This Row],[RN Hours (excl. Admin, DON)]],Nurse[[#This Row],[RN Admin Hours]],Nurse[[#This Row],[RN DON Hours]],Nurse[[#This Row],[LPN Hours (excl. Admin)]],Nurse[[#This Row],[LPN Admin Hours]],Nurse[[#This Row],[CNA Hours]],Nurse[[#This Row],[NA TR Hours]],Nurse[[#This Row],[Med Aide/Tech Hours]])</f>
        <v>120.68532608695651</v>
      </c>
      <c r="K508" s="4">
        <f>SUM(Nurse[[#This Row],[RN Hours (excl. Admin, DON)]],Nurse[[#This Row],[LPN Hours (excl. Admin)]],Nurse[[#This Row],[CNA Hours]],Nurse[[#This Row],[NA TR Hours]],Nurse[[#This Row],[Med Aide/Tech Hours]])</f>
        <v>115.15706521739129</v>
      </c>
      <c r="L508" s="4">
        <f>SUM(Nurse[[#This Row],[RN Hours (excl. Admin, DON)]],Nurse[[#This Row],[RN Admin Hours]],Nurse[[#This Row],[RN DON Hours]])</f>
        <v>15.21086956521739</v>
      </c>
      <c r="M508" s="4">
        <v>9.6826086956521689</v>
      </c>
      <c r="N508" s="4">
        <v>0</v>
      </c>
      <c r="O508" s="4">
        <v>5.5282608695652202</v>
      </c>
      <c r="P508" s="4">
        <f>SUM(Nurse[[#This Row],[LPN Hours (excl. Admin)]],Nurse[[#This Row],[LPN Admin Hours]])</f>
        <v>26.043478260869559</v>
      </c>
      <c r="Q508" s="4">
        <v>26.043478260869559</v>
      </c>
      <c r="R508" s="4">
        <v>0</v>
      </c>
      <c r="S508" s="4">
        <f>SUM(Nurse[[#This Row],[CNA Hours]],Nurse[[#This Row],[NA TR Hours]],Nurse[[#This Row],[Med Aide/Tech Hours]])</f>
        <v>79.430978260869551</v>
      </c>
      <c r="T508" s="4">
        <v>45.898369565217386</v>
      </c>
      <c r="U508" s="4">
        <v>24.834782608695644</v>
      </c>
      <c r="V508" s="4">
        <v>8.6978260869565194</v>
      </c>
      <c r="W50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0.16847826086956519</v>
      </c>
      <c r="X508" s="4">
        <v>0</v>
      </c>
      <c r="Y508" s="4">
        <v>0</v>
      </c>
      <c r="Z508" s="4">
        <v>0</v>
      </c>
      <c r="AA508" s="4">
        <v>0</v>
      </c>
      <c r="AB508" s="4">
        <v>0</v>
      </c>
      <c r="AC508" s="4">
        <v>0.16847826086956519</v>
      </c>
      <c r="AD508" s="4">
        <v>0</v>
      </c>
      <c r="AE508" s="4">
        <v>0</v>
      </c>
      <c r="AF508" s="1">
        <v>155507</v>
      </c>
      <c r="AG508" s="1">
        <v>5</v>
      </c>
      <c r="AH508"/>
    </row>
    <row r="509" spans="1:34" x14ac:dyDescent="0.25">
      <c r="A509" t="s">
        <v>508</v>
      </c>
      <c r="B509" t="s">
        <v>160</v>
      </c>
      <c r="C509" t="s">
        <v>696</v>
      </c>
      <c r="D509" t="s">
        <v>557</v>
      </c>
      <c r="E509" s="4">
        <v>151.63043478260869</v>
      </c>
      <c r="F509" s="4">
        <f>Nurse[[#This Row],[Total Nurse Staff Hours]]/Nurse[[#This Row],[MDS Census]]</f>
        <v>3.4521154121863793</v>
      </c>
      <c r="G509" s="4">
        <f>Nurse[[#This Row],[Total Direct Care Staff Hours]]/Nurse[[#This Row],[MDS Census]]</f>
        <v>3.1697211469534046</v>
      </c>
      <c r="H509" s="4">
        <f>Nurse[[#This Row],[Total RN Hours (w/ Admin, DON)]]/Nurse[[#This Row],[MDS Census]]</f>
        <v>0.21255842293906813</v>
      </c>
      <c r="I509" s="4">
        <f>Nurse[[#This Row],[RN Hours (excl. Admin, DON)]]/Nurse[[#This Row],[MDS Census]]</f>
        <v>0.13761935483870968</v>
      </c>
      <c r="J509" s="4">
        <f>SUM(Nurse[[#This Row],[RN Hours (excl. Admin, DON)]],Nurse[[#This Row],[RN Admin Hours]],Nurse[[#This Row],[RN DON Hours]],Nurse[[#This Row],[LPN Hours (excl. Admin)]],Nurse[[#This Row],[LPN Admin Hours]],Nurse[[#This Row],[CNA Hours]],Nurse[[#This Row],[NA TR Hours]],Nurse[[#This Row],[Med Aide/Tech Hours]])</f>
        <v>523.44576086956511</v>
      </c>
      <c r="K509" s="4">
        <f>SUM(Nurse[[#This Row],[RN Hours (excl. Admin, DON)]],Nurse[[#This Row],[LPN Hours (excl. Admin)]],Nurse[[#This Row],[CNA Hours]],Nurse[[#This Row],[NA TR Hours]],Nurse[[#This Row],[Med Aide/Tech Hours]])</f>
        <v>480.62619565217381</v>
      </c>
      <c r="L509" s="4">
        <f>SUM(Nurse[[#This Row],[RN Hours (excl. Admin, DON)]],Nurse[[#This Row],[RN Admin Hours]],Nurse[[#This Row],[RN DON Hours]])</f>
        <v>32.230326086956524</v>
      </c>
      <c r="M509" s="4">
        <v>20.867282608695653</v>
      </c>
      <c r="N509" s="4">
        <v>5.9130434782608692</v>
      </c>
      <c r="O509" s="4">
        <v>5.45</v>
      </c>
      <c r="P509" s="4">
        <f>SUM(Nurse[[#This Row],[LPN Hours (excl. Admin)]],Nurse[[#This Row],[LPN Admin Hours]])</f>
        <v>168.32663043478252</v>
      </c>
      <c r="Q509" s="4">
        <v>136.87010869565208</v>
      </c>
      <c r="R509" s="4">
        <v>31.456521739130434</v>
      </c>
      <c r="S509" s="4">
        <f>SUM(Nurse[[#This Row],[CNA Hours]],Nurse[[#This Row],[NA TR Hours]],Nurse[[#This Row],[Med Aide/Tech Hours]])</f>
        <v>322.88880434782607</v>
      </c>
      <c r="T509" s="4">
        <v>278.72510869565218</v>
      </c>
      <c r="U509" s="4">
        <v>0</v>
      </c>
      <c r="V509" s="4">
        <v>44.163695652173914</v>
      </c>
      <c r="W50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93.617826086956555</v>
      </c>
      <c r="X509" s="4">
        <v>3.1743478260869566</v>
      </c>
      <c r="Y509" s="4">
        <v>0</v>
      </c>
      <c r="Z509" s="4">
        <v>5.45</v>
      </c>
      <c r="AA509" s="4">
        <v>46.398260869565242</v>
      </c>
      <c r="AB509" s="4">
        <v>0</v>
      </c>
      <c r="AC509" s="4">
        <v>37.070108695652188</v>
      </c>
      <c r="AD509" s="4">
        <v>0</v>
      </c>
      <c r="AE509" s="4">
        <v>1.525108695652174</v>
      </c>
      <c r="AF509" s="1">
        <v>155334</v>
      </c>
      <c r="AG509" s="1">
        <v>5</v>
      </c>
      <c r="AH509"/>
    </row>
    <row r="510" spans="1:34" x14ac:dyDescent="0.25">
      <c r="A510" t="s">
        <v>508</v>
      </c>
      <c r="B510" t="s">
        <v>279</v>
      </c>
      <c r="C510" t="s">
        <v>786</v>
      </c>
      <c r="D510" t="s">
        <v>584</v>
      </c>
      <c r="E510" s="4">
        <v>42.891304347826086</v>
      </c>
      <c r="F510" s="4">
        <f>Nurse[[#This Row],[Total Nurse Staff Hours]]/Nurse[[#This Row],[MDS Census]]</f>
        <v>3.609336036492651</v>
      </c>
      <c r="G510" s="4">
        <f>Nurse[[#This Row],[Total Direct Care Staff Hours]]/Nurse[[#This Row],[MDS Census]]</f>
        <v>3.0962366953877347</v>
      </c>
      <c r="H510" s="4">
        <f>Nurse[[#This Row],[Total RN Hours (w/ Admin, DON)]]/Nurse[[#This Row],[MDS Census]]</f>
        <v>0.67588950836289918</v>
      </c>
      <c r="I510" s="4">
        <f>Nurse[[#This Row],[RN Hours (excl. Admin, DON)]]/Nurse[[#This Row],[MDS Census]]</f>
        <v>0.29937151545869239</v>
      </c>
      <c r="J510" s="4">
        <f>SUM(Nurse[[#This Row],[RN Hours (excl. Admin, DON)]],Nurse[[#This Row],[RN Admin Hours]],Nurse[[#This Row],[RN DON Hours]],Nurse[[#This Row],[LPN Hours (excl. Admin)]],Nurse[[#This Row],[LPN Admin Hours]],Nurse[[#This Row],[CNA Hours]],Nurse[[#This Row],[NA TR Hours]],Nurse[[#This Row],[Med Aide/Tech Hours]])</f>
        <v>154.80913043478262</v>
      </c>
      <c r="K510" s="4">
        <f>SUM(Nurse[[#This Row],[RN Hours (excl. Admin, DON)]],Nurse[[#This Row],[LPN Hours (excl. Admin)]],Nurse[[#This Row],[CNA Hours]],Nurse[[#This Row],[NA TR Hours]],Nurse[[#This Row],[Med Aide/Tech Hours]])</f>
        <v>132.80163043478262</v>
      </c>
      <c r="L510" s="4">
        <f>SUM(Nurse[[#This Row],[RN Hours (excl. Admin, DON)]],Nurse[[#This Row],[RN Admin Hours]],Nurse[[#This Row],[RN DON Hours]])</f>
        <v>28.989782608695656</v>
      </c>
      <c r="M510" s="4">
        <v>12.840434782608698</v>
      </c>
      <c r="N510" s="4">
        <v>10.736304347826088</v>
      </c>
      <c r="O510" s="4">
        <v>5.4130434782608692</v>
      </c>
      <c r="P510" s="4">
        <f>SUM(Nurse[[#This Row],[LPN Hours (excl. Admin)]],Nurse[[#This Row],[LPN Admin Hours]])</f>
        <v>33.385000000000005</v>
      </c>
      <c r="Q510" s="4">
        <v>27.526847826086964</v>
      </c>
      <c r="R510" s="4">
        <v>5.8581521739130435</v>
      </c>
      <c r="S510" s="4">
        <f>SUM(Nurse[[#This Row],[CNA Hours]],Nurse[[#This Row],[NA TR Hours]],Nurse[[#This Row],[Med Aide/Tech Hours]])</f>
        <v>92.434347826086963</v>
      </c>
      <c r="T510" s="4">
        <v>77.027173913043498</v>
      </c>
      <c r="U510" s="4">
        <v>4.4580434782608691</v>
      </c>
      <c r="V510" s="4">
        <v>10.949130434782608</v>
      </c>
      <c r="W5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0" s="4">
        <v>0</v>
      </c>
      <c r="Y510" s="4">
        <v>0</v>
      </c>
      <c r="Z510" s="4">
        <v>0</v>
      </c>
      <c r="AA510" s="4">
        <v>0</v>
      </c>
      <c r="AB510" s="4">
        <v>0</v>
      </c>
      <c r="AC510" s="4">
        <v>0</v>
      </c>
      <c r="AD510" s="4">
        <v>0</v>
      </c>
      <c r="AE510" s="4">
        <v>0</v>
      </c>
      <c r="AF510" s="1">
        <v>155568</v>
      </c>
      <c r="AG510" s="1">
        <v>5</v>
      </c>
      <c r="AH510"/>
    </row>
    <row r="511" spans="1:34" x14ac:dyDescent="0.25">
      <c r="A511" t="s">
        <v>508</v>
      </c>
      <c r="B511" t="s">
        <v>268</v>
      </c>
      <c r="C511" t="s">
        <v>671</v>
      </c>
      <c r="D511" t="s">
        <v>612</v>
      </c>
      <c r="E511" s="4">
        <v>60.195652173913047</v>
      </c>
      <c r="F511" s="4">
        <f>Nurse[[#This Row],[Total Nurse Staff Hours]]/Nurse[[#This Row],[MDS Census]]</f>
        <v>3.4052275189599133</v>
      </c>
      <c r="G511" s="4">
        <f>Nurse[[#This Row],[Total Direct Care Staff Hours]]/Nurse[[#This Row],[MDS Census]]</f>
        <v>3.3272210184182023</v>
      </c>
      <c r="H511" s="4">
        <f>Nurse[[#This Row],[Total RN Hours (w/ Admin, DON)]]/Nurse[[#This Row],[MDS Census]]</f>
        <v>0.49965691585409899</v>
      </c>
      <c r="I511" s="4">
        <f>Nurse[[#This Row],[RN Hours (excl. Admin, DON)]]/Nurse[[#This Row],[MDS Census]]</f>
        <v>0.42165041531238717</v>
      </c>
      <c r="J511" s="4">
        <f>SUM(Nurse[[#This Row],[RN Hours (excl. Admin, DON)]],Nurse[[#This Row],[RN Admin Hours]],Nurse[[#This Row],[RN DON Hours]],Nurse[[#This Row],[LPN Hours (excl. Admin)]],Nurse[[#This Row],[LPN Admin Hours]],Nurse[[#This Row],[CNA Hours]],Nurse[[#This Row],[NA TR Hours]],Nurse[[#This Row],[Med Aide/Tech Hours]])</f>
        <v>204.97989130434783</v>
      </c>
      <c r="K511" s="4">
        <f>SUM(Nurse[[#This Row],[RN Hours (excl. Admin, DON)]],Nurse[[#This Row],[LPN Hours (excl. Admin)]],Nurse[[#This Row],[CNA Hours]],Nurse[[#This Row],[NA TR Hours]],Nurse[[#This Row],[Med Aide/Tech Hours]])</f>
        <v>200.28423913043483</v>
      </c>
      <c r="L511" s="4">
        <f>SUM(Nurse[[#This Row],[RN Hours (excl. Admin, DON)]],Nurse[[#This Row],[RN Admin Hours]],Nurse[[#This Row],[RN DON Hours]])</f>
        <v>30.077173913043481</v>
      </c>
      <c r="M511" s="4">
        <v>25.381521739130438</v>
      </c>
      <c r="N511" s="4">
        <v>0</v>
      </c>
      <c r="O511" s="4">
        <v>4.6956521739130439</v>
      </c>
      <c r="P511" s="4">
        <f>SUM(Nurse[[#This Row],[LPN Hours (excl. Admin)]],Nurse[[#This Row],[LPN Admin Hours]])</f>
        <v>52.075543478260876</v>
      </c>
      <c r="Q511" s="4">
        <v>52.075543478260876</v>
      </c>
      <c r="R511" s="4">
        <v>0</v>
      </c>
      <c r="S511" s="4">
        <f>SUM(Nurse[[#This Row],[CNA Hours]],Nurse[[#This Row],[NA TR Hours]],Nurse[[#This Row],[Med Aide/Tech Hours]])</f>
        <v>122.8271739130435</v>
      </c>
      <c r="T511" s="4">
        <v>90.914673913043501</v>
      </c>
      <c r="U511" s="4">
        <v>24.108695652173903</v>
      </c>
      <c r="V511" s="4">
        <v>7.8038043478260866</v>
      </c>
      <c r="W5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22.188043478260873</v>
      </c>
      <c r="X511" s="4">
        <v>2.4532608695652178</v>
      </c>
      <c r="Y511" s="4">
        <v>0</v>
      </c>
      <c r="Z511" s="4">
        <v>0</v>
      </c>
      <c r="AA511" s="4">
        <v>9.3108695652173932</v>
      </c>
      <c r="AB511" s="4">
        <v>0</v>
      </c>
      <c r="AC511" s="4">
        <v>8.1847826086956541</v>
      </c>
      <c r="AD511" s="4">
        <v>0</v>
      </c>
      <c r="AE511" s="4">
        <v>2.2391304347826089</v>
      </c>
      <c r="AF511" s="1">
        <v>155535</v>
      </c>
      <c r="AG511" s="1">
        <v>5</v>
      </c>
      <c r="AH511"/>
    </row>
    <row r="512" spans="1:34" x14ac:dyDescent="0.25">
      <c r="A512" t="s">
        <v>508</v>
      </c>
      <c r="B512" t="s">
        <v>19</v>
      </c>
      <c r="C512" t="s">
        <v>700</v>
      </c>
      <c r="D512" t="s">
        <v>590</v>
      </c>
      <c r="E512" s="4">
        <v>104.72826086956522</v>
      </c>
      <c r="F512" s="4">
        <f>Nurse[[#This Row],[Total Nurse Staff Hours]]/Nurse[[#This Row],[MDS Census]]</f>
        <v>3.197981318111053</v>
      </c>
      <c r="G512" s="4">
        <f>Nurse[[#This Row],[Total Direct Care Staff Hours]]/Nurse[[#This Row],[MDS Census]]</f>
        <v>2.9783840166061228</v>
      </c>
      <c r="H512" s="4">
        <f>Nurse[[#This Row],[Total RN Hours (w/ Admin, DON)]]/Nurse[[#This Row],[MDS Census]]</f>
        <v>0.66261754021795549</v>
      </c>
      <c r="I512" s="4">
        <f>Nurse[[#This Row],[RN Hours (excl. Admin, DON)]]/Nurse[[#This Row],[MDS Census]]</f>
        <v>0.46583497664763884</v>
      </c>
      <c r="J512" s="4">
        <f>SUM(Nurse[[#This Row],[RN Hours (excl. Admin, DON)]],Nurse[[#This Row],[RN Admin Hours]],Nurse[[#This Row],[RN DON Hours]],Nurse[[#This Row],[LPN Hours (excl. Admin)]],Nurse[[#This Row],[LPN Admin Hours]],Nurse[[#This Row],[CNA Hours]],Nurse[[#This Row],[NA TR Hours]],Nurse[[#This Row],[Med Aide/Tech Hours]])</f>
        <v>334.91902173913041</v>
      </c>
      <c r="K512" s="4">
        <f>SUM(Nurse[[#This Row],[RN Hours (excl. Admin, DON)]],Nurse[[#This Row],[LPN Hours (excl. Admin)]],Nurse[[#This Row],[CNA Hours]],Nurse[[#This Row],[NA TR Hours]],Nurse[[#This Row],[Med Aide/Tech Hours]])</f>
        <v>311.9209782608695</v>
      </c>
      <c r="L512" s="4">
        <f>SUM(Nurse[[#This Row],[RN Hours (excl. Admin, DON)]],Nurse[[#This Row],[RN Admin Hours]],Nurse[[#This Row],[RN DON Hours]])</f>
        <v>69.394782608695664</v>
      </c>
      <c r="M512" s="4">
        <v>48.786086956521743</v>
      </c>
      <c r="N512" s="4">
        <v>14.956521739130435</v>
      </c>
      <c r="O512" s="4">
        <v>5.6521739130434785</v>
      </c>
      <c r="P512" s="4">
        <f>SUM(Nurse[[#This Row],[LPN Hours (excl. Admin)]],Nurse[[#This Row],[LPN Admin Hours]])</f>
        <v>82.608043478260896</v>
      </c>
      <c r="Q512" s="4">
        <v>80.218695652173935</v>
      </c>
      <c r="R512" s="4">
        <v>2.3893478260869565</v>
      </c>
      <c r="S512" s="4">
        <f>SUM(Nurse[[#This Row],[CNA Hours]],Nurse[[#This Row],[NA TR Hours]],Nurse[[#This Row],[Med Aide/Tech Hours]])</f>
        <v>182.9161956521738</v>
      </c>
      <c r="T512" s="4">
        <v>174.01478260869555</v>
      </c>
      <c r="U512" s="4">
        <v>5.047065217391304</v>
      </c>
      <c r="V512" s="4">
        <v>3.8543478260869568</v>
      </c>
      <c r="W5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2" s="4">
        <v>0</v>
      </c>
      <c r="Y512" s="4">
        <v>0</v>
      </c>
      <c r="Z512" s="4">
        <v>0</v>
      </c>
      <c r="AA512" s="4">
        <v>0</v>
      </c>
      <c r="AB512" s="4">
        <v>0</v>
      </c>
      <c r="AC512" s="4">
        <v>0</v>
      </c>
      <c r="AD512" s="4">
        <v>0</v>
      </c>
      <c r="AE512" s="4">
        <v>0</v>
      </c>
      <c r="AF512" s="1">
        <v>155042</v>
      </c>
      <c r="AG512" s="1">
        <v>5</v>
      </c>
      <c r="AH512"/>
    </row>
    <row r="513" spans="1:34" x14ac:dyDescent="0.25">
      <c r="A513" t="s">
        <v>508</v>
      </c>
      <c r="B513" t="s">
        <v>273</v>
      </c>
      <c r="C513" t="s">
        <v>699</v>
      </c>
      <c r="D513" t="s">
        <v>597</v>
      </c>
      <c r="E513" s="4">
        <v>39.206521739130437</v>
      </c>
      <c r="F513" s="4">
        <f>Nurse[[#This Row],[Total Nurse Staff Hours]]/Nurse[[#This Row],[MDS Census]]</f>
        <v>4.0129886332131957</v>
      </c>
      <c r="G513" s="4">
        <f>Nurse[[#This Row],[Total Direct Care Staff Hours]]/Nurse[[#This Row],[MDS Census]]</f>
        <v>3.857319101746604</v>
      </c>
      <c r="H513" s="4">
        <f>Nurse[[#This Row],[Total RN Hours (w/ Admin, DON)]]/Nurse[[#This Row],[MDS Census]]</f>
        <v>0.46775713889658982</v>
      </c>
      <c r="I513" s="4">
        <f>Nurse[[#This Row],[RN Hours (excl. Admin, DON)]]/Nurse[[#This Row],[MDS Census]]</f>
        <v>0.31208760742999708</v>
      </c>
      <c r="J513" s="4">
        <f>SUM(Nurse[[#This Row],[RN Hours (excl. Admin, DON)]],Nurse[[#This Row],[RN Admin Hours]],Nurse[[#This Row],[RN DON Hours]],Nurse[[#This Row],[LPN Hours (excl. Admin)]],Nurse[[#This Row],[LPN Admin Hours]],Nurse[[#This Row],[CNA Hours]],Nurse[[#This Row],[NA TR Hours]],Nurse[[#This Row],[Med Aide/Tech Hours]])</f>
        <v>157.33532608695651</v>
      </c>
      <c r="K513" s="4">
        <f>SUM(Nurse[[#This Row],[RN Hours (excl. Admin, DON)]],Nurse[[#This Row],[LPN Hours (excl. Admin)]],Nurse[[#This Row],[CNA Hours]],Nurse[[#This Row],[NA TR Hours]],Nurse[[#This Row],[Med Aide/Tech Hours]])</f>
        <v>151.23206521739132</v>
      </c>
      <c r="L513" s="4">
        <f>SUM(Nurse[[#This Row],[RN Hours (excl. Admin, DON)]],Nurse[[#This Row],[RN Admin Hours]],Nurse[[#This Row],[RN DON Hours]])</f>
        <v>18.339130434782604</v>
      </c>
      <c r="M513" s="4">
        <v>12.235869565217387</v>
      </c>
      <c r="N513" s="4">
        <v>0</v>
      </c>
      <c r="O513" s="4">
        <v>6.1032608695652186</v>
      </c>
      <c r="P513" s="4">
        <f>SUM(Nurse[[#This Row],[LPN Hours (excl. Admin)]],Nurse[[#This Row],[LPN Admin Hours]])</f>
        <v>32.076086956521735</v>
      </c>
      <c r="Q513" s="4">
        <v>32.076086956521735</v>
      </c>
      <c r="R513" s="4">
        <v>0</v>
      </c>
      <c r="S513" s="4">
        <f>SUM(Nurse[[#This Row],[CNA Hours]],Nurse[[#This Row],[NA TR Hours]],Nurse[[#This Row],[Med Aide/Tech Hours]])</f>
        <v>106.92010869565219</v>
      </c>
      <c r="T513" s="4">
        <v>82.961413043478288</v>
      </c>
      <c r="U513" s="4">
        <v>16.908695652173897</v>
      </c>
      <c r="V513" s="4">
        <v>7.05</v>
      </c>
      <c r="W5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4.8086956521739141</v>
      </c>
      <c r="X513" s="4">
        <v>5.3260869565217382E-2</v>
      </c>
      <c r="Y513" s="4">
        <v>0</v>
      </c>
      <c r="Z513" s="4">
        <v>0</v>
      </c>
      <c r="AA513" s="4">
        <v>4.3271739130434801</v>
      </c>
      <c r="AB513" s="4">
        <v>0</v>
      </c>
      <c r="AC513" s="4">
        <v>0.42826086956521736</v>
      </c>
      <c r="AD513" s="4">
        <v>0</v>
      </c>
      <c r="AE513" s="4">
        <v>0</v>
      </c>
      <c r="AF513" s="1">
        <v>155549</v>
      </c>
      <c r="AG513" s="1">
        <v>5</v>
      </c>
      <c r="AH513"/>
    </row>
    <row r="514" spans="1:34" x14ac:dyDescent="0.25">
      <c r="A514" t="s">
        <v>508</v>
      </c>
      <c r="B514" t="s">
        <v>178</v>
      </c>
      <c r="C514" t="s">
        <v>742</v>
      </c>
      <c r="D514" t="s">
        <v>621</v>
      </c>
      <c r="E514" s="4">
        <v>22.206521739130434</v>
      </c>
      <c r="F514" s="4">
        <f>Nurse[[#This Row],[Total Nurse Staff Hours]]/Nurse[[#This Row],[MDS Census]]</f>
        <v>3.758551150269211</v>
      </c>
      <c r="G514" s="4">
        <f>Nurse[[#This Row],[Total Direct Care Staff Hours]]/Nurse[[#This Row],[MDS Census]]</f>
        <v>3.1884189916789039</v>
      </c>
      <c r="H514" s="4">
        <f>Nurse[[#This Row],[Total RN Hours (w/ Admin, DON)]]/Nurse[[#This Row],[MDS Census]]</f>
        <v>1.1072589329417524</v>
      </c>
      <c r="I514" s="4">
        <f>Nurse[[#This Row],[RN Hours (excl. Admin, DON)]]/Nurse[[#This Row],[MDS Census]]</f>
        <v>0.6620851688693099</v>
      </c>
      <c r="J514" s="4">
        <f>SUM(Nurse[[#This Row],[RN Hours (excl. Admin, DON)]],Nurse[[#This Row],[RN Admin Hours]],Nurse[[#This Row],[RN DON Hours]],Nurse[[#This Row],[LPN Hours (excl. Admin)]],Nurse[[#This Row],[LPN Admin Hours]],Nurse[[#This Row],[CNA Hours]],Nurse[[#This Row],[NA TR Hours]],Nurse[[#This Row],[Med Aide/Tech Hours]])</f>
        <v>83.464347826086936</v>
      </c>
      <c r="K514" s="4">
        <f>SUM(Nurse[[#This Row],[RN Hours (excl. Admin, DON)]],Nurse[[#This Row],[LPN Hours (excl. Admin)]],Nurse[[#This Row],[CNA Hours]],Nurse[[#This Row],[NA TR Hours]],Nurse[[#This Row],[Med Aide/Tech Hours]])</f>
        <v>70.803695652173914</v>
      </c>
      <c r="L514" s="4">
        <f>SUM(Nurse[[#This Row],[RN Hours (excl. Admin, DON)]],Nurse[[#This Row],[RN Admin Hours]],Nurse[[#This Row],[RN DON Hours]])</f>
        <v>24.588369565217391</v>
      </c>
      <c r="M514" s="4">
        <v>14.702608695652176</v>
      </c>
      <c r="N514" s="4">
        <v>5.6248913043478259</v>
      </c>
      <c r="O514" s="4">
        <v>4.2608695652173916</v>
      </c>
      <c r="P514" s="4">
        <f>SUM(Nurse[[#This Row],[LPN Hours (excl. Admin)]],Nurse[[#This Row],[LPN Admin Hours]])</f>
        <v>15.873913043478261</v>
      </c>
      <c r="Q514" s="4">
        <v>13.099021739130436</v>
      </c>
      <c r="R514" s="4">
        <v>2.7748913043478258</v>
      </c>
      <c r="S514" s="4">
        <f>SUM(Nurse[[#This Row],[CNA Hours]],Nurse[[#This Row],[NA TR Hours]],Nurse[[#This Row],[Med Aide/Tech Hours]])</f>
        <v>43.002065217391298</v>
      </c>
      <c r="T514" s="4">
        <v>31.803804347826084</v>
      </c>
      <c r="U514" s="4">
        <v>1.4945652173913044</v>
      </c>
      <c r="V514" s="4">
        <v>9.7036956521739128</v>
      </c>
      <c r="W5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4" s="4">
        <v>0</v>
      </c>
      <c r="Y514" s="4">
        <v>0</v>
      </c>
      <c r="Z514" s="4">
        <v>0</v>
      </c>
      <c r="AA514" s="4">
        <v>0</v>
      </c>
      <c r="AB514" s="4">
        <v>0</v>
      </c>
      <c r="AC514" s="4">
        <v>0</v>
      </c>
      <c r="AD514" s="4">
        <v>0</v>
      </c>
      <c r="AE514" s="4">
        <v>0</v>
      </c>
      <c r="AF514" s="1">
        <v>155363</v>
      </c>
      <c r="AG514" s="1">
        <v>5</v>
      </c>
      <c r="AH514"/>
    </row>
    <row r="515" spans="1:34" x14ac:dyDescent="0.25">
      <c r="A515" t="s">
        <v>508</v>
      </c>
      <c r="B515" t="s">
        <v>137</v>
      </c>
      <c r="C515" t="s">
        <v>745</v>
      </c>
      <c r="D515" t="s">
        <v>623</v>
      </c>
      <c r="E515" s="4">
        <v>29.945652173913043</v>
      </c>
      <c r="F515" s="4">
        <f>Nurse[[#This Row],[Total Nurse Staff Hours]]/Nurse[[#This Row],[MDS Census]]</f>
        <v>3.1324791288566241</v>
      </c>
      <c r="G515" s="4">
        <f>Nurse[[#This Row],[Total Direct Care Staff Hours]]/Nurse[[#This Row],[MDS Census]]</f>
        <v>3.018141560798548</v>
      </c>
      <c r="H515" s="4">
        <f>Nurse[[#This Row],[Total RN Hours (w/ Admin, DON)]]/Nurse[[#This Row],[MDS Census]]</f>
        <v>0.51940108892921943</v>
      </c>
      <c r="I515" s="4">
        <f>Nurse[[#This Row],[RN Hours (excl. Admin, DON)]]/Nurse[[#This Row],[MDS Census]]</f>
        <v>0.486370235934664</v>
      </c>
      <c r="J515" s="4">
        <f>SUM(Nurse[[#This Row],[RN Hours (excl. Admin, DON)]],Nurse[[#This Row],[RN Admin Hours]],Nurse[[#This Row],[RN DON Hours]],Nurse[[#This Row],[LPN Hours (excl. Admin)]],Nurse[[#This Row],[LPN Admin Hours]],Nurse[[#This Row],[CNA Hours]],Nurse[[#This Row],[NA TR Hours]],Nurse[[#This Row],[Med Aide/Tech Hours]])</f>
        <v>93.804130434782593</v>
      </c>
      <c r="K515" s="4">
        <f>SUM(Nurse[[#This Row],[RN Hours (excl. Admin, DON)]],Nurse[[#This Row],[LPN Hours (excl. Admin)]],Nurse[[#This Row],[CNA Hours]],Nurse[[#This Row],[NA TR Hours]],Nurse[[#This Row],[Med Aide/Tech Hours]])</f>
        <v>90.380217391304342</v>
      </c>
      <c r="L515" s="4">
        <f>SUM(Nurse[[#This Row],[RN Hours (excl. Admin, DON)]],Nurse[[#This Row],[RN Admin Hours]],Nurse[[#This Row],[RN DON Hours]])</f>
        <v>15.55380434782608</v>
      </c>
      <c r="M515" s="4">
        <v>14.564673913043471</v>
      </c>
      <c r="N515" s="4">
        <v>0</v>
      </c>
      <c r="O515" s="4">
        <v>0.98913043478260865</v>
      </c>
      <c r="P515" s="4">
        <f>SUM(Nurse[[#This Row],[LPN Hours (excl. Admin)]],Nurse[[#This Row],[LPN Admin Hours]])</f>
        <v>11.929999999999996</v>
      </c>
      <c r="Q515" s="4">
        <v>9.4952173913043438</v>
      </c>
      <c r="R515" s="4">
        <v>2.4347826086956523</v>
      </c>
      <c r="S515" s="4">
        <f>SUM(Nurse[[#This Row],[CNA Hours]],Nurse[[#This Row],[NA TR Hours]],Nurse[[#This Row],[Med Aide/Tech Hours]])</f>
        <v>66.320326086956513</v>
      </c>
      <c r="T515" s="4">
        <v>59.443913043478254</v>
      </c>
      <c r="U515" s="4">
        <v>0.50239130434782608</v>
      </c>
      <c r="V515" s="4">
        <v>6.3740217391304341</v>
      </c>
      <c r="W5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6.7853260869565215</v>
      </c>
      <c r="X515" s="4">
        <v>1.8451086956521738</v>
      </c>
      <c r="Y515" s="4">
        <v>0</v>
      </c>
      <c r="Z515" s="4">
        <v>0</v>
      </c>
      <c r="AA515" s="4">
        <v>3.0951086956521738</v>
      </c>
      <c r="AB515" s="4">
        <v>0</v>
      </c>
      <c r="AC515" s="4">
        <v>0.3016304347826087</v>
      </c>
      <c r="AD515" s="4">
        <v>0</v>
      </c>
      <c r="AE515" s="4">
        <v>1.5434782608695652</v>
      </c>
      <c r="AF515" s="1">
        <v>155283</v>
      </c>
      <c r="AG515" s="1">
        <v>5</v>
      </c>
      <c r="AH515"/>
    </row>
    <row r="516" spans="1:34" x14ac:dyDescent="0.25">
      <c r="A516" t="s">
        <v>508</v>
      </c>
      <c r="B516" t="s">
        <v>462</v>
      </c>
      <c r="C516" t="s">
        <v>692</v>
      </c>
      <c r="D516" t="s">
        <v>571</v>
      </c>
      <c r="E516" s="4">
        <v>8.445652173913043</v>
      </c>
      <c r="F516" s="4">
        <f>Nurse[[#This Row],[Total Nurse Staff Hours]]/Nurse[[#This Row],[MDS Census]]</f>
        <v>7.0828828828828838</v>
      </c>
      <c r="G516" s="4">
        <f>Nurse[[#This Row],[Total Direct Care Staff Hours]]/Nurse[[#This Row],[MDS Census]]</f>
        <v>6.5371943371943386</v>
      </c>
      <c r="H516" s="4">
        <f>Nurse[[#This Row],[Total RN Hours (w/ Admin, DON)]]/Nurse[[#This Row],[MDS Census]]</f>
        <v>2.3898326898326898</v>
      </c>
      <c r="I516" s="4">
        <f>Nurse[[#This Row],[RN Hours (excl. Admin, DON)]]/Nurse[[#This Row],[MDS Census]]</f>
        <v>1.8441441441441444</v>
      </c>
      <c r="J516" s="4">
        <f>SUM(Nurse[[#This Row],[RN Hours (excl. Admin, DON)]],Nurse[[#This Row],[RN Admin Hours]],Nurse[[#This Row],[RN DON Hours]],Nurse[[#This Row],[LPN Hours (excl. Admin)]],Nurse[[#This Row],[LPN Admin Hours]],Nurse[[#This Row],[CNA Hours]],Nurse[[#This Row],[NA TR Hours]],Nurse[[#This Row],[Med Aide/Tech Hours]])</f>
        <v>59.819565217391307</v>
      </c>
      <c r="K516" s="4">
        <f>SUM(Nurse[[#This Row],[RN Hours (excl. Admin, DON)]],Nurse[[#This Row],[LPN Hours (excl. Admin)]],Nurse[[#This Row],[CNA Hours]],Nurse[[#This Row],[NA TR Hours]],Nurse[[#This Row],[Med Aide/Tech Hours]])</f>
        <v>55.210869565217401</v>
      </c>
      <c r="L516" s="4">
        <f>SUM(Nurse[[#This Row],[RN Hours (excl. Admin, DON)]],Nurse[[#This Row],[RN Admin Hours]],Nurse[[#This Row],[RN DON Hours]])</f>
        <v>20.183695652173913</v>
      </c>
      <c r="M516" s="4">
        <v>15.575000000000001</v>
      </c>
      <c r="N516" s="4">
        <v>4.6086956521739131</v>
      </c>
      <c r="O516" s="4">
        <v>0</v>
      </c>
      <c r="P516" s="4">
        <f>SUM(Nurse[[#This Row],[LPN Hours (excl. Admin)]],Nurse[[#This Row],[LPN Admin Hours]])</f>
        <v>18.986956521739142</v>
      </c>
      <c r="Q516" s="4">
        <v>18.986956521739142</v>
      </c>
      <c r="R516" s="4">
        <v>0</v>
      </c>
      <c r="S516" s="4">
        <f>SUM(Nurse[[#This Row],[CNA Hours]],Nurse[[#This Row],[NA TR Hours]],Nurse[[#This Row],[Med Aide/Tech Hours]])</f>
        <v>20.64891304347826</v>
      </c>
      <c r="T516" s="4">
        <v>19.464130434782607</v>
      </c>
      <c r="U516" s="4">
        <v>0</v>
      </c>
      <c r="V516" s="4">
        <v>1.1847826086956521</v>
      </c>
      <c r="W5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6" s="4">
        <v>0</v>
      </c>
      <c r="Y516" s="4">
        <v>0</v>
      </c>
      <c r="Z516" s="4">
        <v>0</v>
      </c>
      <c r="AA516" s="4">
        <v>0</v>
      </c>
      <c r="AB516" s="4">
        <v>0</v>
      </c>
      <c r="AC516" s="4">
        <v>0</v>
      </c>
      <c r="AD516" s="4">
        <v>0</v>
      </c>
      <c r="AE516" s="4">
        <v>0</v>
      </c>
      <c r="AF516" s="1">
        <v>155832</v>
      </c>
      <c r="AG516" s="1">
        <v>5</v>
      </c>
      <c r="AH516"/>
    </row>
    <row r="517" spans="1:34" x14ac:dyDescent="0.25">
      <c r="A517" t="s">
        <v>508</v>
      </c>
      <c r="B517" t="s">
        <v>368</v>
      </c>
      <c r="C517" t="s">
        <v>735</v>
      </c>
      <c r="D517" t="s">
        <v>594</v>
      </c>
      <c r="E517" s="4">
        <v>61.260869565217391</v>
      </c>
      <c r="F517" s="4">
        <f>Nurse[[#This Row],[Total Nurse Staff Hours]]/Nurse[[#This Row],[MDS Census]]</f>
        <v>2.8822995031937557</v>
      </c>
      <c r="G517" s="4">
        <f>Nurse[[#This Row],[Total Direct Care Staff Hours]]/Nurse[[#This Row],[MDS Census]]</f>
        <v>2.5358534421575594</v>
      </c>
      <c r="H517" s="4">
        <f>Nurse[[#This Row],[Total RN Hours (w/ Admin, DON)]]/Nurse[[#This Row],[MDS Census]]</f>
        <v>0.78608232789212218</v>
      </c>
      <c r="I517" s="4">
        <f>Nurse[[#This Row],[RN Hours (excl. Admin, DON)]]/Nurse[[#This Row],[MDS Census]]</f>
        <v>0.43963626685592622</v>
      </c>
      <c r="J517" s="4">
        <f>SUM(Nurse[[#This Row],[RN Hours (excl. Admin, DON)]],Nurse[[#This Row],[RN Admin Hours]],Nurse[[#This Row],[RN DON Hours]],Nurse[[#This Row],[LPN Hours (excl. Admin)]],Nurse[[#This Row],[LPN Admin Hours]],Nurse[[#This Row],[CNA Hours]],Nurse[[#This Row],[NA TR Hours]],Nurse[[#This Row],[Med Aide/Tech Hours]])</f>
        <v>176.57217391304354</v>
      </c>
      <c r="K517" s="4">
        <f>SUM(Nurse[[#This Row],[RN Hours (excl. Admin, DON)]],Nurse[[#This Row],[LPN Hours (excl. Admin)]],Nurse[[#This Row],[CNA Hours]],Nurse[[#This Row],[NA TR Hours]],Nurse[[#This Row],[Med Aide/Tech Hours]])</f>
        <v>155.34858695652179</v>
      </c>
      <c r="L517" s="4">
        <f>SUM(Nurse[[#This Row],[RN Hours (excl. Admin, DON)]],Nurse[[#This Row],[RN Admin Hours]],Nurse[[#This Row],[RN DON Hours]])</f>
        <v>48.156086956521747</v>
      </c>
      <c r="M517" s="4">
        <v>26.932500000000001</v>
      </c>
      <c r="N517" s="4">
        <v>16.201847826086961</v>
      </c>
      <c r="O517" s="4">
        <v>5.0217391304347823</v>
      </c>
      <c r="P517" s="4">
        <f>SUM(Nurse[[#This Row],[LPN Hours (excl. Admin)]],Nurse[[#This Row],[LPN Admin Hours]])</f>
        <v>15.906521739130438</v>
      </c>
      <c r="Q517" s="4">
        <v>15.906521739130438</v>
      </c>
      <c r="R517" s="4">
        <v>0</v>
      </c>
      <c r="S517" s="4">
        <f>SUM(Nurse[[#This Row],[CNA Hours]],Nurse[[#This Row],[NA TR Hours]],Nurse[[#This Row],[Med Aide/Tech Hours]])</f>
        <v>112.50956521739134</v>
      </c>
      <c r="T517" s="4">
        <v>84.413369565217423</v>
      </c>
      <c r="U517" s="4">
        <v>0</v>
      </c>
      <c r="V517" s="4">
        <v>28.096195652173918</v>
      </c>
      <c r="W5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7" s="4">
        <v>0</v>
      </c>
      <c r="Y517" s="4">
        <v>0</v>
      </c>
      <c r="Z517" s="4">
        <v>0</v>
      </c>
      <c r="AA517" s="4">
        <v>0</v>
      </c>
      <c r="AB517" s="4">
        <v>0</v>
      </c>
      <c r="AC517" s="4">
        <v>0</v>
      </c>
      <c r="AD517" s="4">
        <v>0</v>
      </c>
      <c r="AE517" s="4">
        <v>0</v>
      </c>
      <c r="AF517" s="1">
        <v>155724</v>
      </c>
      <c r="AG517" s="1">
        <v>5</v>
      </c>
      <c r="AH517"/>
    </row>
    <row r="518" spans="1:34" x14ac:dyDescent="0.25">
      <c r="A518" t="s">
        <v>508</v>
      </c>
      <c r="B518" t="s">
        <v>28</v>
      </c>
      <c r="C518" t="s">
        <v>707</v>
      </c>
      <c r="D518" t="s">
        <v>603</v>
      </c>
      <c r="E518" s="4">
        <v>63.902173913043477</v>
      </c>
      <c r="F518" s="4">
        <f>Nurse[[#This Row],[Total Nurse Staff Hours]]/Nurse[[#This Row],[MDS Census]]</f>
        <v>3.8707688382377956</v>
      </c>
      <c r="G518" s="4">
        <f>Nurse[[#This Row],[Total Direct Care Staff Hours]]/Nurse[[#This Row],[MDS Census]]</f>
        <v>3.627275046776663</v>
      </c>
      <c r="H518" s="4">
        <f>Nurse[[#This Row],[Total RN Hours (w/ Admin, DON)]]/Nurse[[#This Row],[MDS Census]]</f>
        <v>0.52479163122980099</v>
      </c>
      <c r="I518" s="4">
        <f>Nurse[[#This Row],[RN Hours (excl. Admin, DON)]]/Nurse[[#This Row],[MDS Census]]</f>
        <v>0.3482735159040653</v>
      </c>
      <c r="J518" s="4">
        <f>SUM(Nurse[[#This Row],[RN Hours (excl. Admin, DON)]],Nurse[[#This Row],[RN Admin Hours]],Nurse[[#This Row],[RN DON Hours]],Nurse[[#This Row],[LPN Hours (excl. Admin)]],Nurse[[#This Row],[LPN Admin Hours]],Nurse[[#This Row],[CNA Hours]],Nurse[[#This Row],[NA TR Hours]],Nurse[[#This Row],[Med Aide/Tech Hours]])</f>
        <v>247.35054347826087</v>
      </c>
      <c r="K518" s="4">
        <f>SUM(Nurse[[#This Row],[RN Hours (excl. Admin, DON)]],Nurse[[#This Row],[LPN Hours (excl. Admin)]],Nurse[[#This Row],[CNA Hours]],Nurse[[#This Row],[NA TR Hours]],Nurse[[#This Row],[Med Aide/Tech Hours]])</f>
        <v>231.79076086956522</v>
      </c>
      <c r="L518" s="4">
        <f>SUM(Nurse[[#This Row],[RN Hours (excl. Admin, DON)]],Nurse[[#This Row],[RN Admin Hours]],Nurse[[#This Row],[RN DON Hours]])</f>
        <v>33.535326086956523</v>
      </c>
      <c r="M518" s="4">
        <v>22.255434782608695</v>
      </c>
      <c r="N518" s="4">
        <v>6.5461956521739131</v>
      </c>
      <c r="O518" s="4">
        <v>4.7336956521739131</v>
      </c>
      <c r="P518" s="4">
        <f>SUM(Nurse[[#This Row],[LPN Hours (excl. Admin)]],Nurse[[#This Row],[LPN Admin Hours]])</f>
        <v>45.733695652173914</v>
      </c>
      <c r="Q518" s="4">
        <v>41.453804347826086</v>
      </c>
      <c r="R518" s="4">
        <v>4.2798913043478262</v>
      </c>
      <c r="S518" s="4">
        <f>SUM(Nurse[[#This Row],[CNA Hours]],Nurse[[#This Row],[NA TR Hours]],Nurse[[#This Row],[Med Aide/Tech Hours]])</f>
        <v>168.08152173913044</v>
      </c>
      <c r="T518" s="4">
        <v>126.02445652173913</v>
      </c>
      <c r="U518" s="4">
        <v>5.8233695652173916</v>
      </c>
      <c r="V518" s="4">
        <v>36.233695652173914</v>
      </c>
      <c r="W5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115.49456521739131</v>
      </c>
      <c r="X518" s="4">
        <v>1.0326086956521738</v>
      </c>
      <c r="Y518" s="4">
        <v>0</v>
      </c>
      <c r="Z518" s="4">
        <v>0</v>
      </c>
      <c r="AA518" s="4">
        <v>21.451086956521738</v>
      </c>
      <c r="AB518" s="4">
        <v>0</v>
      </c>
      <c r="AC518" s="4">
        <v>86.926630434782609</v>
      </c>
      <c r="AD518" s="4">
        <v>0</v>
      </c>
      <c r="AE518" s="4">
        <v>6.0842391304347823</v>
      </c>
      <c r="AF518" s="1">
        <v>155086</v>
      </c>
      <c r="AG518" s="1">
        <v>5</v>
      </c>
      <c r="AH518"/>
    </row>
    <row r="519" spans="1:34" x14ac:dyDescent="0.25">
      <c r="A519" t="s">
        <v>508</v>
      </c>
      <c r="B519" t="s">
        <v>103</v>
      </c>
      <c r="C519" t="s">
        <v>699</v>
      </c>
      <c r="D519" t="s">
        <v>597</v>
      </c>
      <c r="E519" s="4">
        <v>62.608695652173914</v>
      </c>
      <c r="F519" s="4">
        <f>Nurse[[#This Row],[Total Nurse Staff Hours]]/Nurse[[#This Row],[MDS Census]]</f>
        <v>3.2054635416666666</v>
      </c>
      <c r="G519" s="4">
        <f>Nurse[[#This Row],[Total Direct Care Staff Hours]]/Nurse[[#This Row],[MDS Census]]</f>
        <v>2.9215642361111107</v>
      </c>
      <c r="H519" s="4">
        <f>Nurse[[#This Row],[Total RN Hours (w/ Admin, DON)]]/Nurse[[#This Row],[MDS Census]]</f>
        <v>0.44487499999999991</v>
      </c>
      <c r="I519" s="4">
        <f>Nurse[[#This Row],[RN Hours (excl. Admin, DON)]]/Nurse[[#This Row],[MDS Census]]</f>
        <v>0.29666145833333329</v>
      </c>
      <c r="J519" s="4">
        <f>SUM(Nurse[[#This Row],[RN Hours (excl. Admin, DON)]],Nurse[[#This Row],[RN Admin Hours]],Nurse[[#This Row],[RN DON Hours]],Nurse[[#This Row],[LPN Hours (excl. Admin)]],Nurse[[#This Row],[LPN Admin Hours]],Nurse[[#This Row],[CNA Hours]],Nurse[[#This Row],[NA TR Hours]],Nurse[[#This Row],[Med Aide/Tech Hours]])</f>
        <v>200.68989130434781</v>
      </c>
      <c r="K519" s="4">
        <f>SUM(Nurse[[#This Row],[RN Hours (excl. Admin, DON)]],Nurse[[#This Row],[LPN Hours (excl. Admin)]],Nurse[[#This Row],[CNA Hours]],Nurse[[#This Row],[NA TR Hours]],Nurse[[#This Row],[Med Aide/Tech Hours]])</f>
        <v>182.9153260869565</v>
      </c>
      <c r="L519" s="4">
        <f>SUM(Nurse[[#This Row],[RN Hours (excl. Admin, DON)]],Nurse[[#This Row],[RN Admin Hours]],Nurse[[#This Row],[RN DON Hours]])</f>
        <v>27.853043478260865</v>
      </c>
      <c r="M519" s="4">
        <v>18.573586956521737</v>
      </c>
      <c r="N519" s="4">
        <v>4.5077173913043467</v>
      </c>
      <c r="O519" s="4">
        <v>4.7717391304347823</v>
      </c>
      <c r="P519" s="4">
        <f>SUM(Nurse[[#This Row],[LPN Hours (excl. Admin)]],Nurse[[#This Row],[LPN Admin Hours]])</f>
        <v>53.153369565217382</v>
      </c>
      <c r="Q519" s="4">
        <v>44.658260869565204</v>
      </c>
      <c r="R519" s="4">
        <v>8.495108695652176</v>
      </c>
      <c r="S519" s="4">
        <f>SUM(Nurse[[#This Row],[CNA Hours]],Nurse[[#This Row],[NA TR Hours]],Nurse[[#This Row],[Med Aide/Tech Hours]])</f>
        <v>119.68347826086956</v>
      </c>
      <c r="T519" s="4">
        <v>98.301413043478263</v>
      </c>
      <c r="U519" s="4">
        <v>0</v>
      </c>
      <c r="V519" s="4">
        <v>21.382065217391304</v>
      </c>
      <c r="W5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19" s="4">
        <v>0</v>
      </c>
      <c r="Y519" s="4">
        <v>0</v>
      </c>
      <c r="Z519" s="4">
        <v>0</v>
      </c>
      <c r="AA519" s="4">
        <v>0</v>
      </c>
      <c r="AB519" s="4">
        <v>0</v>
      </c>
      <c r="AC519" s="4">
        <v>0</v>
      </c>
      <c r="AD519" s="4">
        <v>0</v>
      </c>
      <c r="AE519" s="4">
        <v>0</v>
      </c>
      <c r="AF519" s="1">
        <v>155229</v>
      </c>
      <c r="AG519" s="1">
        <v>5</v>
      </c>
      <c r="AH519"/>
    </row>
    <row r="520" spans="1:34" x14ac:dyDescent="0.25">
      <c r="A520" t="s">
        <v>508</v>
      </c>
      <c r="B520" t="s">
        <v>334</v>
      </c>
      <c r="C520" t="s">
        <v>773</v>
      </c>
      <c r="D520" t="s">
        <v>619</v>
      </c>
      <c r="E520" s="4">
        <v>43</v>
      </c>
      <c r="F520" s="4">
        <f>Nurse[[#This Row],[Total Nurse Staff Hours]]/Nurse[[#This Row],[MDS Census]]</f>
        <v>2.9290621840242674</v>
      </c>
      <c r="G520" s="4">
        <f>Nurse[[#This Row],[Total Direct Care Staff Hours]]/Nurse[[#This Row],[MDS Census]]</f>
        <v>2.471857937310415</v>
      </c>
      <c r="H520" s="4">
        <f>Nurse[[#This Row],[Total RN Hours (w/ Admin, DON)]]/Nurse[[#This Row],[MDS Census]]</f>
        <v>0.50742416582406458</v>
      </c>
      <c r="I520" s="4">
        <f>Nurse[[#This Row],[RN Hours (excl. Admin, DON)]]/Nurse[[#This Row],[MDS Census]]</f>
        <v>7.1916076845298285E-2</v>
      </c>
      <c r="J520" s="4">
        <f>SUM(Nurse[[#This Row],[RN Hours (excl. Admin, DON)]],Nurse[[#This Row],[RN Admin Hours]],Nurse[[#This Row],[RN DON Hours]],Nurse[[#This Row],[LPN Hours (excl. Admin)]],Nurse[[#This Row],[LPN Admin Hours]],Nurse[[#This Row],[CNA Hours]],Nurse[[#This Row],[NA TR Hours]],Nurse[[#This Row],[Med Aide/Tech Hours]])</f>
        <v>125.9496739130435</v>
      </c>
      <c r="K520" s="4">
        <f>SUM(Nurse[[#This Row],[RN Hours (excl. Admin, DON)]],Nurse[[#This Row],[LPN Hours (excl. Admin)]],Nurse[[#This Row],[CNA Hours]],Nurse[[#This Row],[NA TR Hours]],Nurse[[#This Row],[Med Aide/Tech Hours]])</f>
        <v>106.28989130434785</v>
      </c>
      <c r="L520" s="4">
        <f>SUM(Nurse[[#This Row],[RN Hours (excl. Admin, DON)]],Nurse[[#This Row],[RN Admin Hours]],Nurse[[#This Row],[RN DON Hours]])</f>
        <v>21.819239130434777</v>
      </c>
      <c r="M520" s="4">
        <v>3.0923913043478262</v>
      </c>
      <c r="N520" s="4">
        <v>13.985869565217389</v>
      </c>
      <c r="O520" s="4">
        <v>4.7409782608695652</v>
      </c>
      <c r="P520" s="4">
        <f>SUM(Nurse[[#This Row],[LPN Hours (excl. Admin)]],Nurse[[#This Row],[LPN Admin Hours]])</f>
        <v>40.703152173913054</v>
      </c>
      <c r="Q520" s="4">
        <v>39.770217391304357</v>
      </c>
      <c r="R520" s="4">
        <v>0.93293478260869567</v>
      </c>
      <c r="S520" s="4">
        <f>SUM(Nurse[[#This Row],[CNA Hours]],Nurse[[#This Row],[NA TR Hours]],Nurse[[#This Row],[Med Aide/Tech Hours]])</f>
        <v>63.427282608695677</v>
      </c>
      <c r="T520" s="4">
        <v>50.040543478260894</v>
      </c>
      <c r="U520" s="4">
        <v>0</v>
      </c>
      <c r="V520" s="4">
        <v>13.386739130434782</v>
      </c>
      <c r="W5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20" s="4">
        <v>0</v>
      </c>
      <c r="Y520" s="4">
        <v>0</v>
      </c>
      <c r="Z520" s="4">
        <v>0</v>
      </c>
      <c r="AA520" s="4">
        <v>0</v>
      </c>
      <c r="AB520" s="4">
        <v>0</v>
      </c>
      <c r="AC520" s="4">
        <v>0</v>
      </c>
      <c r="AD520" s="4">
        <v>0</v>
      </c>
      <c r="AE520" s="4">
        <v>0</v>
      </c>
      <c r="AF520" s="1">
        <v>155682</v>
      </c>
      <c r="AG520" s="1">
        <v>5</v>
      </c>
      <c r="AH520"/>
    </row>
    <row r="521" spans="1:34" x14ac:dyDescent="0.25">
      <c r="A521" t="s">
        <v>508</v>
      </c>
      <c r="B521" t="s">
        <v>111</v>
      </c>
      <c r="C521" t="s">
        <v>736</v>
      </c>
      <c r="D521" t="s">
        <v>597</v>
      </c>
      <c r="E521" s="4">
        <v>51.119565217391305</v>
      </c>
      <c r="F521" s="4">
        <f>Nurse[[#This Row],[Total Nurse Staff Hours]]/Nurse[[#This Row],[MDS Census]]</f>
        <v>3.4275462470763345</v>
      </c>
      <c r="G521" s="4">
        <f>Nurse[[#This Row],[Total Direct Care Staff Hours]]/Nurse[[#This Row],[MDS Census]]</f>
        <v>3.1350733574314269</v>
      </c>
      <c r="H521" s="4">
        <f>Nurse[[#This Row],[Total RN Hours (w/ Admin, DON)]]/Nurse[[#This Row],[MDS Census]]</f>
        <v>0.43551988092706784</v>
      </c>
      <c r="I521" s="4">
        <f>Nurse[[#This Row],[RN Hours (excl. Admin, DON)]]/Nurse[[#This Row],[MDS Census]]</f>
        <v>0.34366361896661707</v>
      </c>
      <c r="J521" s="4">
        <f>SUM(Nurse[[#This Row],[RN Hours (excl. Admin, DON)]],Nurse[[#This Row],[RN Admin Hours]],Nurse[[#This Row],[RN DON Hours]],Nurse[[#This Row],[LPN Hours (excl. Admin)]],Nurse[[#This Row],[LPN Admin Hours]],Nurse[[#This Row],[CNA Hours]],Nurse[[#This Row],[NA TR Hours]],Nurse[[#This Row],[Med Aide/Tech Hours]])</f>
        <v>175.2146739130435</v>
      </c>
      <c r="K521" s="4">
        <f>SUM(Nurse[[#This Row],[RN Hours (excl. Admin, DON)]],Nurse[[#This Row],[LPN Hours (excl. Admin)]],Nurse[[#This Row],[CNA Hours]],Nurse[[#This Row],[NA TR Hours]],Nurse[[#This Row],[Med Aide/Tech Hours]])</f>
        <v>160.26358695652175</v>
      </c>
      <c r="L521" s="4">
        <f>SUM(Nurse[[#This Row],[RN Hours (excl. Admin, DON)]],Nurse[[#This Row],[RN Admin Hours]],Nurse[[#This Row],[RN DON Hours]])</f>
        <v>22.263586956521738</v>
      </c>
      <c r="M521" s="4">
        <v>17.567934782608695</v>
      </c>
      <c r="N521" s="4">
        <v>0</v>
      </c>
      <c r="O521" s="4">
        <v>4.6956521739130439</v>
      </c>
      <c r="P521" s="4">
        <f>SUM(Nurse[[#This Row],[LPN Hours (excl. Admin)]],Nurse[[#This Row],[LPN Admin Hours]])</f>
        <v>55.293478260869563</v>
      </c>
      <c r="Q521" s="4">
        <v>45.038043478260867</v>
      </c>
      <c r="R521" s="4">
        <v>10.255434782608695</v>
      </c>
      <c r="S521" s="4">
        <f>SUM(Nurse[[#This Row],[CNA Hours]],Nurse[[#This Row],[NA TR Hours]],Nurse[[#This Row],[Med Aide/Tech Hours]])</f>
        <v>97.657608695652172</v>
      </c>
      <c r="T521" s="4">
        <v>78.298913043478265</v>
      </c>
      <c r="U521" s="4">
        <v>17.116847826086957</v>
      </c>
      <c r="V521" s="4">
        <v>2.2418478260869565</v>
      </c>
      <c r="W5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2.9402173913043477</v>
      </c>
      <c r="X521" s="4">
        <v>1.138586956521739</v>
      </c>
      <c r="Y521" s="4">
        <v>0</v>
      </c>
      <c r="Z521" s="4">
        <v>0</v>
      </c>
      <c r="AA521" s="4">
        <v>0.41576086956521741</v>
      </c>
      <c r="AB521" s="4">
        <v>0</v>
      </c>
      <c r="AC521" s="4">
        <v>1.3858695652173914</v>
      </c>
      <c r="AD521" s="4">
        <v>0</v>
      </c>
      <c r="AE521" s="4">
        <v>0</v>
      </c>
      <c r="AF521" s="1">
        <v>155238</v>
      </c>
      <c r="AG521" s="1">
        <v>5</v>
      </c>
      <c r="AH521"/>
    </row>
    <row r="522" spans="1:34" x14ac:dyDescent="0.25">
      <c r="A522" t="s">
        <v>508</v>
      </c>
      <c r="B522" t="s">
        <v>295</v>
      </c>
      <c r="C522" t="s">
        <v>800</v>
      </c>
      <c r="D522" t="s">
        <v>571</v>
      </c>
      <c r="E522" s="4">
        <v>60.336956521739133</v>
      </c>
      <c r="F522" s="4">
        <f>Nurse[[#This Row],[Total Nurse Staff Hours]]/Nurse[[#This Row],[MDS Census]]</f>
        <v>3.6521095298144468</v>
      </c>
      <c r="G522" s="4">
        <f>Nurse[[#This Row],[Total Direct Care Staff Hours]]/Nurse[[#This Row],[MDS Census]]</f>
        <v>3.2188542604936043</v>
      </c>
      <c r="H522" s="4">
        <f>Nurse[[#This Row],[Total RN Hours (w/ Admin, DON)]]/Nurse[[#This Row],[MDS Census]]</f>
        <v>0.82040893532696813</v>
      </c>
      <c r="I522" s="4">
        <f>Nurse[[#This Row],[RN Hours (excl. Admin, DON)]]/Nurse[[#This Row],[MDS Census]]</f>
        <v>0.55150783642586931</v>
      </c>
      <c r="J522" s="4">
        <f>SUM(Nurse[[#This Row],[RN Hours (excl. Admin, DON)]],Nurse[[#This Row],[RN Admin Hours]],Nurse[[#This Row],[RN DON Hours]],Nurse[[#This Row],[LPN Hours (excl. Admin)]],Nurse[[#This Row],[LPN Admin Hours]],Nurse[[#This Row],[CNA Hours]],Nurse[[#This Row],[NA TR Hours]],Nurse[[#This Row],[Med Aide/Tech Hours]])</f>
        <v>220.35717391304343</v>
      </c>
      <c r="K522" s="4">
        <f>SUM(Nurse[[#This Row],[RN Hours (excl. Admin, DON)]],Nurse[[#This Row],[LPN Hours (excl. Admin)]],Nurse[[#This Row],[CNA Hours]],Nurse[[#This Row],[NA TR Hours]],Nurse[[#This Row],[Med Aide/Tech Hours]])</f>
        <v>194.21586956521736</v>
      </c>
      <c r="L522" s="4">
        <f>SUM(Nurse[[#This Row],[RN Hours (excl. Admin, DON)]],Nurse[[#This Row],[RN Admin Hours]],Nurse[[#This Row],[RN DON Hours]])</f>
        <v>49.500978260869566</v>
      </c>
      <c r="M522" s="4">
        <v>33.276304347826091</v>
      </c>
      <c r="N522" s="4">
        <v>11.442065217391304</v>
      </c>
      <c r="O522" s="4">
        <v>4.7826086956521738</v>
      </c>
      <c r="P522" s="4">
        <f>SUM(Nurse[[#This Row],[LPN Hours (excl. Admin)]],Nurse[[#This Row],[LPN Admin Hours]])</f>
        <v>53.384673913043478</v>
      </c>
      <c r="Q522" s="4">
        <v>43.468043478260867</v>
      </c>
      <c r="R522" s="4">
        <v>9.9166304347826095</v>
      </c>
      <c r="S522" s="4">
        <f>SUM(Nurse[[#This Row],[CNA Hours]],Nurse[[#This Row],[NA TR Hours]],Nurse[[#This Row],[Med Aide/Tech Hours]])</f>
        <v>117.4715217391304</v>
      </c>
      <c r="T522" s="4">
        <v>105.72304347826083</v>
      </c>
      <c r="U522" s="4">
        <v>1.0306521739130434</v>
      </c>
      <c r="V522" s="4">
        <v>10.717826086956521</v>
      </c>
      <c r="W5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116.06173913043479</v>
      </c>
      <c r="X522" s="4">
        <v>25.740217391304341</v>
      </c>
      <c r="Y522" s="4">
        <v>0</v>
      </c>
      <c r="Z522" s="4">
        <v>0</v>
      </c>
      <c r="AA522" s="4">
        <v>27.667717391304347</v>
      </c>
      <c r="AB522" s="4">
        <v>0</v>
      </c>
      <c r="AC522" s="4">
        <v>62.160217391304357</v>
      </c>
      <c r="AD522" s="4">
        <v>0</v>
      </c>
      <c r="AE522" s="4">
        <v>0.49358695652173917</v>
      </c>
      <c r="AF522" s="1">
        <v>155620</v>
      </c>
      <c r="AG522" s="1">
        <v>5</v>
      </c>
      <c r="AH522"/>
    </row>
    <row r="523" spans="1:34" x14ac:dyDescent="0.25">
      <c r="AH523"/>
    </row>
    <row r="524" spans="1:34" x14ac:dyDescent="0.25">
      <c r="AH524"/>
    </row>
    <row r="525" spans="1:34" x14ac:dyDescent="0.25">
      <c r="AH525"/>
    </row>
    <row r="526" spans="1:34" x14ac:dyDescent="0.25">
      <c r="AH526"/>
    </row>
    <row r="527" spans="1:34" x14ac:dyDescent="0.25">
      <c r="AH527"/>
    </row>
    <row r="528" spans="1: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13" spans="34:34" x14ac:dyDescent="0.25">
      <c r="AH71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71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1" customWidth="1"/>
    <col min="9" max="10" width="15.7109375" customWidth="1"/>
    <col min="11" max="11" width="15.7109375" style="11" customWidth="1" collapsed="1"/>
    <col min="12" max="13" width="15.7109375" hidden="1" customWidth="1" outlineLevel="1"/>
    <col min="14" max="14" width="15.7109375" style="11" hidden="1" customWidth="1" outlineLevel="1"/>
    <col min="15" max="16" width="15.7109375" hidden="1" customWidth="1" outlineLevel="1"/>
    <col min="17" max="17" width="15.7109375" style="9" hidden="1" customWidth="1" outlineLevel="1"/>
    <col min="18" max="18" width="9.140625" hidden="1" customWidth="1" outlineLevel="1"/>
    <col min="19" max="19" width="15.7109375" hidden="1" customWidth="1" outlineLevel="1"/>
    <col min="20" max="20" width="15.7109375" style="11" hidden="1" customWidth="1" outlineLevel="1"/>
    <col min="21" max="21" width="9.140625" hidden="1" customWidth="1" outlineLevel="1"/>
    <col min="22" max="22" width="15.7109375" hidden="1" customWidth="1" outlineLevel="1"/>
    <col min="23" max="23" width="15.7109375" style="11" hidden="1" customWidth="1" outlineLevel="1"/>
    <col min="24" max="25" width="15.7109375" hidden="1" customWidth="1" outlineLevel="1"/>
    <col min="26" max="26" width="15.7109375" style="11" hidden="1" customWidth="1" outlineLevel="1"/>
    <col min="27" max="27" width="9.140625" hidden="1" customWidth="1" outlineLevel="1"/>
    <col min="28" max="28" width="15.7109375" hidden="1" customWidth="1" outlineLevel="1"/>
    <col min="29" max="29" width="15.7109375" style="11" hidden="1" customWidth="1" outlineLevel="1"/>
    <col min="30" max="31" width="15.7109375" hidden="1" customWidth="1" outlineLevel="1"/>
    <col min="32" max="32" width="15.7109375" style="11" hidden="1" customWidth="1" outlineLevel="1"/>
    <col min="33" max="33" width="9.140625" hidden="1" customWidth="1" outlineLevel="1"/>
    <col min="34" max="34" width="15.7109375" hidden="1" customWidth="1" outlineLevel="1"/>
    <col min="35" max="35" width="15.7109375" style="11" hidden="1" customWidth="1" outlineLevel="1"/>
    <col min="36" max="36" width="9.140625" hidden="1" customWidth="1" outlineLevel="1"/>
    <col min="37" max="37" width="15.7109375" hidden="1" customWidth="1" outlineLevel="1"/>
    <col min="38" max="38" width="15.7109375" style="11"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825</v>
      </c>
      <c r="B1" s="2" t="s">
        <v>827</v>
      </c>
      <c r="C1" s="2" t="s">
        <v>828</v>
      </c>
      <c r="D1" s="2" t="s">
        <v>829</v>
      </c>
      <c r="E1" s="2" t="s">
        <v>830</v>
      </c>
      <c r="F1" s="2" t="s">
        <v>835</v>
      </c>
      <c r="G1" s="2" t="s">
        <v>861</v>
      </c>
      <c r="H1" s="10" t="s">
        <v>862</v>
      </c>
      <c r="I1" s="2" t="s">
        <v>836</v>
      </c>
      <c r="J1" s="2" t="s">
        <v>859</v>
      </c>
      <c r="K1" s="10" t="s">
        <v>863</v>
      </c>
      <c r="L1" s="2" t="s">
        <v>837</v>
      </c>
      <c r="M1" s="2" t="s">
        <v>860</v>
      </c>
      <c r="N1" s="10" t="s">
        <v>871</v>
      </c>
      <c r="O1" s="2" t="s">
        <v>838</v>
      </c>
      <c r="P1" s="2" t="s">
        <v>849</v>
      </c>
      <c r="Q1" s="8" t="s">
        <v>865</v>
      </c>
      <c r="R1" s="2" t="s">
        <v>839</v>
      </c>
      <c r="S1" s="2" t="s">
        <v>850</v>
      </c>
      <c r="T1" s="10" t="s">
        <v>864</v>
      </c>
      <c r="U1" s="2" t="s">
        <v>840</v>
      </c>
      <c r="V1" s="2" t="s">
        <v>851</v>
      </c>
      <c r="W1" s="10" t="s">
        <v>866</v>
      </c>
      <c r="X1" s="2" t="s">
        <v>842</v>
      </c>
      <c r="Y1" s="2" t="s">
        <v>852</v>
      </c>
      <c r="Z1" s="10" t="s">
        <v>867</v>
      </c>
      <c r="AA1" s="2" t="s">
        <v>843</v>
      </c>
      <c r="AB1" s="2" t="s">
        <v>853</v>
      </c>
      <c r="AC1" s="10" t="s">
        <v>872</v>
      </c>
      <c r="AD1" s="2" t="s">
        <v>845</v>
      </c>
      <c r="AE1" s="2" t="s">
        <v>854</v>
      </c>
      <c r="AF1" s="10" t="s">
        <v>868</v>
      </c>
      <c r="AG1" s="2" t="s">
        <v>846</v>
      </c>
      <c r="AH1" s="2" t="s">
        <v>855</v>
      </c>
      <c r="AI1" s="10" t="s">
        <v>869</v>
      </c>
      <c r="AJ1" s="2" t="s">
        <v>847</v>
      </c>
      <c r="AK1" s="2" t="s">
        <v>856</v>
      </c>
      <c r="AL1" s="10" t="s">
        <v>870</v>
      </c>
      <c r="AM1" s="2" t="s">
        <v>857</v>
      </c>
      <c r="AN1" s="3" t="s">
        <v>858</v>
      </c>
    </row>
    <row r="2" spans="1:51" x14ac:dyDescent="0.25">
      <c r="A2" t="s">
        <v>508</v>
      </c>
      <c r="B2" t="s">
        <v>373</v>
      </c>
      <c r="C2" t="s">
        <v>642</v>
      </c>
      <c r="D2" t="s">
        <v>605</v>
      </c>
      <c r="E2" s="4">
        <v>39.25352112676056</v>
      </c>
      <c r="F2" s="4">
        <v>148.7605633802817</v>
      </c>
      <c r="G2" s="4">
        <v>38.785211267605632</v>
      </c>
      <c r="H2" s="11">
        <v>0.26072240106040523</v>
      </c>
      <c r="I2" s="4">
        <v>136.3943661971831</v>
      </c>
      <c r="J2" s="4">
        <v>38.785211267605632</v>
      </c>
      <c r="K2" s="11">
        <v>0.28436080132176783</v>
      </c>
      <c r="L2" s="4">
        <v>33.887323943661968</v>
      </c>
      <c r="M2" s="4">
        <v>5.721830985915493</v>
      </c>
      <c r="N2" s="11">
        <v>0.16884871155444722</v>
      </c>
      <c r="O2" s="4">
        <v>21.52112676056338</v>
      </c>
      <c r="P2" s="4">
        <v>5.721830985915493</v>
      </c>
      <c r="Q2" s="9">
        <v>0.26587041884816753</v>
      </c>
      <c r="R2" s="4">
        <v>6.957746478873239</v>
      </c>
      <c r="S2" s="4">
        <v>0</v>
      </c>
      <c r="T2" s="11">
        <v>0</v>
      </c>
      <c r="U2" s="4">
        <v>5.408450704225352</v>
      </c>
      <c r="V2" s="4">
        <v>0</v>
      </c>
      <c r="W2" s="11">
        <v>0</v>
      </c>
      <c r="X2" s="4">
        <v>34.5387323943662</v>
      </c>
      <c r="Y2" s="4">
        <v>4.848591549295775</v>
      </c>
      <c r="Z2" s="11">
        <v>0.14038128249566725</v>
      </c>
      <c r="AA2" s="4">
        <v>0</v>
      </c>
      <c r="AB2" s="4">
        <v>0</v>
      </c>
      <c r="AC2" s="11" t="s">
        <v>873</v>
      </c>
      <c r="AD2" s="4">
        <v>75.433098591549296</v>
      </c>
      <c r="AE2" s="4">
        <v>28.214788732394368</v>
      </c>
      <c r="AF2" s="11">
        <v>0.37403724968491808</v>
      </c>
      <c r="AG2" s="4">
        <v>4.901408450704225</v>
      </c>
      <c r="AH2" s="4">
        <v>0</v>
      </c>
      <c r="AI2" s="11">
        <v>0</v>
      </c>
      <c r="AJ2" s="4">
        <v>0</v>
      </c>
      <c r="AK2" s="4">
        <v>0</v>
      </c>
      <c r="AL2" s="11" t="s">
        <v>873</v>
      </c>
      <c r="AM2" s="1">
        <v>155729</v>
      </c>
      <c r="AN2" s="1">
        <v>5</v>
      </c>
      <c r="AX2"/>
      <c r="AY2"/>
    </row>
    <row r="3" spans="1:51" x14ac:dyDescent="0.25">
      <c r="A3" t="s">
        <v>508</v>
      </c>
      <c r="B3" t="s">
        <v>387</v>
      </c>
      <c r="C3" t="s">
        <v>637</v>
      </c>
      <c r="D3" t="s">
        <v>579</v>
      </c>
      <c r="E3" s="4">
        <v>77.760563380281695</v>
      </c>
      <c r="F3" s="4">
        <v>305.63380281690144</v>
      </c>
      <c r="G3" s="4">
        <v>45.035211267605639</v>
      </c>
      <c r="H3" s="11">
        <v>0.14735023041474654</v>
      </c>
      <c r="I3" s="4">
        <v>286.59154929577466</v>
      </c>
      <c r="J3" s="4">
        <v>45.035211267605639</v>
      </c>
      <c r="K3" s="11">
        <v>0.15714075093375271</v>
      </c>
      <c r="L3" s="4">
        <v>48.757042253521128</v>
      </c>
      <c r="M3" s="4">
        <v>3.1056338028169015</v>
      </c>
      <c r="N3" s="11">
        <v>6.3696107460099655E-2</v>
      </c>
      <c r="O3" s="4">
        <v>29.714788732394368</v>
      </c>
      <c r="P3" s="4">
        <v>3.1056338028169015</v>
      </c>
      <c r="Q3" s="9">
        <v>0.10451475293281194</v>
      </c>
      <c r="R3" s="4">
        <v>15.211267605633802</v>
      </c>
      <c r="S3" s="4">
        <v>0</v>
      </c>
      <c r="T3" s="11">
        <v>0</v>
      </c>
      <c r="U3" s="4">
        <v>3.8309859154929575</v>
      </c>
      <c r="V3" s="4">
        <v>0</v>
      </c>
      <c r="W3" s="11">
        <v>0</v>
      </c>
      <c r="X3" s="4">
        <v>52.014084507042256</v>
      </c>
      <c r="Y3" s="4">
        <v>4.774647887323944</v>
      </c>
      <c r="Z3" s="11">
        <v>9.1795288383428111E-2</v>
      </c>
      <c r="AA3" s="4">
        <v>0</v>
      </c>
      <c r="AB3" s="4">
        <v>0</v>
      </c>
      <c r="AC3" s="11" t="s">
        <v>873</v>
      </c>
      <c r="AD3" s="4">
        <v>196.80281690140845</v>
      </c>
      <c r="AE3" s="4">
        <v>37.154929577464792</v>
      </c>
      <c r="AF3" s="11">
        <v>0.18879267158090604</v>
      </c>
      <c r="AG3" s="4">
        <v>8.0598591549295779</v>
      </c>
      <c r="AH3" s="4">
        <v>0</v>
      </c>
      <c r="AI3" s="11">
        <v>0</v>
      </c>
      <c r="AJ3" s="4">
        <v>0</v>
      </c>
      <c r="AK3" s="4">
        <v>0</v>
      </c>
      <c r="AL3" s="11" t="s">
        <v>873</v>
      </c>
      <c r="AM3" s="1">
        <v>155747</v>
      </c>
      <c r="AN3" s="1">
        <v>5</v>
      </c>
      <c r="AX3"/>
      <c r="AY3"/>
    </row>
    <row r="4" spans="1:51" x14ac:dyDescent="0.25">
      <c r="A4" t="s">
        <v>508</v>
      </c>
      <c r="B4" t="s">
        <v>435</v>
      </c>
      <c r="C4" t="s">
        <v>737</v>
      </c>
      <c r="D4" t="s">
        <v>613</v>
      </c>
      <c r="E4" s="4">
        <v>92.282608695652172</v>
      </c>
      <c r="F4" s="4">
        <v>295.07228260869562</v>
      </c>
      <c r="G4" s="4">
        <v>32.607608695652175</v>
      </c>
      <c r="H4" s="11">
        <v>0.11050718965323532</v>
      </c>
      <c r="I4" s="4">
        <v>253.0423913043478</v>
      </c>
      <c r="J4" s="4">
        <v>32.607608695652175</v>
      </c>
      <c r="K4" s="11">
        <v>0.12886223738074479</v>
      </c>
      <c r="L4" s="4">
        <v>38.728260869565219</v>
      </c>
      <c r="M4" s="4">
        <v>0</v>
      </c>
      <c r="N4" s="11">
        <v>0</v>
      </c>
      <c r="O4" s="4">
        <v>20.461956521739129</v>
      </c>
      <c r="P4" s="4">
        <v>0</v>
      </c>
      <c r="Q4" s="9">
        <v>0</v>
      </c>
      <c r="R4" s="4">
        <v>12.527173913043478</v>
      </c>
      <c r="S4" s="4">
        <v>0</v>
      </c>
      <c r="T4" s="11">
        <v>0</v>
      </c>
      <c r="U4" s="4">
        <v>5.7391304347826084</v>
      </c>
      <c r="V4" s="4">
        <v>0</v>
      </c>
      <c r="W4" s="11">
        <v>0</v>
      </c>
      <c r="X4" s="4">
        <v>66.269565217391303</v>
      </c>
      <c r="Y4" s="4">
        <v>2.8619565217391307</v>
      </c>
      <c r="Z4" s="11">
        <v>4.3186589686392864E-2</v>
      </c>
      <c r="AA4" s="4">
        <v>23.763586956521738</v>
      </c>
      <c r="AB4" s="4">
        <v>0</v>
      </c>
      <c r="AC4" s="11">
        <v>0</v>
      </c>
      <c r="AD4" s="4">
        <v>150.83695652173913</v>
      </c>
      <c r="AE4" s="4">
        <v>29.25</v>
      </c>
      <c r="AF4" s="11">
        <v>0.19391799380269512</v>
      </c>
      <c r="AG4" s="4">
        <v>2.4130434782608696</v>
      </c>
      <c r="AH4" s="4">
        <v>0</v>
      </c>
      <c r="AI4" s="11">
        <v>0</v>
      </c>
      <c r="AJ4" s="4">
        <v>13.060869565217393</v>
      </c>
      <c r="AK4" s="4">
        <v>0.4956521739130435</v>
      </c>
      <c r="AL4" s="11">
        <v>26.350877192982459</v>
      </c>
      <c r="AM4" s="1">
        <v>155805</v>
      </c>
      <c r="AN4" s="1">
        <v>5</v>
      </c>
      <c r="AX4"/>
      <c r="AY4"/>
    </row>
    <row r="5" spans="1:51" x14ac:dyDescent="0.25">
      <c r="A5" t="s">
        <v>508</v>
      </c>
      <c r="B5" t="s">
        <v>213</v>
      </c>
      <c r="C5" t="s">
        <v>675</v>
      </c>
      <c r="D5" t="s">
        <v>597</v>
      </c>
      <c r="E5" s="4">
        <v>72.739130434782609</v>
      </c>
      <c r="F5" s="4">
        <v>253.90695652173918</v>
      </c>
      <c r="G5" s="4">
        <v>54.170543478260868</v>
      </c>
      <c r="H5" s="11">
        <v>0.21334800834266571</v>
      </c>
      <c r="I5" s="4">
        <v>228.03739130434786</v>
      </c>
      <c r="J5" s="4">
        <v>54.170543478260868</v>
      </c>
      <c r="K5" s="11">
        <v>0.23755114531179092</v>
      </c>
      <c r="L5" s="4">
        <v>26.781956521739133</v>
      </c>
      <c r="M5" s="4">
        <v>3.4803260869565218</v>
      </c>
      <c r="N5" s="11">
        <v>0.12995040463647653</v>
      </c>
      <c r="O5" s="4">
        <v>18.735760869565219</v>
      </c>
      <c r="P5" s="4">
        <v>3.4803260869565218</v>
      </c>
      <c r="Q5" s="9">
        <v>0.18575846004792043</v>
      </c>
      <c r="R5" s="4">
        <v>3.097826086956522</v>
      </c>
      <c r="S5" s="4">
        <v>0</v>
      </c>
      <c r="T5" s="11">
        <v>0</v>
      </c>
      <c r="U5" s="4">
        <v>4.9483695652173916</v>
      </c>
      <c r="V5" s="4">
        <v>0</v>
      </c>
      <c r="W5" s="11">
        <v>0</v>
      </c>
      <c r="X5" s="4">
        <v>49.897826086956528</v>
      </c>
      <c r="Y5" s="4">
        <v>2.8733695652173914</v>
      </c>
      <c r="Z5" s="11">
        <v>5.7585065133098065E-2</v>
      </c>
      <c r="AA5" s="4">
        <v>17.823369565217391</v>
      </c>
      <c r="AB5" s="4">
        <v>0</v>
      </c>
      <c r="AC5" s="11">
        <v>0</v>
      </c>
      <c r="AD5" s="4">
        <v>131.3467391304348</v>
      </c>
      <c r="AE5" s="4">
        <v>37.371195652173917</v>
      </c>
      <c r="AF5" s="11">
        <v>0.28452320856677066</v>
      </c>
      <c r="AG5" s="4">
        <v>9.7255434782608692</v>
      </c>
      <c r="AH5" s="4">
        <v>0</v>
      </c>
      <c r="AI5" s="11">
        <v>0</v>
      </c>
      <c r="AJ5" s="4">
        <v>18.331521739130434</v>
      </c>
      <c r="AK5" s="4">
        <v>10.445652173913043</v>
      </c>
      <c r="AL5" s="11">
        <v>1.754942767950052</v>
      </c>
      <c r="AM5" s="1">
        <v>155432</v>
      </c>
      <c r="AN5" s="1">
        <v>5</v>
      </c>
      <c r="AX5"/>
      <c r="AY5"/>
    </row>
    <row r="6" spans="1:51" x14ac:dyDescent="0.25">
      <c r="A6" t="s">
        <v>508</v>
      </c>
      <c r="B6" t="s">
        <v>4</v>
      </c>
      <c r="C6" t="s">
        <v>776</v>
      </c>
      <c r="D6" t="s">
        <v>551</v>
      </c>
      <c r="E6" s="4">
        <v>36.771739130434781</v>
      </c>
      <c r="F6" s="4">
        <v>156.09347826086952</v>
      </c>
      <c r="G6" s="4">
        <v>36.44891304347825</v>
      </c>
      <c r="H6" s="11">
        <v>0.23350695653384956</v>
      </c>
      <c r="I6" s="4">
        <v>150.29782608695649</v>
      </c>
      <c r="J6" s="4">
        <v>36.392391304347811</v>
      </c>
      <c r="K6" s="11">
        <v>0.24213518087275984</v>
      </c>
      <c r="L6" s="4">
        <v>32.916304347826085</v>
      </c>
      <c r="M6" s="4">
        <v>15.373913043478257</v>
      </c>
      <c r="N6" s="11">
        <v>0.4670607271406399</v>
      </c>
      <c r="O6" s="4">
        <v>27.120652173913044</v>
      </c>
      <c r="P6" s="4">
        <v>15.317391304347822</v>
      </c>
      <c r="Q6" s="9">
        <v>0.56478698248567172</v>
      </c>
      <c r="R6" s="4">
        <v>0</v>
      </c>
      <c r="S6" s="4">
        <v>0</v>
      </c>
      <c r="T6" s="11" t="s">
        <v>873</v>
      </c>
      <c r="U6" s="4">
        <v>5.7956521739130435</v>
      </c>
      <c r="V6" s="4">
        <v>5.6521739130434782E-2</v>
      </c>
      <c r="W6" s="11">
        <v>9.7524381095273824E-3</v>
      </c>
      <c r="X6" s="4">
        <v>24.557608695652167</v>
      </c>
      <c r="Y6" s="4">
        <v>11.310869565217388</v>
      </c>
      <c r="Z6" s="11">
        <v>0.46058513698933295</v>
      </c>
      <c r="AA6" s="4">
        <v>0</v>
      </c>
      <c r="AB6" s="4">
        <v>0</v>
      </c>
      <c r="AC6" s="11" t="s">
        <v>873</v>
      </c>
      <c r="AD6" s="4">
        <v>85.353260869565219</v>
      </c>
      <c r="AE6" s="4">
        <v>6.5586956521739124</v>
      </c>
      <c r="AF6" s="11">
        <v>7.6841770136899065E-2</v>
      </c>
      <c r="AG6" s="4">
        <v>8.0706521739130412</v>
      </c>
      <c r="AH6" s="4">
        <v>0.43369565217391304</v>
      </c>
      <c r="AI6" s="11">
        <v>5.373737373737375E-2</v>
      </c>
      <c r="AJ6" s="4">
        <v>5.1956521739130457</v>
      </c>
      <c r="AK6" s="4">
        <v>2.7717391304347827</v>
      </c>
      <c r="AL6" s="11">
        <v>1.8745098039215693</v>
      </c>
      <c r="AM6" s="1">
        <v>155521</v>
      </c>
      <c r="AN6" s="1">
        <v>5</v>
      </c>
      <c r="AX6"/>
      <c r="AY6"/>
    </row>
    <row r="7" spans="1:51" x14ac:dyDescent="0.25">
      <c r="A7" t="s">
        <v>508</v>
      </c>
      <c r="B7" t="s">
        <v>131</v>
      </c>
      <c r="C7" t="s">
        <v>696</v>
      </c>
      <c r="D7" t="s">
        <v>557</v>
      </c>
      <c r="E7" s="4">
        <v>126.96739130434783</v>
      </c>
      <c r="F7" s="4">
        <v>434.70652173913044</v>
      </c>
      <c r="G7" s="4">
        <v>0</v>
      </c>
      <c r="H7" s="11">
        <v>0</v>
      </c>
      <c r="I7" s="4">
        <v>415.05978260869563</v>
      </c>
      <c r="J7" s="4">
        <v>0</v>
      </c>
      <c r="K7" s="11">
        <v>0</v>
      </c>
      <c r="L7" s="4">
        <v>25.576086956521742</v>
      </c>
      <c r="M7" s="4">
        <v>0</v>
      </c>
      <c r="N7" s="11">
        <v>0</v>
      </c>
      <c r="O7" s="4">
        <v>14.760869565217391</v>
      </c>
      <c r="P7" s="4">
        <v>0</v>
      </c>
      <c r="Q7" s="9">
        <v>0</v>
      </c>
      <c r="R7" s="4">
        <v>5.0760869565217392</v>
      </c>
      <c r="S7" s="4">
        <v>0</v>
      </c>
      <c r="T7" s="11">
        <v>0</v>
      </c>
      <c r="U7" s="4">
        <v>5.7391304347826111</v>
      </c>
      <c r="V7" s="4">
        <v>0</v>
      </c>
      <c r="W7" s="11">
        <v>0</v>
      </c>
      <c r="X7" s="4">
        <v>103.08152173913044</v>
      </c>
      <c r="Y7" s="4">
        <v>0</v>
      </c>
      <c r="Z7" s="11">
        <v>0</v>
      </c>
      <c r="AA7" s="4">
        <v>8.8315217391304355</v>
      </c>
      <c r="AB7" s="4">
        <v>0</v>
      </c>
      <c r="AC7" s="11">
        <v>0</v>
      </c>
      <c r="AD7" s="4">
        <v>203.91304347826087</v>
      </c>
      <c r="AE7" s="4">
        <v>0</v>
      </c>
      <c r="AF7" s="11">
        <v>0</v>
      </c>
      <c r="AG7" s="4">
        <v>4.625</v>
      </c>
      <c r="AH7" s="4">
        <v>0</v>
      </c>
      <c r="AI7" s="11">
        <v>0</v>
      </c>
      <c r="AJ7" s="4">
        <v>88.679347826086953</v>
      </c>
      <c r="AK7" s="4">
        <v>0</v>
      </c>
      <c r="AL7" s="11" t="s">
        <v>873</v>
      </c>
      <c r="AM7" s="1">
        <v>155272</v>
      </c>
      <c r="AN7" s="1">
        <v>5</v>
      </c>
      <c r="AX7"/>
      <c r="AY7"/>
    </row>
    <row r="8" spans="1:51" x14ac:dyDescent="0.25">
      <c r="A8" t="s">
        <v>508</v>
      </c>
      <c r="B8" t="s">
        <v>418</v>
      </c>
      <c r="C8" t="s">
        <v>818</v>
      </c>
      <c r="D8" t="s">
        <v>582</v>
      </c>
      <c r="E8" s="4">
        <v>113.70652173913044</v>
      </c>
      <c r="F8" s="4">
        <v>361.77228260869566</v>
      </c>
      <c r="G8" s="4">
        <v>33.617391304347827</v>
      </c>
      <c r="H8" s="11">
        <v>9.292417611967653E-2</v>
      </c>
      <c r="I8" s="4">
        <v>335.50054347826091</v>
      </c>
      <c r="J8" s="4">
        <v>33.617391304347827</v>
      </c>
      <c r="K8" s="11">
        <v>0.10020070595362865</v>
      </c>
      <c r="L8" s="4">
        <v>83.437391304347827</v>
      </c>
      <c r="M8" s="4">
        <v>3.3753260869565223</v>
      </c>
      <c r="N8" s="11">
        <v>4.0453399059956444E-2</v>
      </c>
      <c r="O8" s="4">
        <v>68.503913043478263</v>
      </c>
      <c r="P8" s="4">
        <v>3.3753260869565223</v>
      </c>
      <c r="Q8" s="9">
        <v>4.9272018735838641E-2</v>
      </c>
      <c r="R8" s="4">
        <v>10.183478260869565</v>
      </c>
      <c r="S8" s="4">
        <v>0</v>
      </c>
      <c r="T8" s="11">
        <v>0</v>
      </c>
      <c r="U8" s="4">
        <v>4.75</v>
      </c>
      <c r="V8" s="4">
        <v>0</v>
      </c>
      <c r="W8" s="11">
        <v>0</v>
      </c>
      <c r="X8" s="4">
        <v>70.143260869565225</v>
      </c>
      <c r="Y8" s="4">
        <v>8.6431521739130428</v>
      </c>
      <c r="Z8" s="11">
        <v>0.12322141951719925</v>
      </c>
      <c r="AA8" s="4">
        <v>11.338260869565216</v>
      </c>
      <c r="AB8" s="4">
        <v>0</v>
      </c>
      <c r="AC8" s="11">
        <v>0</v>
      </c>
      <c r="AD8" s="4">
        <v>156.44597826086959</v>
      </c>
      <c r="AE8" s="4">
        <v>21.598913043478262</v>
      </c>
      <c r="AF8" s="11">
        <v>0.13805988037265257</v>
      </c>
      <c r="AG8" s="4">
        <v>7.8183695652173908</v>
      </c>
      <c r="AH8" s="4">
        <v>0</v>
      </c>
      <c r="AI8" s="11">
        <v>0</v>
      </c>
      <c r="AJ8" s="4">
        <v>32.589021739130423</v>
      </c>
      <c r="AK8" s="4">
        <v>0</v>
      </c>
      <c r="AL8" s="11" t="s">
        <v>873</v>
      </c>
      <c r="AM8" s="1">
        <v>155786</v>
      </c>
      <c r="AN8" s="1">
        <v>5</v>
      </c>
      <c r="AX8"/>
      <c r="AY8"/>
    </row>
    <row r="9" spans="1:51" x14ac:dyDescent="0.25">
      <c r="A9" t="s">
        <v>508</v>
      </c>
      <c r="B9" t="s">
        <v>363</v>
      </c>
      <c r="C9" t="s">
        <v>696</v>
      </c>
      <c r="D9" t="s">
        <v>557</v>
      </c>
      <c r="E9" s="4">
        <v>53.619565217391305</v>
      </c>
      <c r="F9" s="4">
        <v>183.35619565217391</v>
      </c>
      <c r="G9" s="4">
        <v>0</v>
      </c>
      <c r="H9" s="11">
        <v>0</v>
      </c>
      <c r="I9" s="4">
        <v>165.7203260869565</v>
      </c>
      <c r="J9" s="4">
        <v>0</v>
      </c>
      <c r="K9" s="11">
        <v>0</v>
      </c>
      <c r="L9" s="4">
        <v>24.616847826086957</v>
      </c>
      <c r="M9" s="4">
        <v>0</v>
      </c>
      <c r="N9" s="11">
        <v>0</v>
      </c>
      <c r="O9" s="4">
        <v>12.418478260869565</v>
      </c>
      <c r="P9" s="4">
        <v>0</v>
      </c>
      <c r="Q9" s="9">
        <v>0</v>
      </c>
      <c r="R9" s="4">
        <v>5.7092391304347823</v>
      </c>
      <c r="S9" s="4">
        <v>0</v>
      </c>
      <c r="T9" s="11">
        <v>0</v>
      </c>
      <c r="U9" s="4">
        <v>6.4891304347826084</v>
      </c>
      <c r="V9" s="4">
        <v>0</v>
      </c>
      <c r="W9" s="11">
        <v>0</v>
      </c>
      <c r="X9" s="4">
        <v>20.861630434782608</v>
      </c>
      <c r="Y9" s="4">
        <v>0</v>
      </c>
      <c r="Z9" s="11">
        <v>0</v>
      </c>
      <c r="AA9" s="4">
        <v>5.4375</v>
      </c>
      <c r="AB9" s="4">
        <v>0</v>
      </c>
      <c r="AC9" s="11">
        <v>0</v>
      </c>
      <c r="AD9" s="4">
        <v>132.44021739130434</v>
      </c>
      <c r="AE9" s="4">
        <v>0</v>
      </c>
      <c r="AF9" s="11">
        <v>0</v>
      </c>
      <c r="AG9" s="4">
        <v>0</v>
      </c>
      <c r="AH9" s="4">
        <v>0</v>
      </c>
      <c r="AI9" s="11" t="s">
        <v>873</v>
      </c>
      <c r="AJ9" s="4">
        <v>0</v>
      </c>
      <c r="AK9" s="4">
        <v>0</v>
      </c>
      <c r="AL9" s="11" t="s">
        <v>873</v>
      </c>
      <c r="AM9" s="1">
        <v>155717</v>
      </c>
      <c r="AN9" s="1">
        <v>5</v>
      </c>
      <c r="AX9"/>
      <c r="AY9"/>
    </row>
    <row r="10" spans="1:51" x14ac:dyDescent="0.25">
      <c r="A10" t="s">
        <v>508</v>
      </c>
      <c r="B10" t="s">
        <v>78</v>
      </c>
      <c r="C10" t="s">
        <v>696</v>
      </c>
      <c r="D10" t="s">
        <v>557</v>
      </c>
      <c r="E10" s="4">
        <v>74.076086956521735</v>
      </c>
      <c r="F10" s="4">
        <v>256.61152173913041</v>
      </c>
      <c r="G10" s="4">
        <v>0</v>
      </c>
      <c r="H10" s="11">
        <v>0</v>
      </c>
      <c r="I10" s="4">
        <v>236.50880434782604</v>
      </c>
      <c r="J10" s="4">
        <v>0</v>
      </c>
      <c r="K10" s="11">
        <v>0</v>
      </c>
      <c r="L10" s="4">
        <v>52.494891304347824</v>
      </c>
      <c r="M10" s="4">
        <v>0</v>
      </c>
      <c r="N10" s="11">
        <v>0</v>
      </c>
      <c r="O10" s="4">
        <v>32.682934782608697</v>
      </c>
      <c r="P10" s="4">
        <v>0</v>
      </c>
      <c r="Q10" s="9">
        <v>0</v>
      </c>
      <c r="R10" s="4">
        <v>13.985869565217389</v>
      </c>
      <c r="S10" s="4">
        <v>0</v>
      </c>
      <c r="T10" s="11">
        <v>0</v>
      </c>
      <c r="U10" s="4">
        <v>5.8260869565217392</v>
      </c>
      <c r="V10" s="4">
        <v>0</v>
      </c>
      <c r="W10" s="11">
        <v>0</v>
      </c>
      <c r="X10" s="4">
        <v>41.195</v>
      </c>
      <c r="Y10" s="4">
        <v>0</v>
      </c>
      <c r="Z10" s="11">
        <v>0</v>
      </c>
      <c r="AA10" s="4">
        <v>0.29076086956521741</v>
      </c>
      <c r="AB10" s="4">
        <v>0</v>
      </c>
      <c r="AC10" s="11">
        <v>0</v>
      </c>
      <c r="AD10" s="4">
        <v>124.88434782608694</v>
      </c>
      <c r="AE10" s="4">
        <v>0</v>
      </c>
      <c r="AF10" s="11">
        <v>0</v>
      </c>
      <c r="AG10" s="4">
        <v>0</v>
      </c>
      <c r="AH10" s="4">
        <v>0</v>
      </c>
      <c r="AI10" s="11" t="s">
        <v>873</v>
      </c>
      <c r="AJ10" s="4">
        <v>37.746521739130436</v>
      </c>
      <c r="AK10" s="4">
        <v>0</v>
      </c>
      <c r="AL10" s="11" t="s">
        <v>873</v>
      </c>
      <c r="AM10" s="1">
        <v>155196</v>
      </c>
      <c r="AN10" s="1">
        <v>5</v>
      </c>
      <c r="AX10"/>
      <c r="AY10"/>
    </row>
    <row r="11" spans="1:51" x14ac:dyDescent="0.25">
      <c r="A11" t="s">
        <v>508</v>
      </c>
      <c r="B11" t="s">
        <v>244</v>
      </c>
      <c r="C11" t="s">
        <v>679</v>
      </c>
      <c r="D11" t="s">
        <v>588</v>
      </c>
      <c r="E11" s="4">
        <v>84.608695652173907</v>
      </c>
      <c r="F11" s="4">
        <v>330.0414130434782</v>
      </c>
      <c r="G11" s="4">
        <v>0</v>
      </c>
      <c r="H11" s="11">
        <v>0</v>
      </c>
      <c r="I11" s="4">
        <v>314.41717391304343</v>
      </c>
      <c r="J11" s="4">
        <v>0</v>
      </c>
      <c r="K11" s="11">
        <v>0</v>
      </c>
      <c r="L11" s="4">
        <v>53.197826086956496</v>
      </c>
      <c r="M11" s="4">
        <v>0</v>
      </c>
      <c r="N11" s="11">
        <v>0</v>
      </c>
      <c r="O11" s="4">
        <v>37.573586956521716</v>
      </c>
      <c r="P11" s="4">
        <v>0</v>
      </c>
      <c r="Q11" s="9">
        <v>0</v>
      </c>
      <c r="R11" s="4">
        <v>11.015543478260868</v>
      </c>
      <c r="S11" s="4">
        <v>0</v>
      </c>
      <c r="T11" s="11">
        <v>0</v>
      </c>
      <c r="U11" s="4">
        <v>4.6086956521739131</v>
      </c>
      <c r="V11" s="4">
        <v>0</v>
      </c>
      <c r="W11" s="11">
        <v>0</v>
      </c>
      <c r="X11" s="4">
        <v>82.303913043478246</v>
      </c>
      <c r="Y11" s="4">
        <v>0</v>
      </c>
      <c r="Z11" s="11">
        <v>0</v>
      </c>
      <c r="AA11" s="4">
        <v>0</v>
      </c>
      <c r="AB11" s="4">
        <v>0</v>
      </c>
      <c r="AC11" s="11" t="s">
        <v>873</v>
      </c>
      <c r="AD11" s="4">
        <v>183.51989130434779</v>
      </c>
      <c r="AE11" s="4">
        <v>0</v>
      </c>
      <c r="AF11" s="11">
        <v>0</v>
      </c>
      <c r="AG11" s="4">
        <v>0</v>
      </c>
      <c r="AH11" s="4">
        <v>0</v>
      </c>
      <c r="AI11" s="11" t="s">
        <v>873</v>
      </c>
      <c r="AJ11" s="4">
        <v>11.019782608695651</v>
      </c>
      <c r="AK11" s="4">
        <v>0</v>
      </c>
      <c r="AL11" s="11" t="s">
        <v>873</v>
      </c>
      <c r="AM11" s="1">
        <v>155490</v>
      </c>
      <c r="AN11" s="1">
        <v>5</v>
      </c>
      <c r="AX11"/>
      <c r="AY11"/>
    </row>
    <row r="12" spans="1:51" x14ac:dyDescent="0.25">
      <c r="A12" t="s">
        <v>508</v>
      </c>
      <c r="B12" t="s">
        <v>176</v>
      </c>
      <c r="C12" t="s">
        <v>693</v>
      </c>
      <c r="D12" t="s">
        <v>561</v>
      </c>
      <c r="E12" s="4">
        <v>45.489130434782609</v>
      </c>
      <c r="F12" s="4">
        <v>139.22336956521747</v>
      </c>
      <c r="G12" s="4">
        <v>0</v>
      </c>
      <c r="H12" s="11">
        <v>0</v>
      </c>
      <c r="I12" s="4">
        <v>120.66489130434788</v>
      </c>
      <c r="J12" s="4">
        <v>0</v>
      </c>
      <c r="K12" s="11">
        <v>0</v>
      </c>
      <c r="L12" s="4">
        <v>48.089782608695657</v>
      </c>
      <c r="M12" s="4">
        <v>0</v>
      </c>
      <c r="N12" s="11">
        <v>0</v>
      </c>
      <c r="O12" s="4">
        <v>29.531304347826094</v>
      </c>
      <c r="P12" s="4">
        <v>0</v>
      </c>
      <c r="Q12" s="9">
        <v>0</v>
      </c>
      <c r="R12" s="4">
        <v>13.911739130434778</v>
      </c>
      <c r="S12" s="4">
        <v>0</v>
      </c>
      <c r="T12" s="11">
        <v>0</v>
      </c>
      <c r="U12" s="4">
        <v>4.6467391304347823</v>
      </c>
      <c r="V12" s="4">
        <v>0</v>
      </c>
      <c r="W12" s="11">
        <v>0</v>
      </c>
      <c r="X12" s="4">
        <v>33.652717391304371</v>
      </c>
      <c r="Y12" s="4">
        <v>0</v>
      </c>
      <c r="Z12" s="11">
        <v>0</v>
      </c>
      <c r="AA12" s="4">
        <v>0</v>
      </c>
      <c r="AB12" s="4">
        <v>0</v>
      </c>
      <c r="AC12" s="11" t="s">
        <v>873</v>
      </c>
      <c r="AD12" s="4">
        <v>50.906413043478295</v>
      </c>
      <c r="AE12" s="4">
        <v>0</v>
      </c>
      <c r="AF12" s="11">
        <v>0</v>
      </c>
      <c r="AG12" s="4">
        <v>2.1945652173913035</v>
      </c>
      <c r="AH12" s="4">
        <v>0</v>
      </c>
      <c r="AI12" s="11">
        <v>0</v>
      </c>
      <c r="AJ12" s="4">
        <v>4.3798913043478267</v>
      </c>
      <c r="AK12" s="4">
        <v>0</v>
      </c>
      <c r="AL12" s="11" t="s">
        <v>873</v>
      </c>
      <c r="AM12" s="1">
        <v>155361</v>
      </c>
      <c r="AN12" s="1">
        <v>5</v>
      </c>
      <c r="AX12"/>
      <c r="AY12"/>
    </row>
    <row r="13" spans="1:51" x14ac:dyDescent="0.25">
      <c r="A13" t="s">
        <v>508</v>
      </c>
      <c r="B13" t="s">
        <v>142</v>
      </c>
      <c r="C13" t="s">
        <v>696</v>
      </c>
      <c r="D13" t="s">
        <v>557</v>
      </c>
      <c r="E13" s="4">
        <v>104.82608695652173</v>
      </c>
      <c r="F13" s="4">
        <v>454.55152173913046</v>
      </c>
      <c r="G13" s="4">
        <v>3.023586956521739</v>
      </c>
      <c r="H13" s="11">
        <v>6.6518025172446604E-3</v>
      </c>
      <c r="I13" s="4">
        <v>413.3477173913044</v>
      </c>
      <c r="J13" s="4">
        <v>0.52652173913043476</v>
      </c>
      <c r="K13" s="11">
        <v>1.2737985888815052E-3</v>
      </c>
      <c r="L13" s="4">
        <v>73.023913043478274</v>
      </c>
      <c r="M13" s="4">
        <v>2.4970652173913046</v>
      </c>
      <c r="N13" s="11">
        <v>3.4195171325652703E-2</v>
      </c>
      <c r="O13" s="4">
        <v>44.702717391304354</v>
      </c>
      <c r="P13" s="4">
        <v>0</v>
      </c>
      <c r="Q13" s="9">
        <v>0</v>
      </c>
      <c r="R13" s="4">
        <v>22.606739130434786</v>
      </c>
      <c r="S13" s="4">
        <v>0</v>
      </c>
      <c r="T13" s="11">
        <v>0</v>
      </c>
      <c r="U13" s="4">
        <v>5.7144565217391303</v>
      </c>
      <c r="V13" s="4">
        <v>2.4970652173913046</v>
      </c>
      <c r="W13" s="11">
        <v>0.4369733513400415</v>
      </c>
      <c r="X13" s="4">
        <v>68.399239130434779</v>
      </c>
      <c r="Y13" s="4">
        <v>8.2391304347826086E-2</v>
      </c>
      <c r="Z13" s="11">
        <v>1.2045646325203846E-3</v>
      </c>
      <c r="AA13" s="4">
        <v>12.882608695652172</v>
      </c>
      <c r="AB13" s="4">
        <v>0</v>
      </c>
      <c r="AC13" s="11">
        <v>0</v>
      </c>
      <c r="AD13" s="4">
        <v>252.80141304347825</v>
      </c>
      <c r="AE13" s="4">
        <v>0.44413043478260866</v>
      </c>
      <c r="AF13" s="11">
        <v>1.7568352543433946E-3</v>
      </c>
      <c r="AG13" s="4">
        <v>0</v>
      </c>
      <c r="AH13" s="4">
        <v>0</v>
      </c>
      <c r="AI13" s="11" t="s">
        <v>873</v>
      </c>
      <c r="AJ13" s="4">
        <v>47.444347826086968</v>
      </c>
      <c r="AK13" s="4">
        <v>0</v>
      </c>
      <c r="AL13" s="11" t="s">
        <v>873</v>
      </c>
      <c r="AM13" s="1">
        <v>155292</v>
      </c>
      <c r="AN13" s="1">
        <v>5</v>
      </c>
      <c r="AX13"/>
      <c r="AY13"/>
    </row>
    <row r="14" spans="1:51" x14ac:dyDescent="0.25">
      <c r="A14" t="s">
        <v>508</v>
      </c>
      <c r="B14" t="s">
        <v>58</v>
      </c>
      <c r="C14" t="s">
        <v>719</v>
      </c>
      <c r="D14" t="s">
        <v>602</v>
      </c>
      <c r="E14" s="4">
        <v>119.8804347826087</v>
      </c>
      <c r="F14" s="4">
        <v>314.88000000000005</v>
      </c>
      <c r="G14" s="4">
        <v>42.740760869565221</v>
      </c>
      <c r="H14" s="11">
        <v>0.13573666434694237</v>
      </c>
      <c r="I14" s="4">
        <v>298.39086956521743</v>
      </c>
      <c r="J14" s="4">
        <v>40.392934782608705</v>
      </c>
      <c r="K14" s="11">
        <v>0.13536920496751417</v>
      </c>
      <c r="L14" s="4">
        <v>30.960760869565227</v>
      </c>
      <c r="M14" s="4">
        <v>12.003152173913042</v>
      </c>
      <c r="N14" s="11">
        <v>0.38768918582076173</v>
      </c>
      <c r="O14" s="4">
        <v>25.678152173913052</v>
      </c>
      <c r="P14" s="4">
        <v>9.6553260869565207</v>
      </c>
      <c r="Q14" s="9">
        <v>0.37601327469215484</v>
      </c>
      <c r="R14" s="4">
        <v>2.347826086956522</v>
      </c>
      <c r="S14" s="4">
        <v>2.347826086956522</v>
      </c>
      <c r="T14" s="11">
        <v>1</v>
      </c>
      <c r="U14" s="4">
        <v>2.9347826086956523</v>
      </c>
      <c r="V14" s="4">
        <v>0</v>
      </c>
      <c r="W14" s="11">
        <v>0</v>
      </c>
      <c r="X14" s="4">
        <v>84.180000000000021</v>
      </c>
      <c r="Y14" s="4">
        <v>13.728913043478263</v>
      </c>
      <c r="Z14" s="11">
        <v>0.16308996250271157</v>
      </c>
      <c r="AA14" s="4">
        <v>11.206521739130435</v>
      </c>
      <c r="AB14" s="4">
        <v>0</v>
      </c>
      <c r="AC14" s="11">
        <v>0</v>
      </c>
      <c r="AD14" s="4">
        <v>160.59413043478267</v>
      </c>
      <c r="AE14" s="4">
        <v>14.963586956521743</v>
      </c>
      <c r="AF14" s="11">
        <v>9.317642504125305E-2</v>
      </c>
      <c r="AG14" s="4">
        <v>0</v>
      </c>
      <c r="AH14" s="4">
        <v>0</v>
      </c>
      <c r="AI14" s="11" t="s">
        <v>873</v>
      </c>
      <c r="AJ14" s="4">
        <v>27.938586956521725</v>
      </c>
      <c r="AK14" s="4">
        <v>2.0451086956521745</v>
      </c>
      <c r="AL14" s="11">
        <v>13.661174594738231</v>
      </c>
      <c r="AM14" s="1">
        <v>155156</v>
      </c>
      <c r="AN14" s="1">
        <v>5</v>
      </c>
      <c r="AX14"/>
      <c r="AY14"/>
    </row>
    <row r="15" spans="1:51" x14ac:dyDescent="0.25">
      <c r="A15" t="s">
        <v>508</v>
      </c>
      <c r="B15" t="s">
        <v>281</v>
      </c>
      <c r="C15" t="s">
        <v>789</v>
      </c>
      <c r="D15" t="s">
        <v>586</v>
      </c>
      <c r="E15" s="4">
        <v>69.467391304347828</v>
      </c>
      <c r="F15" s="4">
        <v>203.16315217391306</v>
      </c>
      <c r="G15" s="4">
        <v>38.324021739130444</v>
      </c>
      <c r="H15" s="11">
        <v>0.18863667613467655</v>
      </c>
      <c r="I15" s="4">
        <v>190.89141304347825</v>
      </c>
      <c r="J15" s="4">
        <v>37.976195652173921</v>
      </c>
      <c r="K15" s="11">
        <v>0.19894135124624124</v>
      </c>
      <c r="L15" s="4">
        <v>37.226304347826087</v>
      </c>
      <c r="M15" s="4">
        <v>0.518695652173913</v>
      </c>
      <c r="N15" s="11">
        <v>1.3933578991012665E-2</v>
      </c>
      <c r="O15" s="4">
        <v>24.954565217391302</v>
      </c>
      <c r="P15" s="4">
        <v>0.1708695652173913</v>
      </c>
      <c r="Q15" s="9">
        <v>6.8472266989572355E-3</v>
      </c>
      <c r="R15" s="4">
        <v>6.1739130434782608</v>
      </c>
      <c r="S15" s="4">
        <v>0.34782608695652173</v>
      </c>
      <c r="T15" s="11">
        <v>5.6338028169014086E-2</v>
      </c>
      <c r="U15" s="4">
        <v>6.0978260869565215</v>
      </c>
      <c r="V15" s="4">
        <v>0</v>
      </c>
      <c r="W15" s="11">
        <v>0</v>
      </c>
      <c r="X15" s="4">
        <v>37.010652173913037</v>
      </c>
      <c r="Y15" s="4">
        <v>11.346521739130436</v>
      </c>
      <c r="Z15" s="11">
        <v>0.3065744879558765</v>
      </c>
      <c r="AA15" s="4">
        <v>0</v>
      </c>
      <c r="AB15" s="4">
        <v>0</v>
      </c>
      <c r="AC15" s="11" t="s">
        <v>873</v>
      </c>
      <c r="AD15" s="4">
        <v>113.89576086956522</v>
      </c>
      <c r="AE15" s="4">
        <v>26.458804347826096</v>
      </c>
      <c r="AF15" s="11">
        <v>0.23230719164453392</v>
      </c>
      <c r="AG15" s="4">
        <v>0</v>
      </c>
      <c r="AH15" s="4">
        <v>0</v>
      </c>
      <c r="AI15" s="11" t="s">
        <v>873</v>
      </c>
      <c r="AJ15" s="4">
        <v>15.030434782608692</v>
      </c>
      <c r="AK15" s="4">
        <v>0</v>
      </c>
      <c r="AL15" s="11" t="s">
        <v>873</v>
      </c>
      <c r="AM15" s="1">
        <v>155572</v>
      </c>
      <c r="AN15" s="1">
        <v>5</v>
      </c>
      <c r="AX15"/>
      <c r="AY15"/>
    </row>
    <row r="16" spans="1:51" x14ac:dyDescent="0.25">
      <c r="A16" t="s">
        <v>508</v>
      </c>
      <c r="B16" t="s">
        <v>22</v>
      </c>
      <c r="C16" t="s">
        <v>704</v>
      </c>
      <c r="D16" t="s">
        <v>569</v>
      </c>
      <c r="E16" s="4">
        <v>46.086956521739133</v>
      </c>
      <c r="F16" s="4">
        <v>151.83260869565214</v>
      </c>
      <c r="G16" s="4">
        <v>23.876847826086959</v>
      </c>
      <c r="H16" s="11">
        <v>0.15725770657045091</v>
      </c>
      <c r="I16" s="4">
        <v>139.1</v>
      </c>
      <c r="J16" s="4">
        <v>21.344239130434783</v>
      </c>
      <c r="K16" s="11">
        <v>0.1534452849060732</v>
      </c>
      <c r="L16" s="4">
        <v>25.840217391304343</v>
      </c>
      <c r="M16" s="4">
        <v>4.8097826086956523</v>
      </c>
      <c r="N16" s="11">
        <v>0.18613553190594376</v>
      </c>
      <c r="O16" s="4">
        <v>13.107608695652173</v>
      </c>
      <c r="P16" s="4">
        <v>2.277173913043478</v>
      </c>
      <c r="Q16" s="9">
        <v>0.17372916493904966</v>
      </c>
      <c r="R16" s="4">
        <v>7.3413043478260853</v>
      </c>
      <c r="S16" s="4">
        <v>2.5326086956521738</v>
      </c>
      <c r="T16" s="11">
        <v>0.34498075214687601</v>
      </c>
      <c r="U16" s="4">
        <v>5.3913043478260869</v>
      </c>
      <c r="V16" s="4">
        <v>0</v>
      </c>
      <c r="W16" s="11">
        <v>0</v>
      </c>
      <c r="X16" s="4">
        <v>33.301086956521743</v>
      </c>
      <c r="Y16" s="4">
        <v>8.7010869565217384</v>
      </c>
      <c r="Z16" s="11">
        <v>0.26128537389431072</v>
      </c>
      <c r="AA16" s="4">
        <v>0</v>
      </c>
      <c r="AB16" s="4">
        <v>0</v>
      </c>
      <c r="AC16" s="11" t="s">
        <v>873</v>
      </c>
      <c r="AD16" s="4">
        <v>75.568478260869554</v>
      </c>
      <c r="AE16" s="4">
        <v>10.365978260869566</v>
      </c>
      <c r="AF16" s="11">
        <v>0.13717330955223456</v>
      </c>
      <c r="AG16" s="4">
        <v>0</v>
      </c>
      <c r="AH16" s="4">
        <v>0</v>
      </c>
      <c r="AI16" s="11" t="s">
        <v>873</v>
      </c>
      <c r="AJ16" s="4">
        <v>17.122826086956518</v>
      </c>
      <c r="AK16" s="4">
        <v>0</v>
      </c>
      <c r="AL16" s="11" t="s">
        <v>873</v>
      </c>
      <c r="AM16" s="1">
        <v>155064</v>
      </c>
      <c r="AN16" s="1">
        <v>5</v>
      </c>
      <c r="AX16"/>
      <c r="AY16"/>
    </row>
    <row r="17" spans="1:51" x14ac:dyDescent="0.25">
      <c r="A17" t="s">
        <v>508</v>
      </c>
      <c r="B17" t="s">
        <v>430</v>
      </c>
      <c r="C17" t="s">
        <v>636</v>
      </c>
      <c r="D17" t="s">
        <v>576</v>
      </c>
      <c r="E17" s="4">
        <v>47.586956521739133</v>
      </c>
      <c r="F17" s="4">
        <v>167.69956521739132</v>
      </c>
      <c r="G17" s="4">
        <v>16.176195652173913</v>
      </c>
      <c r="H17" s="11">
        <v>9.6459377406282965E-2</v>
      </c>
      <c r="I17" s="4">
        <v>151.55282608695654</v>
      </c>
      <c r="J17" s="4">
        <v>13.409891304347827</v>
      </c>
      <c r="K17" s="11">
        <v>8.8483281048507972E-2</v>
      </c>
      <c r="L17" s="4">
        <v>23.171739130434784</v>
      </c>
      <c r="M17" s="4">
        <v>4.2119565217391299</v>
      </c>
      <c r="N17" s="11">
        <v>0.18177127310254243</v>
      </c>
      <c r="O17" s="4">
        <v>7.0249999999999986</v>
      </c>
      <c r="P17" s="4">
        <v>1.4456521739130435</v>
      </c>
      <c r="Q17" s="9">
        <v>0.20578678632214145</v>
      </c>
      <c r="R17" s="4">
        <v>11.285326086956522</v>
      </c>
      <c r="S17" s="4">
        <v>1.9809782608695652</v>
      </c>
      <c r="T17" s="11">
        <v>0.17553575728389118</v>
      </c>
      <c r="U17" s="4">
        <v>4.8614130434782608</v>
      </c>
      <c r="V17" s="4">
        <v>0.78532608695652173</v>
      </c>
      <c r="W17" s="11">
        <v>0.16154276131917272</v>
      </c>
      <c r="X17" s="4">
        <v>37.506956521739141</v>
      </c>
      <c r="Y17" s="4">
        <v>1.3678260869565217</v>
      </c>
      <c r="Z17" s="11">
        <v>3.6468597129807795E-2</v>
      </c>
      <c r="AA17" s="4">
        <v>0</v>
      </c>
      <c r="AB17" s="4">
        <v>0</v>
      </c>
      <c r="AC17" s="11" t="s">
        <v>873</v>
      </c>
      <c r="AD17" s="4">
        <v>75.839891304347844</v>
      </c>
      <c r="AE17" s="4">
        <v>10.596413043478261</v>
      </c>
      <c r="AF17" s="11">
        <v>0.13972083637296534</v>
      </c>
      <c r="AG17" s="4">
        <v>0</v>
      </c>
      <c r="AH17" s="4">
        <v>0</v>
      </c>
      <c r="AI17" s="11" t="s">
        <v>873</v>
      </c>
      <c r="AJ17" s="4">
        <v>31.180978260869555</v>
      </c>
      <c r="AK17" s="4">
        <v>0</v>
      </c>
      <c r="AL17" s="11" t="s">
        <v>873</v>
      </c>
      <c r="AM17" s="1">
        <v>155799</v>
      </c>
      <c r="AN17" s="1">
        <v>5</v>
      </c>
      <c r="AX17"/>
      <c r="AY17"/>
    </row>
    <row r="18" spans="1:51" x14ac:dyDescent="0.25">
      <c r="A18" t="s">
        <v>508</v>
      </c>
      <c r="B18" t="s">
        <v>353</v>
      </c>
      <c r="C18" t="s">
        <v>687</v>
      </c>
      <c r="D18" t="s">
        <v>598</v>
      </c>
      <c r="E18" s="4">
        <v>84.728260869565219</v>
      </c>
      <c r="F18" s="4">
        <v>267.25880434782607</v>
      </c>
      <c r="G18" s="4">
        <v>71.369782608695658</v>
      </c>
      <c r="H18" s="11">
        <v>0.26704370987086695</v>
      </c>
      <c r="I18" s="4">
        <v>247.2588043478261</v>
      </c>
      <c r="J18" s="4">
        <v>70.761086956521751</v>
      </c>
      <c r="K18" s="11">
        <v>0.28618227424969706</v>
      </c>
      <c r="L18" s="4">
        <v>11.565217391304348</v>
      </c>
      <c r="M18" s="4">
        <v>2.3586956521739131</v>
      </c>
      <c r="N18" s="11">
        <v>0.20394736842105263</v>
      </c>
      <c r="O18" s="4">
        <v>3.7826086956521738</v>
      </c>
      <c r="P18" s="4">
        <v>1.75</v>
      </c>
      <c r="Q18" s="9">
        <v>0.46264367816091956</v>
      </c>
      <c r="R18" s="4">
        <v>0.60869565217391308</v>
      </c>
      <c r="S18" s="4">
        <v>0.60869565217391308</v>
      </c>
      <c r="T18" s="11">
        <v>1</v>
      </c>
      <c r="U18" s="4">
        <v>7.1739130434782608</v>
      </c>
      <c r="V18" s="4">
        <v>0</v>
      </c>
      <c r="W18" s="11">
        <v>0</v>
      </c>
      <c r="X18" s="4">
        <v>66.255543478260861</v>
      </c>
      <c r="Y18" s="4">
        <v>25.588152173913045</v>
      </c>
      <c r="Z18" s="11">
        <v>0.38620394355845539</v>
      </c>
      <c r="AA18" s="4">
        <v>12.217391304347826</v>
      </c>
      <c r="AB18" s="4">
        <v>0</v>
      </c>
      <c r="AC18" s="11">
        <v>0</v>
      </c>
      <c r="AD18" s="4">
        <v>145.83369565217393</v>
      </c>
      <c r="AE18" s="4">
        <v>43.422934782608706</v>
      </c>
      <c r="AF18" s="11">
        <v>0.29775652731297564</v>
      </c>
      <c r="AG18" s="4">
        <v>0</v>
      </c>
      <c r="AH18" s="4">
        <v>0</v>
      </c>
      <c r="AI18" s="11" t="s">
        <v>873</v>
      </c>
      <c r="AJ18" s="4">
        <v>31.386956521739126</v>
      </c>
      <c r="AK18" s="4">
        <v>0</v>
      </c>
      <c r="AL18" s="11" t="s">
        <v>873</v>
      </c>
      <c r="AM18" s="1">
        <v>155702</v>
      </c>
      <c r="AN18" s="1">
        <v>5</v>
      </c>
      <c r="AX18"/>
      <c r="AY18"/>
    </row>
    <row r="19" spans="1:51" x14ac:dyDescent="0.25">
      <c r="A19" t="s">
        <v>508</v>
      </c>
      <c r="B19" t="s">
        <v>282</v>
      </c>
      <c r="C19" t="s">
        <v>780</v>
      </c>
      <c r="D19" t="s">
        <v>578</v>
      </c>
      <c r="E19" s="4">
        <v>124.69565217391305</v>
      </c>
      <c r="F19" s="4">
        <v>325.91565217391309</v>
      </c>
      <c r="G19" s="4">
        <v>1.1956521739130435</v>
      </c>
      <c r="H19" s="11">
        <v>3.668593901329498E-3</v>
      </c>
      <c r="I19" s="4">
        <v>294.14391304347834</v>
      </c>
      <c r="J19" s="4">
        <v>0</v>
      </c>
      <c r="K19" s="11">
        <v>0</v>
      </c>
      <c r="L19" s="4">
        <v>28.383695652173913</v>
      </c>
      <c r="M19" s="4">
        <v>1.1956521739130435</v>
      </c>
      <c r="N19" s="11">
        <v>4.212461226209168E-2</v>
      </c>
      <c r="O19" s="4">
        <v>15.10108695652174</v>
      </c>
      <c r="P19" s="4">
        <v>0</v>
      </c>
      <c r="Q19" s="9">
        <v>0</v>
      </c>
      <c r="R19" s="4">
        <v>7.8913043478260869</v>
      </c>
      <c r="S19" s="4">
        <v>1.1956521739130435</v>
      </c>
      <c r="T19" s="11">
        <v>0.15151515151515152</v>
      </c>
      <c r="U19" s="4">
        <v>5.3913043478260869</v>
      </c>
      <c r="V19" s="4">
        <v>0</v>
      </c>
      <c r="W19" s="11">
        <v>0</v>
      </c>
      <c r="X19" s="4">
        <v>75.471739130434784</v>
      </c>
      <c r="Y19" s="4">
        <v>0</v>
      </c>
      <c r="Z19" s="11">
        <v>0</v>
      </c>
      <c r="AA19" s="4">
        <v>18.489130434782609</v>
      </c>
      <c r="AB19" s="4">
        <v>0</v>
      </c>
      <c r="AC19" s="11">
        <v>0</v>
      </c>
      <c r="AD19" s="4">
        <v>183.57652173913047</v>
      </c>
      <c r="AE19" s="4">
        <v>0</v>
      </c>
      <c r="AF19" s="11">
        <v>0</v>
      </c>
      <c r="AG19" s="4">
        <v>0</v>
      </c>
      <c r="AH19" s="4">
        <v>0</v>
      </c>
      <c r="AI19" s="11" t="s">
        <v>873</v>
      </c>
      <c r="AJ19" s="4">
        <v>19.994565217391305</v>
      </c>
      <c r="AK19" s="4">
        <v>0</v>
      </c>
      <c r="AL19" s="11" t="s">
        <v>873</v>
      </c>
      <c r="AM19" s="1">
        <v>155580</v>
      </c>
      <c r="AN19" s="1">
        <v>5</v>
      </c>
      <c r="AX19"/>
      <c r="AY19"/>
    </row>
    <row r="20" spans="1:51" x14ac:dyDescent="0.25">
      <c r="A20" t="s">
        <v>508</v>
      </c>
      <c r="B20" t="s">
        <v>297</v>
      </c>
      <c r="C20" t="s">
        <v>730</v>
      </c>
      <c r="D20" t="s">
        <v>585</v>
      </c>
      <c r="E20" s="4">
        <v>68.945652173913047</v>
      </c>
      <c r="F20" s="4">
        <v>209.46923913043477</v>
      </c>
      <c r="G20" s="4">
        <v>0</v>
      </c>
      <c r="H20" s="11">
        <v>0</v>
      </c>
      <c r="I20" s="4">
        <v>182.20293478260871</v>
      </c>
      <c r="J20" s="4">
        <v>0</v>
      </c>
      <c r="K20" s="11">
        <v>0</v>
      </c>
      <c r="L20" s="4">
        <v>39.872608695652175</v>
      </c>
      <c r="M20" s="4">
        <v>0</v>
      </c>
      <c r="N20" s="11">
        <v>0</v>
      </c>
      <c r="O20" s="4">
        <v>25.143913043478257</v>
      </c>
      <c r="P20" s="4">
        <v>0</v>
      </c>
      <c r="Q20" s="9">
        <v>0</v>
      </c>
      <c r="R20" s="4">
        <v>9.4678260869565243</v>
      </c>
      <c r="S20" s="4">
        <v>0</v>
      </c>
      <c r="T20" s="11">
        <v>0</v>
      </c>
      <c r="U20" s="4">
        <v>5.2608695652173916</v>
      </c>
      <c r="V20" s="4">
        <v>0</v>
      </c>
      <c r="W20" s="11">
        <v>0</v>
      </c>
      <c r="X20" s="4">
        <v>33.220543478260872</v>
      </c>
      <c r="Y20" s="4">
        <v>0</v>
      </c>
      <c r="Z20" s="11">
        <v>0</v>
      </c>
      <c r="AA20" s="4">
        <v>12.537608695652171</v>
      </c>
      <c r="AB20" s="4">
        <v>0</v>
      </c>
      <c r="AC20" s="11">
        <v>0</v>
      </c>
      <c r="AD20" s="4">
        <v>102.79739130434781</v>
      </c>
      <c r="AE20" s="4">
        <v>0</v>
      </c>
      <c r="AF20" s="11">
        <v>0</v>
      </c>
      <c r="AG20" s="4">
        <v>0.65706521739130441</v>
      </c>
      <c r="AH20" s="4">
        <v>0</v>
      </c>
      <c r="AI20" s="11">
        <v>0</v>
      </c>
      <c r="AJ20" s="4">
        <v>20.384021739130436</v>
      </c>
      <c r="AK20" s="4">
        <v>0</v>
      </c>
      <c r="AL20" s="11" t="s">
        <v>873</v>
      </c>
      <c r="AM20" s="1">
        <v>155625</v>
      </c>
      <c r="AN20" s="1">
        <v>5</v>
      </c>
      <c r="AX20"/>
      <c r="AY20"/>
    </row>
    <row r="21" spans="1:51" x14ac:dyDescent="0.25">
      <c r="A21" t="s">
        <v>508</v>
      </c>
      <c r="B21" t="s">
        <v>236</v>
      </c>
      <c r="C21" t="s">
        <v>655</v>
      </c>
      <c r="D21" t="s">
        <v>588</v>
      </c>
      <c r="E21" s="4">
        <v>95.673913043478265</v>
      </c>
      <c r="F21" s="4">
        <v>310.6048913043478</v>
      </c>
      <c r="G21" s="4">
        <v>0</v>
      </c>
      <c r="H21" s="11">
        <v>0</v>
      </c>
      <c r="I21" s="4">
        <v>300.70782608695652</v>
      </c>
      <c r="J21" s="4">
        <v>0</v>
      </c>
      <c r="K21" s="11">
        <v>0</v>
      </c>
      <c r="L21" s="4">
        <v>35.822500000000005</v>
      </c>
      <c r="M21" s="4">
        <v>0</v>
      </c>
      <c r="N21" s="11">
        <v>0</v>
      </c>
      <c r="O21" s="4">
        <v>28.596630434782611</v>
      </c>
      <c r="P21" s="4">
        <v>0</v>
      </c>
      <c r="Q21" s="9">
        <v>0</v>
      </c>
      <c r="R21" s="4">
        <v>1.5298913043478262</v>
      </c>
      <c r="S21" s="4">
        <v>0</v>
      </c>
      <c r="T21" s="11">
        <v>0</v>
      </c>
      <c r="U21" s="4">
        <v>5.6959782608695653</v>
      </c>
      <c r="V21" s="4">
        <v>0</v>
      </c>
      <c r="W21" s="11">
        <v>0</v>
      </c>
      <c r="X21" s="4">
        <v>54.125217391304353</v>
      </c>
      <c r="Y21" s="4">
        <v>0</v>
      </c>
      <c r="Z21" s="11">
        <v>0</v>
      </c>
      <c r="AA21" s="4">
        <v>2.6711956521739131</v>
      </c>
      <c r="AB21" s="4">
        <v>0</v>
      </c>
      <c r="AC21" s="11">
        <v>0</v>
      </c>
      <c r="AD21" s="4">
        <v>170.28956521739127</v>
      </c>
      <c r="AE21" s="4">
        <v>0</v>
      </c>
      <c r="AF21" s="11">
        <v>0</v>
      </c>
      <c r="AG21" s="4">
        <v>0</v>
      </c>
      <c r="AH21" s="4">
        <v>0</v>
      </c>
      <c r="AI21" s="11" t="s">
        <v>873</v>
      </c>
      <c r="AJ21" s="4">
        <v>47.696413043478259</v>
      </c>
      <c r="AK21" s="4">
        <v>0</v>
      </c>
      <c r="AL21" s="11" t="s">
        <v>873</v>
      </c>
      <c r="AM21" s="1">
        <v>155481</v>
      </c>
      <c r="AN21" s="1">
        <v>5</v>
      </c>
      <c r="AX21"/>
      <c r="AY21"/>
    </row>
    <row r="22" spans="1:51" x14ac:dyDescent="0.25">
      <c r="A22" t="s">
        <v>508</v>
      </c>
      <c r="B22" t="s">
        <v>446</v>
      </c>
      <c r="C22" t="s">
        <v>696</v>
      </c>
      <c r="D22" t="s">
        <v>557</v>
      </c>
      <c r="E22" s="4">
        <v>55.119565217391305</v>
      </c>
      <c r="F22" s="4">
        <v>217.39695652173921</v>
      </c>
      <c r="G22" s="4">
        <v>0</v>
      </c>
      <c r="H22" s="11">
        <v>0</v>
      </c>
      <c r="I22" s="4">
        <v>190.19315217391309</v>
      </c>
      <c r="J22" s="4">
        <v>0</v>
      </c>
      <c r="K22" s="11">
        <v>0</v>
      </c>
      <c r="L22" s="4">
        <v>33.312934782608686</v>
      </c>
      <c r="M22" s="4">
        <v>0</v>
      </c>
      <c r="N22" s="11">
        <v>0</v>
      </c>
      <c r="O22" s="4">
        <v>16.904239130434775</v>
      </c>
      <c r="P22" s="4">
        <v>0</v>
      </c>
      <c r="Q22" s="9">
        <v>0</v>
      </c>
      <c r="R22" s="4">
        <v>11.950326086956521</v>
      </c>
      <c r="S22" s="4">
        <v>0</v>
      </c>
      <c r="T22" s="11">
        <v>0</v>
      </c>
      <c r="U22" s="4">
        <v>4.4583695652173914</v>
      </c>
      <c r="V22" s="4">
        <v>0</v>
      </c>
      <c r="W22" s="11">
        <v>0</v>
      </c>
      <c r="X22" s="4">
        <v>55.971956521739152</v>
      </c>
      <c r="Y22" s="4">
        <v>0</v>
      </c>
      <c r="Z22" s="11">
        <v>0</v>
      </c>
      <c r="AA22" s="4">
        <v>10.795108695652177</v>
      </c>
      <c r="AB22" s="4">
        <v>0</v>
      </c>
      <c r="AC22" s="11">
        <v>0</v>
      </c>
      <c r="AD22" s="4">
        <v>87.954239130434829</v>
      </c>
      <c r="AE22" s="4">
        <v>0</v>
      </c>
      <c r="AF22" s="11">
        <v>0</v>
      </c>
      <c r="AG22" s="4">
        <v>0</v>
      </c>
      <c r="AH22" s="4">
        <v>0</v>
      </c>
      <c r="AI22" s="11" t="s">
        <v>873</v>
      </c>
      <c r="AJ22" s="4">
        <v>29.362717391304358</v>
      </c>
      <c r="AK22" s="4">
        <v>0</v>
      </c>
      <c r="AL22" s="11" t="s">
        <v>873</v>
      </c>
      <c r="AM22" s="1">
        <v>155816</v>
      </c>
      <c r="AN22" s="1">
        <v>5</v>
      </c>
      <c r="AX22"/>
      <c r="AY22"/>
    </row>
    <row r="23" spans="1:51" x14ac:dyDescent="0.25">
      <c r="A23" t="s">
        <v>508</v>
      </c>
      <c r="B23" t="s">
        <v>394</v>
      </c>
      <c r="C23" t="s">
        <v>726</v>
      </c>
      <c r="D23" t="s">
        <v>581</v>
      </c>
      <c r="E23" s="4">
        <v>28.684782608695652</v>
      </c>
      <c r="F23" s="4">
        <v>140.92478260869564</v>
      </c>
      <c r="G23" s="4">
        <v>5.633152173913043</v>
      </c>
      <c r="H23" s="11">
        <v>3.9972757591931557E-2</v>
      </c>
      <c r="I23" s="4">
        <v>126.57967391304346</v>
      </c>
      <c r="J23" s="4">
        <v>5.1711956521739131</v>
      </c>
      <c r="K23" s="11">
        <v>4.0853286252944321E-2</v>
      </c>
      <c r="L23" s="4">
        <v>31.070652173913043</v>
      </c>
      <c r="M23" s="4">
        <v>1.8532608695652173</v>
      </c>
      <c r="N23" s="11">
        <v>5.9646667832779429E-2</v>
      </c>
      <c r="O23" s="4">
        <v>16.725543478260871</v>
      </c>
      <c r="P23" s="4">
        <v>1.3913043478260869</v>
      </c>
      <c r="Q23" s="9">
        <v>8.3184402924451659E-2</v>
      </c>
      <c r="R23" s="4">
        <v>10.171195652173912</v>
      </c>
      <c r="S23" s="4">
        <v>0.46195652173913043</v>
      </c>
      <c r="T23" s="11">
        <v>4.5418113812449909E-2</v>
      </c>
      <c r="U23" s="4">
        <v>4.1739130434782608</v>
      </c>
      <c r="V23" s="4">
        <v>0</v>
      </c>
      <c r="W23" s="11">
        <v>0</v>
      </c>
      <c r="X23" s="4">
        <v>15.505434782608695</v>
      </c>
      <c r="Y23" s="4">
        <v>1.7934782608695652</v>
      </c>
      <c r="Z23" s="11">
        <v>0.1156677181913775</v>
      </c>
      <c r="AA23" s="4">
        <v>0</v>
      </c>
      <c r="AB23" s="4">
        <v>0</v>
      </c>
      <c r="AC23" s="11" t="s">
        <v>873</v>
      </c>
      <c r="AD23" s="4">
        <v>70.647608695652167</v>
      </c>
      <c r="AE23" s="4">
        <v>1.2554347826086956</v>
      </c>
      <c r="AF23" s="11">
        <v>1.7770379009105206E-2</v>
      </c>
      <c r="AG23" s="4">
        <v>0</v>
      </c>
      <c r="AH23" s="4">
        <v>0</v>
      </c>
      <c r="AI23" s="11" t="s">
        <v>873</v>
      </c>
      <c r="AJ23" s="4">
        <v>23.701086956521738</v>
      </c>
      <c r="AK23" s="4">
        <v>0.73097826086956519</v>
      </c>
      <c r="AL23" s="11">
        <v>32.423791821561338</v>
      </c>
      <c r="AM23" s="1">
        <v>155758</v>
      </c>
      <c r="AN23" s="1">
        <v>5</v>
      </c>
      <c r="AX23"/>
      <c r="AY23"/>
    </row>
    <row r="24" spans="1:51" x14ac:dyDescent="0.25">
      <c r="A24" t="s">
        <v>508</v>
      </c>
      <c r="B24" t="s">
        <v>378</v>
      </c>
      <c r="C24" t="s">
        <v>690</v>
      </c>
      <c r="D24" t="s">
        <v>556</v>
      </c>
      <c r="E24" s="4">
        <v>52.217391304347828</v>
      </c>
      <c r="F24" s="4">
        <v>172.80206521739134</v>
      </c>
      <c r="G24" s="4">
        <v>0</v>
      </c>
      <c r="H24" s="11">
        <v>0</v>
      </c>
      <c r="I24" s="4">
        <v>152.12336956521747</v>
      </c>
      <c r="J24" s="4">
        <v>0</v>
      </c>
      <c r="K24" s="11">
        <v>0</v>
      </c>
      <c r="L24" s="4">
        <v>29.487500000000004</v>
      </c>
      <c r="M24" s="4">
        <v>0</v>
      </c>
      <c r="N24" s="11">
        <v>0</v>
      </c>
      <c r="O24" s="4">
        <v>19.989891304347829</v>
      </c>
      <c r="P24" s="4">
        <v>0</v>
      </c>
      <c r="Q24" s="9">
        <v>0</v>
      </c>
      <c r="R24" s="4">
        <v>5.1389130434782606</v>
      </c>
      <c r="S24" s="4">
        <v>0</v>
      </c>
      <c r="T24" s="11">
        <v>0</v>
      </c>
      <c r="U24" s="4">
        <v>4.3586956521739131</v>
      </c>
      <c r="V24" s="4">
        <v>0</v>
      </c>
      <c r="W24" s="11">
        <v>0</v>
      </c>
      <c r="X24" s="4">
        <v>39.621739130434804</v>
      </c>
      <c r="Y24" s="4">
        <v>0</v>
      </c>
      <c r="Z24" s="11">
        <v>0</v>
      </c>
      <c r="AA24" s="4">
        <v>11.181086956521741</v>
      </c>
      <c r="AB24" s="4">
        <v>0</v>
      </c>
      <c r="AC24" s="11">
        <v>0</v>
      </c>
      <c r="AD24" s="4">
        <v>62.720869565217427</v>
      </c>
      <c r="AE24" s="4">
        <v>0</v>
      </c>
      <c r="AF24" s="11">
        <v>0</v>
      </c>
      <c r="AG24" s="4">
        <v>2.5509782608695644</v>
      </c>
      <c r="AH24" s="4">
        <v>0</v>
      </c>
      <c r="AI24" s="11">
        <v>0</v>
      </c>
      <c r="AJ24" s="4">
        <v>27.239891304347829</v>
      </c>
      <c r="AK24" s="4">
        <v>0</v>
      </c>
      <c r="AL24" s="11" t="s">
        <v>873</v>
      </c>
      <c r="AM24" s="1">
        <v>155735</v>
      </c>
      <c r="AN24" s="1">
        <v>5</v>
      </c>
      <c r="AX24"/>
      <c r="AY24"/>
    </row>
    <row r="25" spans="1:51" x14ac:dyDescent="0.25">
      <c r="A25" t="s">
        <v>508</v>
      </c>
      <c r="B25" t="s">
        <v>429</v>
      </c>
      <c r="C25" t="s">
        <v>708</v>
      </c>
      <c r="D25" t="s">
        <v>605</v>
      </c>
      <c r="E25" s="4">
        <v>113.90217391304348</v>
      </c>
      <c r="F25" s="4">
        <v>433.77717391304344</v>
      </c>
      <c r="G25" s="4">
        <v>10.758152173913043</v>
      </c>
      <c r="H25" s="11">
        <v>2.4801102549646056E-2</v>
      </c>
      <c r="I25" s="4">
        <v>383.55434782608688</v>
      </c>
      <c r="J25" s="4">
        <v>10.758152173913043</v>
      </c>
      <c r="K25" s="11">
        <v>2.8048573128914334E-2</v>
      </c>
      <c r="L25" s="4">
        <v>65.739673913043475</v>
      </c>
      <c r="M25" s="4">
        <v>1.6255434782608698</v>
      </c>
      <c r="N25" s="11">
        <v>2.4726978116913718E-2</v>
      </c>
      <c r="O25" s="4">
        <v>50.226086956521733</v>
      </c>
      <c r="P25" s="4">
        <v>1.6255434782608698</v>
      </c>
      <c r="Q25" s="9">
        <v>3.2364525623268706E-2</v>
      </c>
      <c r="R25" s="4">
        <v>10.296195652173912</v>
      </c>
      <c r="S25" s="4">
        <v>0</v>
      </c>
      <c r="T25" s="11">
        <v>0</v>
      </c>
      <c r="U25" s="4">
        <v>5.2173913043478262</v>
      </c>
      <c r="V25" s="4">
        <v>0</v>
      </c>
      <c r="W25" s="11">
        <v>0</v>
      </c>
      <c r="X25" s="4">
        <v>97.482065217391309</v>
      </c>
      <c r="Y25" s="4">
        <v>1.0826086956521739</v>
      </c>
      <c r="Z25" s="11">
        <v>1.1105721788288815E-2</v>
      </c>
      <c r="AA25" s="4">
        <v>34.709239130434781</v>
      </c>
      <c r="AB25" s="4">
        <v>0</v>
      </c>
      <c r="AC25" s="11">
        <v>0</v>
      </c>
      <c r="AD25" s="4">
        <v>199.36793478260861</v>
      </c>
      <c r="AE25" s="4">
        <v>7.9847826086956522</v>
      </c>
      <c r="AF25" s="11">
        <v>4.0050485638035441E-2</v>
      </c>
      <c r="AG25" s="4">
        <v>9.3586956521739122</v>
      </c>
      <c r="AH25" s="4">
        <v>0</v>
      </c>
      <c r="AI25" s="11">
        <v>0</v>
      </c>
      <c r="AJ25" s="4">
        <v>27.119565217391305</v>
      </c>
      <c r="AK25" s="4">
        <v>6.5217391304347824E-2</v>
      </c>
      <c r="AL25" s="11">
        <v>415.83333333333337</v>
      </c>
      <c r="AM25" s="1">
        <v>155798</v>
      </c>
      <c r="AN25" s="1">
        <v>5</v>
      </c>
      <c r="AX25"/>
      <c r="AY25"/>
    </row>
    <row r="26" spans="1:51" x14ac:dyDescent="0.25">
      <c r="A26" t="s">
        <v>508</v>
      </c>
      <c r="B26" t="s">
        <v>428</v>
      </c>
      <c r="C26" t="s">
        <v>730</v>
      </c>
      <c r="D26" t="s">
        <v>585</v>
      </c>
      <c r="E26" s="4">
        <v>50.902173913043477</v>
      </c>
      <c r="F26" s="4">
        <v>159.84543478260878</v>
      </c>
      <c r="G26" s="4">
        <v>0</v>
      </c>
      <c r="H26" s="11">
        <v>0</v>
      </c>
      <c r="I26" s="4">
        <v>139.58673913043486</v>
      </c>
      <c r="J26" s="4">
        <v>0</v>
      </c>
      <c r="K26" s="11">
        <v>0</v>
      </c>
      <c r="L26" s="4">
        <v>31.390652173913054</v>
      </c>
      <c r="M26" s="4">
        <v>0</v>
      </c>
      <c r="N26" s="11">
        <v>0</v>
      </c>
      <c r="O26" s="4">
        <v>16.494239130434789</v>
      </c>
      <c r="P26" s="4">
        <v>0</v>
      </c>
      <c r="Q26" s="9">
        <v>0</v>
      </c>
      <c r="R26" s="4">
        <v>11.756956521739134</v>
      </c>
      <c r="S26" s="4">
        <v>0</v>
      </c>
      <c r="T26" s="11">
        <v>0</v>
      </c>
      <c r="U26" s="4">
        <v>3.1394565217391301</v>
      </c>
      <c r="V26" s="4">
        <v>0</v>
      </c>
      <c r="W26" s="11">
        <v>0</v>
      </c>
      <c r="X26" s="4">
        <v>32.624782608695661</v>
      </c>
      <c r="Y26" s="4">
        <v>0</v>
      </c>
      <c r="Z26" s="11">
        <v>0</v>
      </c>
      <c r="AA26" s="4">
        <v>5.3622826086956517</v>
      </c>
      <c r="AB26" s="4">
        <v>0</v>
      </c>
      <c r="AC26" s="11">
        <v>0</v>
      </c>
      <c r="AD26" s="4">
        <v>52.780760869565256</v>
      </c>
      <c r="AE26" s="4">
        <v>0</v>
      </c>
      <c r="AF26" s="11">
        <v>0</v>
      </c>
      <c r="AG26" s="4">
        <v>4.2038043478260878</v>
      </c>
      <c r="AH26" s="4">
        <v>0</v>
      </c>
      <c r="AI26" s="11">
        <v>0</v>
      </c>
      <c r="AJ26" s="4">
        <v>33.483152173913055</v>
      </c>
      <c r="AK26" s="4">
        <v>0</v>
      </c>
      <c r="AL26" s="11" t="s">
        <v>873</v>
      </c>
      <c r="AM26" s="1">
        <v>155797</v>
      </c>
      <c r="AN26" s="1">
        <v>5</v>
      </c>
      <c r="AX26"/>
      <c r="AY26"/>
    </row>
    <row r="27" spans="1:51" x14ac:dyDescent="0.25">
      <c r="A27" t="s">
        <v>508</v>
      </c>
      <c r="B27" t="s">
        <v>451</v>
      </c>
      <c r="C27" t="s">
        <v>654</v>
      </c>
      <c r="D27" t="s">
        <v>567</v>
      </c>
      <c r="E27" s="4">
        <v>96.206521739130437</v>
      </c>
      <c r="F27" s="4">
        <v>316.83554347826083</v>
      </c>
      <c r="G27" s="4">
        <v>0</v>
      </c>
      <c r="H27" s="11">
        <v>0</v>
      </c>
      <c r="I27" s="4">
        <v>302.18130434782609</v>
      </c>
      <c r="J27" s="4">
        <v>0</v>
      </c>
      <c r="K27" s="11">
        <v>0</v>
      </c>
      <c r="L27" s="4">
        <v>36.301086956521743</v>
      </c>
      <c r="M27" s="4">
        <v>0</v>
      </c>
      <c r="N27" s="11">
        <v>0</v>
      </c>
      <c r="O27" s="4">
        <v>27.114456521739132</v>
      </c>
      <c r="P27" s="4">
        <v>0</v>
      </c>
      <c r="Q27" s="9">
        <v>0</v>
      </c>
      <c r="R27" s="4">
        <v>3.5344565217391306</v>
      </c>
      <c r="S27" s="4">
        <v>0</v>
      </c>
      <c r="T27" s="11">
        <v>0</v>
      </c>
      <c r="U27" s="4">
        <v>5.6521739130434785</v>
      </c>
      <c r="V27" s="4">
        <v>0</v>
      </c>
      <c r="W27" s="11">
        <v>0</v>
      </c>
      <c r="X27" s="4">
        <v>87.727826086956526</v>
      </c>
      <c r="Y27" s="4">
        <v>0</v>
      </c>
      <c r="Z27" s="11">
        <v>0</v>
      </c>
      <c r="AA27" s="4">
        <v>5.4676086956521734</v>
      </c>
      <c r="AB27" s="4">
        <v>0</v>
      </c>
      <c r="AC27" s="11">
        <v>0</v>
      </c>
      <c r="AD27" s="4">
        <v>131.06380434782608</v>
      </c>
      <c r="AE27" s="4">
        <v>0</v>
      </c>
      <c r="AF27" s="11">
        <v>0</v>
      </c>
      <c r="AG27" s="4">
        <v>0</v>
      </c>
      <c r="AH27" s="4">
        <v>0</v>
      </c>
      <c r="AI27" s="11" t="s">
        <v>873</v>
      </c>
      <c r="AJ27" s="4">
        <v>56.275217391304345</v>
      </c>
      <c r="AK27" s="4">
        <v>0</v>
      </c>
      <c r="AL27" s="11" t="s">
        <v>873</v>
      </c>
      <c r="AM27" s="1">
        <v>155821</v>
      </c>
      <c r="AN27" s="1">
        <v>5</v>
      </c>
      <c r="AX27"/>
      <c r="AY27"/>
    </row>
    <row r="28" spans="1:51" x14ac:dyDescent="0.25">
      <c r="A28" t="s">
        <v>508</v>
      </c>
      <c r="B28" t="s">
        <v>319</v>
      </c>
      <c r="C28" t="s">
        <v>643</v>
      </c>
      <c r="D28" t="s">
        <v>559</v>
      </c>
      <c r="E28" s="4">
        <v>80.228260869565219</v>
      </c>
      <c r="F28" s="4">
        <v>267.16478260869565</v>
      </c>
      <c r="G28" s="4">
        <v>81.584565217391315</v>
      </c>
      <c r="H28" s="11">
        <v>0.30537170513557016</v>
      </c>
      <c r="I28" s="4">
        <v>242.26532608695649</v>
      </c>
      <c r="J28" s="4">
        <v>81.584565217391315</v>
      </c>
      <c r="K28" s="11">
        <v>0.33675708585762743</v>
      </c>
      <c r="L28" s="4">
        <v>52.113152173913043</v>
      </c>
      <c r="M28" s="4">
        <v>18.599565217391302</v>
      </c>
      <c r="N28" s="11">
        <v>0.35690731497723382</v>
      </c>
      <c r="O28" s="4">
        <v>41.738152173913043</v>
      </c>
      <c r="P28" s="4">
        <v>18.599565217391302</v>
      </c>
      <c r="Q28" s="9">
        <v>0.44562502766991929</v>
      </c>
      <c r="R28" s="4">
        <v>4.6521739130434785</v>
      </c>
      <c r="S28" s="4">
        <v>0</v>
      </c>
      <c r="T28" s="11">
        <v>0</v>
      </c>
      <c r="U28" s="4">
        <v>5.7228260869565215</v>
      </c>
      <c r="V28" s="4">
        <v>0</v>
      </c>
      <c r="W28" s="11">
        <v>0</v>
      </c>
      <c r="X28" s="4">
        <v>53.458478260869569</v>
      </c>
      <c r="Y28" s="4">
        <v>15.420434782608694</v>
      </c>
      <c r="Z28" s="11">
        <v>0.28845629887478696</v>
      </c>
      <c r="AA28" s="4">
        <v>14.524456521739131</v>
      </c>
      <c r="AB28" s="4">
        <v>0</v>
      </c>
      <c r="AC28" s="11">
        <v>0</v>
      </c>
      <c r="AD28" s="4">
        <v>117.44673913043475</v>
      </c>
      <c r="AE28" s="4">
        <v>40.597500000000004</v>
      </c>
      <c r="AF28" s="11">
        <v>0.34566732376377834</v>
      </c>
      <c r="AG28" s="4">
        <v>0</v>
      </c>
      <c r="AH28" s="4">
        <v>0</v>
      </c>
      <c r="AI28" s="11" t="s">
        <v>873</v>
      </c>
      <c r="AJ28" s="4">
        <v>29.621956521739133</v>
      </c>
      <c r="AK28" s="4">
        <v>6.9670652173913048</v>
      </c>
      <c r="AL28" s="11">
        <v>4.2517122486231802</v>
      </c>
      <c r="AM28" s="1">
        <v>155666</v>
      </c>
      <c r="AN28" s="1">
        <v>5</v>
      </c>
      <c r="AX28"/>
      <c r="AY28"/>
    </row>
    <row r="29" spans="1:51" x14ac:dyDescent="0.25">
      <c r="A29" t="s">
        <v>508</v>
      </c>
      <c r="B29" t="s">
        <v>63</v>
      </c>
      <c r="C29" t="s">
        <v>698</v>
      </c>
      <c r="D29" t="s">
        <v>591</v>
      </c>
      <c r="E29" s="4">
        <v>48.869565217391305</v>
      </c>
      <c r="F29" s="4">
        <v>134.88510869565215</v>
      </c>
      <c r="G29" s="4">
        <v>1.5610869565217389</v>
      </c>
      <c r="H29" s="11">
        <v>1.1573456637412032E-2</v>
      </c>
      <c r="I29" s="4">
        <v>116.45184782608695</v>
      </c>
      <c r="J29" s="4">
        <v>1.5610869565217389</v>
      </c>
      <c r="K29" s="11">
        <v>1.340542881597824E-2</v>
      </c>
      <c r="L29" s="4">
        <v>17.905326086956521</v>
      </c>
      <c r="M29" s="4">
        <v>0</v>
      </c>
      <c r="N29" s="11">
        <v>0</v>
      </c>
      <c r="O29" s="4">
        <v>6.5506521739130417</v>
      </c>
      <c r="P29" s="4">
        <v>0</v>
      </c>
      <c r="Q29" s="9">
        <v>0</v>
      </c>
      <c r="R29" s="4">
        <v>7.5285869565217389</v>
      </c>
      <c r="S29" s="4">
        <v>0</v>
      </c>
      <c r="T29" s="11">
        <v>0</v>
      </c>
      <c r="U29" s="4">
        <v>3.8260869565217392</v>
      </c>
      <c r="V29" s="4">
        <v>0</v>
      </c>
      <c r="W29" s="11">
        <v>0</v>
      </c>
      <c r="X29" s="4">
        <v>30.657826086956515</v>
      </c>
      <c r="Y29" s="4">
        <v>0.25902173913043475</v>
      </c>
      <c r="Z29" s="11">
        <v>8.4487966757902811E-3</v>
      </c>
      <c r="AA29" s="4">
        <v>7.0785869565217414</v>
      </c>
      <c r="AB29" s="4">
        <v>0</v>
      </c>
      <c r="AC29" s="11">
        <v>0</v>
      </c>
      <c r="AD29" s="4">
        <v>62.484456521739126</v>
      </c>
      <c r="AE29" s="4">
        <v>0.89021739130434774</v>
      </c>
      <c r="AF29" s="11">
        <v>1.4247021433156419E-2</v>
      </c>
      <c r="AG29" s="4">
        <v>0</v>
      </c>
      <c r="AH29" s="4">
        <v>0</v>
      </c>
      <c r="AI29" s="11" t="s">
        <v>873</v>
      </c>
      <c r="AJ29" s="4">
        <v>16.758913043478259</v>
      </c>
      <c r="AK29" s="4">
        <v>0.41184782608695653</v>
      </c>
      <c r="AL29" s="11">
        <v>40.692003167062545</v>
      </c>
      <c r="AM29" s="1">
        <v>155162</v>
      </c>
      <c r="AN29" s="1">
        <v>5</v>
      </c>
      <c r="AX29"/>
      <c r="AY29"/>
    </row>
    <row r="30" spans="1:51" x14ac:dyDescent="0.25">
      <c r="A30" t="s">
        <v>508</v>
      </c>
      <c r="B30" t="s">
        <v>333</v>
      </c>
      <c r="C30" t="s">
        <v>705</v>
      </c>
      <c r="D30" t="s">
        <v>583</v>
      </c>
      <c r="E30" s="4">
        <v>75.673913043478265</v>
      </c>
      <c r="F30" s="4">
        <v>245.92500000000004</v>
      </c>
      <c r="G30" s="4">
        <v>0</v>
      </c>
      <c r="H30" s="11">
        <v>0</v>
      </c>
      <c r="I30" s="4">
        <v>216.21989130434787</v>
      </c>
      <c r="J30" s="4">
        <v>0</v>
      </c>
      <c r="K30" s="11">
        <v>0</v>
      </c>
      <c r="L30" s="4">
        <v>64.040434782608713</v>
      </c>
      <c r="M30" s="4">
        <v>0</v>
      </c>
      <c r="N30" s="11">
        <v>0</v>
      </c>
      <c r="O30" s="4">
        <v>38.512608695652176</v>
      </c>
      <c r="P30" s="4">
        <v>0</v>
      </c>
      <c r="Q30" s="9">
        <v>0</v>
      </c>
      <c r="R30" s="4">
        <v>20.799565217391315</v>
      </c>
      <c r="S30" s="4">
        <v>0</v>
      </c>
      <c r="T30" s="11">
        <v>0</v>
      </c>
      <c r="U30" s="4">
        <v>4.7282608695652177</v>
      </c>
      <c r="V30" s="4">
        <v>0</v>
      </c>
      <c r="W30" s="11">
        <v>0</v>
      </c>
      <c r="X30" s="4">
        <v>53.623152173913041</v>
      </c>
      <c r="Y30" s="4">
        <v>0</v>
      </c>
      <c r="Z30" s="11">
        <v>0</v>
      </c>
      <c r="AA30" s="4">
        <v>4.1772826086956529</v>
      </c>
      <c r="AB30" s="4">
        <v>0</v>
      </c>
      <c r="AC30" s="11">
        <v>0</v>
      </c>
      <c r="AD30" s="4">
        <v>101.51271739130439</v>
      </c>
      <c r="AE30" s="4">
        <v>0</v>
      </c>
      <c r="AF30" s="11">
        <v>0</v>
      </c>
      <c r="AG30" s="4">
        <v>6.8775000000000004</v>
      </c>
      <c r="AH30" s="4">
        <v>0</v>
      </c>
      <c r="AI30" s="11">
        <v>0</v>
      </c>
      <c r="AJ30" s="4">
        <v>15.693913043478258</v>
      </c>
      <c r="AK30" s="4">
        <v>0</v>
      </c>
      <c r="AL30" s="11" t="s">
        <v>873</v>
      </c>
      <c r="AM30" s="1">
        <v>155681</v>
      </c>
      <c r="AN30" s="1">
        <v>5</v>
      </c>
      <c r="AX30"/>
      <c r="AY30"/>
    </row>
    <row r="31" spans="1:51" x14ac:dyDescent="0.25">
      <c r="A31" t="s">
        <v>508</v>
      </c>
      <c r="B31" t="s">
        <v>426</v>
      </c>
      <c r="C31" t="s">
        <v>717</v>
      </c>
      <c r="D31" t="s">
        <v>613</v>
      </c>
      <c r="E31" s="4">
        <v>41.043478260869563</v>
      </c>
      <c r="F31" s="4">
        <v>140.7555434782609</v>
      </c>
      <c r="G31" s="4">
        <v>0</v>
      </c>
      <c r="H31" s="11">
        <v>0</v>
      </c>
      <c r="I31" s="4">
        <v>126.37760869565221</v>
      </c>
      <c r="J31" s="4">
        <v>0</v>
      </c>
      <c r="K31" s="11">
        <v>0</v>
      </c>
      <c r="L31" s="4">
        <v>32.317500000000017</v>
      </c>
      <c r="M31" s="4">
        <v>0</v>
      </c>
      <c r="N31" s="11">
        <v>0</v>
      </c>
      <c r="O31" s="4">
        <v>25.914130434782624</v>
      </c>
      <c r="P31" s="4">
        <v>0</v>
      </c>
      <c r="Q31" s="9">
        <v>0</v>
      </c>
      <c r="R31" s="4">
        <v>1.5935869565217393</v>
      </c>
      <c r="S31" s="4">
        <v>0</v>
      </c>
      <c r="T31" s="11">
        <v>0</v>
      </c>
      <c r="U31" s="4">
        <v>4.8097826086956523</v>
      </c>
      <c r="V31" s="4">
        <v>0</v>
      </c>
      <c r="W31" s="11">
        <v>0</v>
      </c>
      <c r="X31" s="4">
        <v>24.282391304347815</v>
      </c>
      <c r="Y31" s="4">
        <v>0</v>
      </c>
      <c r="Z31" s="11">
        <v>0</v>
      </c>
      <c r="AA31" s="4">
        <v>7.9745652173913051</v>
      </c>
      <c r="AB31" s="4">
        <v>0</v>
      </c>
      <c r="AC31" s="11">
        <v>0</v>
      </c>
      <c r="AD31" s="4">
        <v>67.334021739130463</v>
      </c>
      <c r="AE31" s="4">
        <v>0</v>
      </c>
      <c r="AF31" s="11">
        <v>0</v>
      </c>
      <c r="AG31" s="4">
        <v>0</v>
      </c>
      <c r="AH31" s="4">
        <v>0</v>
      </c>
      <c r="AI31" s="11" t="s">
        <v>873</v>
      </c>
      <c r="AJ31" s="4">
        <v>8.8470652173913074</v>
      </c>
      <c r="AK31" s="4">
        <v>0</v>
      </c>
      <c r="AL31" s="11" t="s">
        <v>873</v>
      </c>
      <c r="AM31" s="1">
        <v>155795</v>
      </c>
      <c r="AN31" s="1">
        <v>5</v>
      </c>
      <c r="AX31"/>
      <c r="AY31"/>
    </row>
    <row r="32" spans="1:51" x14ac:dyDescent="0.25">
      <c r="A32" t="s">
        <v>508</v>
      </c>
      <c r="B32" t="s">
        <v>138</v>
      </c>
      <c r="C32" t="s">
        <v>746</v>
      </c>
      <c r="D32" t="s">
        <v>624</v>
      </c>
      <c r="E32" s="4">
        <v>39.641304347826086</v>
      </c>
      <c r="F32" s="4">
        <v>101.0754347826087</v>
      </c>
      <c r="G32" s="4">
        <v>0</v>
      </c>
      <c r="H32" s="11">
        <v>0</v>
      </c>
      <c r="I32" s="4">
        <v>86.425652173913036</v>
      </c>
      <c r="J32" s="4">
        <v>0</v>
      </c>
      <c r="K32" s="11">
        <v>0</v>
      </c>
      <c r="L32" s="4">
        <v>25.137717391304349</v>
      </c>
      <c r="M32" s="4">
        <v>0</v>
      </c>
      <c r="N32" s="11">
        <v>0</v>
      </c>
      <c r="O32" s="4">
        <v>14.420760869565218</v>
      </c>
      <c r="P32" s="4">
        <v>0</v>
      </c>
      <c r="Q32" s="9">
        <v>0</v>
      </c>
      <c r="R32" s="4">
        <v>5.6734782608695653</v>
      </c>
      <c r="S32" s="4">
        <v>0</v>
      </c>
      <c r="T32" s="11">
        <v>0</v>
      </c>
      <c r="U32" s="4">
        <v>5.0434782608695654</v>
      </c>
      <c r="V32" s="4">
        <v>0</v>
      </c>
      <c r="W32" s="11">
        <v>0</v>
      </c>
      <c r="X32" s="4">
        <v>20.460760869565213</v>
      </c>
      <c r="Y32" s="4">
        <v>0</v>
      </c>
      <c r="Z32" s="11">
        <v>0</v>
      </c>
      <c r="AA32" s="4">
        <v>3.9328260869565215</v>
      </c>
      <c r="AB32" s="4">
        <v>0</v>
      </c>
      <c r="AC32" s="11">
        <v>0</v>
      </c>
      <c r="AD32" s="4">
        <v>42.187826086956527</v>
      </c>
      <c r="AE32" s="4">
        <v>0</v>
      </c>
      <c r="AF32" s="11">
        <v>0</v>
      </c>
      <c r="AG32" s="4">
        <v>0</v>
      </c>
      <c r="AH32" s="4">
        <v>0</v>
      </c>
      <c r="AI32" s="11" t="s">
        <v>873</v>
      </c>
      <c r="AJ32" s="4">
        <v>9.3563043478260859</v>
      </c>
      <c r="AK32" s="4">
        <v>0</v>
      </c>
      <c r="AL32" s="11" t="s">
        <v>873</v>
      </c>
      <c r="AM32" s="1">
        <v>155286</v>
      </c>
      <c r="AN32" s="1">
        <v>5</v>
      </c>
      <c r="AX32"/>
      <c r="AY32"/>
    </row>
    <row r="33" spans="1:51" x14ac:dyDescent="0.25">
      <c r="A33" t="s">
        <v>508</v>
      </c>
      <c r="B33" t="s">
        <v>109</v>
      </c>
      <c r="C33" t="s">
        <v>663</v>
      </c>
      <c r="D33" t="s">
        <v>611</v>
      </c>
      <c r="E33" s="4">
        <v>119.07608695652173</v>
      </c>
      <c r="F33" s="4">
        <v>419.66250000000002</v>
      </c>
      <c r="G33" s="4">
        <v>15.080978260869562</v>
      </c>
      <c r="H33" s="11">
        <v>3.5935968214623804E-2</v>
      </c>
      <c r="I33" s="4">
        <v>380.27934782608696</v>
      </c>
      <c r="J33" s="4">
        <v>15.080978260869562</v>
      </c>
      <c r="K33" s="11">
        <v>3.9657631546603317E-2</v>
      </c>
      <c r="L33" s="4">
        <v>34.77771739130435</v>
      </c>
      <c r="M33" s="4">
        <v>1.6255434782608698</v>
      </c>
      <c r="N33" s="11">
        <v>4.6740947945804884E-2</v>
      </c>
      <c r="O33" s="4">
        <v>17.856521739130436</v>
      </c>
      <c r="P33" s="4">
        <v>1.6255434782608698</v>
      </c>
      <c r="Q33" s="9">
        <v>9.1033601168736308E-2</v>
      </c>
      <c r="R33" s="4">
        <v>11.182065217391305</v>
      </c>
      <c r="S33" s="4">
        <v>0</v>
      </c>
      <c r="T33" s="11">
        <v>0</v>
      </c>
      <c r="U33" s="4">
        <v>5.7391304347826084</v>
      </c>
      <c r="V33" s="4">
        <v>0</v>
      </c>
      <c r="W33" s="11">
        <v>0</v>
      </c>
      <c r="X33" s="4">
        <v>100.15597826086957</v>
      </c>
      <c r="Y33" s="4">
        <v>1.0826086956521739</v>
      </c>
      <c r="Z33" s="11">
        <v>1.0809226912370377E-2</v>
      </c>
      <c r="AA33" s="4">
        <v>22.461956521739129</v>
      </c>
      <c r="AB33" s="4">
        <v>0</v>
      </c>
      <c r="AC33" s="11">
        <v>0</v>
      </c>
      <c r="AD33" s="4">
        <v>205.38913043478257</v>
      </c>
      <c r="AE33" s="4">
        <v>12.307608695652171</v>
      </c>
      <c r="AF33" s="11">
        <v>5.9923369214322751E-2</v>
      </c>
      <c r="AG33" s="4">
        <v>0.32608695652173914</v>
      </c>
      <c r="AH33" s="4">
        <v>0</v>
      </c>
      <c r="AI33" s="11">
        <v>0</v>
      </c>
      <c r="AJ33" s="4">
        <v>56.551630434782609</v>
      </c>
      <c r="AK33" s="4">
        <v>6.5217391304347824E-2</v>
      </c>
      <c r="AL33" s="11">
        <v>867.125</v>
      </c>
      <c r="AM33" s="1">
        <v>155236</v>
      </c>
      <c r="AN33" s="1">
        <v>5</v>
      </c>
      <c r="AX33"/>
      <c r="AY33"/>
    </row>
    <row r="34" spans="1:51" x14ac:dyDescent="0.25">
      <c r="A34" t="s">
        <v>508</v>
      </c>
      <c r="B34" t="s">
        <v>447</v>
      </c>
      <c r="C34" t="s">
        <v>722</v>
      </c>
      <c r="D34" t="s">
        <v>582</v>
      </c>
      <c r="E34" s="4">
        <v>31.239130434782609</v>
      </c>
      <c r="F34" s="4">
        <v>132.64141304347828</v>
      </c>
      <c r="G34" s="4">
        <v>0</v>
      </c>
      <c r="H34" s="11">
        <v>0</v>
      </c>
      <c r="I34" s="4">
        <v>124.19326086956524</v>
      </c>
      <c r="J34" s="4">
        <v>0</v>
      </c>
      <c r="K34" s="11">
        <v>0</v>
      </c>
      <c r="L34" s="4">
        <v>21.226956521739133</v>
      </c>
      <c r="M34" s="4">
        <v>0</v>
      </c>
      <c r="N34" s="11">
        <v>0</v>
      </c>
      <c r="O34" s="4">
        <v>17.996195652173913</v>
      </c>
      <c r="P34" s="4">
        <v>0</v>
      </c>
      <c r="Q34" s="9">
        <v>0</v>
      </c>
      <c r="R34" s="4">
        <v>2.0079347826086957</v>
      </c>
      <c r="S34" s="4">
        <v>0</v>
      </c>
      <c r="T34" s="11">
        <v>0</v>
      </c>
      <c r="U34" s="4">
        <v>1.2228260869565217</v>
      </c>
      <c r="V34" s="4">
        <v>0</v>
      </c>
      <c r="W34" s="11">
        <v>0</v>
      </c>
      <c r="X34" s="4">
        <v>46.6258695652174</v>
      </c>
      <c r="Y34" s="4">
        <v>0</v>
      </c>
      <c r="Z34" s="11">
        <v>0</v>
      </c>
      <c r="AA34" s="4">
        <v>5.2173913043478262</v>
      </c>
      <c r="AB34" s="4">
        <v>0</v>
      </c>
      <c r="AC34" s="11">
        <v>0</v>
      </c>
      <c r="AD34" s="4">
        <v>52.140000000000022</v>
      </c>
      <c r="AE34" s="4">
        <v>0</v>
      </c>
      <c r="AF34" s="11">
        <v>0</v>
      </c>
      <c r="AG34" s="4">
        <v>0.1257608695652174</v>
      </c>
      <c r="AH34" s="4">
        <v>0</v>
      </c>
      <c r="AI34" s="11">
        <v>0</v>
      </c>
      <c r="AJ34" s="4">
        <v>7.3054347826086987</v>
      </c>
      <c r="AK34" s="4">
        <v>0</v>
      </c>
      <c r="AL34" s="11" t="s">
        <v>873</v>
      </c>
      <c r="AM34" s="1">
        <v>155817</v>
      </c>
      <c r="AN34" s="1">
        <v>5</v>
      </c>
      <c r="AX34"/>
      <c r="AY34"/>
    </row>
    <row r="35" spans="1:51" x14ac:dyDescent="0.25">
      <c r="A35" t="s">
        <v>508</v>
      </c>
      <c r="B35" t="s">
        <v>11</v>
      </c>
      <c r="C35" t="s">
        <v>659</v>
      </c>
      <c r="D35" t="s">
        <v>551</v>
      </c>
      <c r="E35" s="4">
        <v>113.83695652173913</v>
      </c>
      <c r="F35" s="4">
        <v>344.54347826086951</v>
      </c>
      <c r="G35" s="4">
        <v>74.482282608695655</v>
      </c>
      <c r="H35" s="11">
        <v>0.21617673039308477</v>
      </c>
      <c r="I35" s="4">
        <v>340.6402173913043</v>
      </c>
      <c r="J35" s="4">
        <v>72.71163043478262</v>
      </c>
      <c r="K35" s="11">
        <v>0.21345580093749308</v>
      </c>
      <c r="L35" s="4">
        <v>23.612499999999994</v>
      </c>
      <c r="M35" s="4">
        <v>2.3440217391304348</v>
      </c>
      <c r="N35" s="11">
        <v>9.9270375399912569E-2</v>
      </c>
      <c r="O35" s="4">
        <v>19.709239130434778</v>
      </c>
      <c r="P35" s="4">
        <v>0.57336956521739135</v>
      </c>
      <c r="Q35" s="9">
        <v>2.9091410450847933E-2</v>
      </c>
      <c r="R35" s="4">
        <v>1.9576086956521739</v>
      </c>
      <c r="S35" s="4">
        <v>1.7706521739130432</v>
      </c>
      <c r="T35" s="11">
        <v>0.90449750138811758</v>
      </c>
      <c r="U35" s="4">
        <v>1.9456521739130435</v>
      </c>
      <c r="V35" s="4">
        <v>0</v>
      </c>
      <c r="W35" s="11">
        <v>0</v>
      </c>
      <c r="X35" s="4">
        <v>88.798152173913024</v>
      </c>
      <c r="Y35" s="4">
        <v>28.44945652173913</v>
      </c>
      <c r="Z35" s="11">
        <v>0.32038342944366993</v>
      </c>
      <c r="AA35" s="4">
        <v>0</v>
      </c>
      <c r="AB35" s="4">
        <v>0</v>
      </c>
      <c r="AC35" s="11" t="s">
        <v>873</v>
      </c>
      <c r="AD35" s="4">
        <v>217.14369565217388</v>
      </c>
      <c r="AE35" s="4">
        <v>28.699673913043483</v>
      </c>
      <c r="AF35" s="11">
        <v>0.13216904053717188</v>
      </c>
      <c r="AG35" s="4">
        <v>0</v>
      </c>
      <c r="AH35" s="4">
        <v>0</v>
      </c>
      <c r="AI35" s="11" t="s">
        <v>873</v>
      </c>
      <c r="AJ35" s="4">
        <v>14.989130434782609</v>
      </c>
      <c r="AK35" s="4">
        <v>14.989130434782609</v>
      </c>
      <c r="AL35" s="11">
        <v>1</v>
      </c>
      <c r="AM35" s="1">
        <v>155005</v>
      </c>
      <c r="AN35" s="1">
        <v>5</v>
      </c>
      <c r="AX35"/>
      <c r="AY35"/>
    </row>
    <row r="36" spans="1:51" x14ac:dyDescent="0.25">
      <c r="A36" t="s">
        <v>508</v>
      </c>
      <c r="B36" t="s">
        <v>25</v>
      </c>
      <c r="C36" t="s">
        <v>706</v>
      </c>
      <c r="D36" t="s">
        <v>557</v>
      </c>
      <c r="E36" s="4">
        <v>66.902173913043484</v>
      </c>
      <c r="F36" s="4">
        <v>240.64271739130436</v>
      </c>
      <c r="G36" s="4">
        <v>23.748695652173915</v>
      </c>
      <c r="H36" s="11">
        <v>9.8688611521771635E-2</v>
      </c>
      <c r="I36" s="4">
        <v>216.64836956521737</v>
      </c>
      <c r="J36" s="4">
        <v>23.748695652173915</v>
      </c>
      <c r="K36" s="11">
        <v>0.10961862163945285</v>
      </c>
      <c r="L36" s="4">
        <v>23.242173913043484</v>
      </c>
      <c r="M36" s="4">
        <v>6.65</v>
      </c>
      <c r="N36" s="11">
        <v>0.28611781431804995</v>
      </c>
      <c r="O36" s="4">
        <v>18.372608695652179</v>
      </c>
      <c r="P36" s="4">
        <v>6.65</v>
      </c>
      <c r="Q36" s="9">
        <v>0.36195186596303563</v>
      </c>
      <c r="R36" s="4">
        <v>0</v>
      </c>
      <c r="S36" s="4">
        <v>0</v>
      </c>
      <c r="T36" s="11" t="s">
        <v>873</v>
      </c>
      <c r="U36" s="4">
        <v>4.8695652173913047</v>
      </c>
      <c r="V36" s="4">
        <v>0</v>
      </c>
      <c r="W36" s="11">
        <v>0</v>
      </c>
      <c r="X36" s="4">
        <v>53.841521739130414</v>
      </c>
      <c r="Y36" s="4">
        <v>17.098695652173916</v>
      </c>
      <c r="Z36" s="11">
        <v>0.31757452426808164</v>
      </c>
      <c r="AA36" s="4">
        <v>19.12478260869565</v>
      </c>
      <c r="AB36" s="4">
        <v>0</v>
      </c>
      <c r="AC36" s="11">
        <v>0</v>
      </c>
      <c r="AD36" s="4">
        <v>103.81869565217393</v>
      </c>
      <c r="AE36" s="4">
        <v>0</v>
      </c>
      <c r="AF36" s="11">
        <v>0</v>
      </c>
      <c r="AG36" s="4">
        <v>9.4504347826086956</v>
      </c>
      <c r="AH36" s="4">
        <v>0</v>
      </c>
      <c r="AI36" s="11">
        <v>0</v>
      </c>
      <c r="AJ36" s="4">
        <v>31.165108695652179</v>
      </c>
      <c r="AK36" s="4">
        <v>0</v>
      </c>
      <c r="AL36" s="11" t="s">
        <v>873</v>
      </c>
      <c r="AM36" s="1">
        <v>155072</v>
      </c>
      <c r="AN36" s="1">
        <v>5</v>
      </c>
      <c r="AX36"/>
      <c r="AY36"/>
    </row>
    <row r="37" spans="1:51" x14ac:dyDescent="0.25">
      <c r="A37" t="s">
        <v>508</v>
      </c>
      <c r="B37" t="s">
        <v>329</v>
      </c>
      <c r="C37" t="s">
        <v>686</v>
      </c>
      <c r="D37" t="s">
        <v>562</v>
      </c>
      <c r="E37" s="4">
        <v>70.804347826086953</v>
      </c>
      <c r="F37" s="4">
        <v>264.46163043478259</v>
      </c>
      <c r="G37" s="4">
        <v>0</v>
      </c>
      <c r="H37" s="11">
        <v>0</v>
      </c>
      <c r="I37" s="4">
        <v>245.96065217391302</v>
      </c>
      <c r="J37" s="4">
        <v>0</v>
      </c>
      <c r="K37" s="11">
        <v>0</v>
      </c>
      <c r="L37" s="4">
        <v>45.088804347826091</v>
      </c>
      <c r="M37" s="4">
        <v>0</v>
      </c>
      <c r="N37" s="11">
        <v>0</v>
      </c>
      <c r="O37" s="4">
        <v>38.763586956521742</v>
      </c>
      <c r="P37" s="4">
        <v>0</v>
      </c>
      <c r="Q37" s="9">
        <v>0</v>
      </c>
      <c r="R37" s="4">
        <v>1.1947826086956521</v>
      </c>
      <c r="S37" s="4">
        <v>0</v>
      </c>
      <c r="T37" s="11">
        <v>0</v>
      </c>
      <c r="U37" s="4">
        <v>5.1304347826086953</v>
      </c>
      <c r="V37" s="4">
        <v>0</v>
      </c>
      <c r="W37" s="11">
        <v>0</v>
      </c>
      <c r="X37" s="4">
        <v>69.679347826086953</v>
      </c>
      <c r="Y37" s="4">
        <v>0</v>
      </c>
      <c r="Z37" s="11">
        <v>0</v>
      </c>
      <c r="AA37" s="4">
        <v>12.175760869565215</v>
      </c>
      <c r="AB37" s="4">
        <v>0</v>
      </c>
      <c r="AC37" s="11">
        <v>0</v>
      </c>
      <c r="AD37" s="4">
        <v>108.14543478260869</v>
      </c>
      <c r="AE37" s="4">
        <v>0</v>
      </c>
      <c r="AF37" s="11">
        <v>0</v>
      </c>
      <c r="AG37" s="4">
        <v>0</v>
      </c>
      <c r="AH37" s="4">
        <v>0</v>
      </c>
      <c r="AI37" s="11" t="s">
        <v>873</v>
      </c>
      <c r="AJ37" s="4">
        <v>29.372282608695652</v>
      </c>
      <c r="AK37" s="4">
        <v>0</v>
      </c>
      <c r="AL37" s="11" t="s">
        <v>873</v>
      </c>
      <c r="AM37" s="1">
        <v>155677</v>
      </c>
      <c r="AN37" s="1">
        <v>5</v>
      </c>
      <c r="AX37"/>
      <c r="AY37"/>
    </row>
    <row r="38" spans="1:51" x14ac:dyDescent="0.25">
      <c r="A38" t="s">
        <v>508</v>
      </c>
      <c r="B38" t="s">
        <v>479</v>
      </c>
      <c r="C38" t="s">
        <v>677</v>
      </c>
      <c r="D38" t="s">
        <v>606</v>
      </c>
      <c r="E38" s="4">
        <v>62.056338028169016</v>
      </c>
      <c r="F38" s="4">
        <v>214.42366197183097</v>
      </c>
      <c r="G38" s="4">
        <v>0</v>
      </c>
      <c r="H38" s="11">
        <v>0</v>
      </c>
      <c r="I38" s="4">
        <v>187.7057746478873</v>
      </c>
      <c r="J38" s="4">
        <v>0</v>
      </c>
      <c r="K38" s="11">
        <v>0</v>
      </c>
      <c r="L38" s="4">
        <v>31.444225352112671</v>
      </c>
      <c r="M38" s="4">
        <v>0</v>
      </c>
      <c r="N38" s="11">
        <v>0</v>
      </c>
      <c r="O38" s="4">
        <v>17.465915492957741</v>
      </c>
      <c r="P38" s="4">
        <v>0</v>
      </c>
      <c r="Q38" s="9">
        <v>0</v>
      </c>
      <c r="R38" s="4">
        <v>8.4571830985915497</v>
      </c>
      <c r="S38" s="4">
        <v>0</v>
      </c>
      <c r="T38" s="11">
        <v>0</v>
      </c>
      <c r="U38" s="4">
        <v>5.52112676056338</v>
      </c>
      <c r="V38" s="4">
        <v>0</v>
      </c>
      <c r="W38" s="11">
        <v>0</v>
      </c>
      <c r="X38" s="4">
        <v>50.058309859154932</v>
      </c>
      <c r="Y38" s="4">
        <v>0</v>
      </c>
      <c r="Z38" s="11">
        <v>0</v>
      </c>
      <c r="AA38" s="4">
        <v>12.739577464788734</v>
      </c>
      <c r="AB38" s="4">
        <v>0</v>
      </c>
      <c r="AC38" s="11">
        <v>0</v>
      </c>
      <c r="AD38" s="4">
        <v>93.535774647887294</v>
      </c>
      <c r="AE38" s="4">
        <v>0</v>
      </c>
      <c r="AF38" s="11">
        <v>0</v>
      </c>
      <c r="AG38" s="4">
        <v>0</v>
      </c>
      <c r="AH38" s="4">
        <v>0</v>
      </c>
      <c r="AI38" s="11" t="s">
        <v>873</v>
      </c>
      <c r="AJ38" s="4">
        <v>26.64577464788734</v>
      </c>
      <c r="AK38" s="4">
        <v>0</v>
      </c>
      <c r="AL38" s="11" t="s">
        <v>873</v>
      </c>
      <c r="AM38" s="1">
        <v>155850</v>
      </c>
      <c r="AN38" s="1">
        <v>5</v>
      </c>
      <c r="AX38"/>
      <c r="AY38"/>
    </row>
    <row r="39" spans="1:51" x14ac:dyDescent="0.25">
      <c r="A39" t="s">
        <v>508</v>
      </c>
      <c r="B39" t="s">
        <v>200</v>
      </c>
      <c r="C39" t="s">
        <v>760</v>
      </c>
      <c r="D39" t="s">
        <v>547</v>
      </c>
      <c r="E39" s="4">
        <v>77.554347826086953</v>
      </c>
      <c r="F39" s="4">
        <v>244.32695652173916</v>
      </c>
      <c r="G39" s="4">
        <v>1.7344565217391306</v>
      </c>
      <c r="H39" s="11">
        <v>7.0989159216445531E-3</v>
      </c>
      <c r="I39" s="4">
        <v>207.54260869565221</v>
      </c>
      <c r="J39" s="4">
        <v>0</v>
      </c>
      <c r="K39" s="11">
        <v>0</v>
      </c>
      <c r="L39" s="4">
        <v>31.493586956521739</v>
      </c>
      <c r="M39" s="4">
        <v>1.7344565217391306</v>
      </c>
      <c r="N39" s="11">
        <v>5.5073324106702196E-2</v>
      </c>
      <c r="O39" s="4">
        <v>8.0239130434782613</v>
      </c>
      <c r="P39" s="4">
        <v>0</v>
      </c>
      <c r="Q39" s="9">
        <v>0</v>
      </c>
      <c r="R39" s="4">
        <v>19.817499999999999</v>
      </c>
      <c r="S39" s="4">
        <v>1.7344565217391306</v>
      </c>
      <c r="T39" s="11">
        <v>8.7521459404018204E-2</v>
      </c>
      <c r="U39" s="4">
        <v>3.652173913043478</v>
      </c>
      <c r="V39" s="4">
        <v>0</v>
      </c>
      <c r="W39" s="11">
        <v>0</v>
      </c>
      <c r="X39" s="4">
        <v>74.199130434782603</v>
      </c>
      <c r="Y39" s="4">
        <v>0</v>
      </c>
      <c r="Z39" s="11">
        <v>0</v>
      </c>
      <c r="AA39" s="4">
        <v>13.314673913043476</v>
      </c>
      <c r="AB39" s="4">
        <v>0</v>
      </c>
      <c r="AC39" s="11">
        <v>0</v>
      </c>
      <c r="AD39" s="4">
        <v>106.28858695652177</v>
      </c>
      <c r="AE39" s="4">
        <v>0</v>
      </c>
      <c r="AF39" s="11">
        <v>0</v>
      </c>
      <c r="AG39" s="4">
        <v>3.8434782608695657</v>
      </c>
      <c r="AH39" s="4">
        <v>0</v>
      </c>
      <c r="AI39" s="11">
        <v>0</v>
      </c>
      <c r="AJ39" s="4">
        <v>15.187499999999998</v>
      </c>
      <c r="AK39" s="4">
        <v>0</v>
      </c>
      <c r="AL39" s="11" t="s">
        <v>873</v>
      </c>
      <c r="AM39" s="1">
        <v>155401</v>
      </c>
      <c r="AN39" s="1">
        <v>5</v>
      </c>
      <c r="AX39"/>
      <c r="AY39"/>
    </row>
    <row r="40" spans="1:51" x14ac:dyDescent="0.25">
      <c r="A40" t="s">
        <v>508</v>
      </c>
      <c r="B40" t="s">
        <v>269</v>
      </c>
      <c r="C40" t="s">
        <v>781</v>
      </c>
      <c r="D40" t="s">
        <v>615</v>
      </c>
      <c r="E40" s="4">
        <v>53.282608695652172</v>
      </c>
      <c r="F40" s="4">
        <v>242.38304347826084</v>
      </c>
      <c r="G40" s="4">
        <v>0.47282608695652173</v>
      </c>
      <c r="H40" s="11">
        <v>1.9507391283290374E-3</v>
      </c>
      <c r="I40" s="4">
        <v>226.48043478260868</v>
      </c>
      <c r="J40" s="4">
        <v>0</v>
      </c>
      <c r="K40" s="11">
        <v>0</v>
      </c>
      <c r="L40" s="4">
        <v>40.033586956521745</v>
      </c>
      <c r="M40" s="4">
        <v>0.47282608695652173</v>
      </c>
      <c r="N40" s="11">
        <v>1.1810735007833095E-2</v>
      </c>
      <c r="O40" s="4">
        <v>24.130978260869568</v>
      </c>
      <c r="P40" s="4">
        <v>0</v>
      </c>
      <c r="Q40" s="9">
        <v>0</v>
      </c>
      <c r="R40" s="4">
        <v>11.005434782608695</v>
      </c>
      <c r="S40" s="4">
        <v>0.47282608695652173</v>
      </c>
      <c r="T40" s="11">
        <v>4.2962962962962967E-2</v>
      </c>
      <c r="U40" s="4">
        <v>4.8971739130434786</v>
      </c>
      <c r="V40" s="4">
        <v>0</v>
      </c>
      <c r="W40" s="11">
        <v>0</v>
      </c>
      <c r="X40" s="4">
        <v>61.399021739130433</v>
      </c>
      <c r="Y40" s="4">
        <v>0</v>
      </c>
      <c r="Z40" s="11">
        <v>0</v>
      </c>
      <c r="AA40" s="4">
        <v>0</v>
      </c>
      <c r="AB40" s="4">
        <v>0</v>
      </c>
      <c r="AC40" s="11" t="s">
        <v>873</v>
      </c>
      <c r="AD40" s="4">
        <v>123.17195652173911</v>
      </c>
      <c r="AE40" s="4">
        <v>0</v>
      </c>
      <c r="AF40" s="11">
        <v>0</v>
      </c>
      <c r="AG40" s="4">
        <v>17.778478260869566</v>
      </c>
      <c r="AH40" s="4">
        <v>0</v>
      </c>
      <c r="AI40" s="11">
        <v>0</v>
      </c>
      <c r="AJ40" s="4">
        <v>0</v>
      </c>
      <c r="AK40" s="4">
        <v>0</v>
      </c>
      <c r="AL40" s="11" t="s">
        <v>873</v>
      </c>
      <c r="AM40" s="1">
        <v>155539</v>
      </c>
      <c r="AN40" s="1">
        <v>5</v>
      </c>
      <c r="AX40"/>
      <c r="AY40"/>
    </row>
    <row r="41" spans="1:51" x14ac:dyDescent="0.25">
      <c r="A41" t="s">
        <v>508</v>
      </c>
      <c r="B41" t="s">
        <v>349</v>
      </c>
      <c r="C41" t="s">
        <v>659</v>
      </c>
      <c r="D41" t="s">
        <v>551</v>
      </c>
      <c r="E41" s="4">
        <v>47.858695652173914</v>
      </c>
      <c r="F41" s="4">
        <v>154.42217391304351</v>
      </c>
      <c r="G41" s="4">
        <v>0</v>
      </c>
      <c r="H41" s="11">
        <v>0</v>
      </c>
      <c r="I41" s="4">
        <v>132.42641304347828</v>
      </c>
      <c r="J41" s="4">
        <v>0</v>
      </c>
      <c r="K41" s="11">
        <v>0</v>
      </c>
      <c r="L41" s="4">
        <v>34.723804347826096</v>
      </c>
      <c r="M41" s="4">
        <v>0</v>
      </c>
      <c r="N41" s="11">
        <v>0</v>
      </c>
      <c r="O41" s="4">
        <v>18.923804347826092</v>
      </c>
      <c r="P41" s="4">
        <v>0</v>
      </c>
      <c r="Q41" s="9">
        <v>0</v>
      </c>
      <c r="R41" s="4">
        <v>10.858913043478264</v>
      </c>
      <c r="S41" s="4">
        <v>0</v>
      </c>
      <c r="T41" s="11">
        <v>0</v>
      </c>
      <c r="U41" s="4">
        <v>4.9410869565217386</v>
      </c>
      <c r="V41" s="4">
        <v>0</v>
      </c>
      <c r="W41" s="11">
        <v>0</v>
      </c>
      <c r="X41" s="4">
        <v>26.257282608695647</v>
      </c>
      <c r="Y41" s="4">
        <v>0</v>
      </c>
      <c r="Z41" s="11">
        <v>0</v>
      </c>
      <c r="AA41" s="4">
        <v>6.1957608695652171</v>
      </c>
      <c r="AB41" s="4">
        <v>0</v>
      </c>
      <c r="AC41" s="11">
        <v>0</v>
      </c>
      <c r="AD41" s="4">
        <v>53.419347826086984</v>
      </c>
      <c r="AE41" s="4">
        <v>0</v>
      </c>
      <c r="AF41" s="11">
        <v>0</v>
      </c>
      <c r="AG41" s="4">
        <v>3.4473913043478257</v>
      </c>
      <c r="AH41" s="4">
        <v>0</v>
      </c>
      <c r="AI41" s="11">
        <v>0</v>
      </c>
      <c r="AJ41" s="4">
        <v>30.378586956521737</v>
      </c>
      <c r="AK41" s="4">
        <v>0</v>
      </c>
      <c r="AL41" s="11" t="s">
        <v>873</v>
      </c>
      <c r="AM41" s="1">
        <v>155698</v>
      </c>
      <c r="AN41" s="1">
        <v>5</v>
      </c>
      <c r="AX41"/>
      <c r="AY41"/>
    </row>
    <row r="42" spans="1:51" x14ac:dyDescent="0.25">
      <c r="A42" t="s">
        <v>508</v>
      </c>
      <c r="B42" t="s">
        <v>110</v>
      </c>
      <c r="C42" t="s">
        <v>696</v>
      </c>
      <c r="D42" t="s">
        <v>557</v>
      </c>
      <c r="E42" s="4">
        <v>87.152173913043484</v>
      </c>
      <c r="F42" s="4">
        <v>261.04304347826093</v>
      </c>
      <c r="G42" s="4">
        <v>2.3598913043478258</v>
      </c>
      <c r="H42" s="11">
        <v>9.0402382415693538E-3</v>
      </c>
      <c r="I42" s="4">
        <v>235.41076086956522</v>
      </c>
      <c r="J42" s="4">
        <v>2.3598913043478258</v>
      </c>
      <c r="K42" s="11">
        <v>1.0024568527075013E-2</v>
      </c>
      <c r="L42" s="4">
        <v>50.349456521739143</v>
      </c>
      <c r="M42" s="4">
        <v>1.253586956521739</v>
      </c>
      <c r="N42" s="11">
        <v>2.4897725678140813E-2</v>
      </c>
      <c r="O42" s="4">
        <v>30.306304347826089</v>
      </c>
      <c r="P42" s="4">
        <v>1.253586956521739</v>
      </c>
      <c r="Q42" s="9">
        <v>4.1363900465536653E-2</v>
      </c>
      <c r="R42" s="4">
        <v>14.608369565217394</v>
      </c>
      <c r="S42" s="4">
        <v>0</v>
      </c>
      <c r="T42" s="11">
        <v>0</v>
      </c>
      <c r="U42" s="4">
        <v>5.4347826086956523</v>
      </c>
      <c r="V42" s="4">
        <v>0</v>
      </c>
      <c r="W42" s="11">
        <v>0</v>
      </c>
      <c r="X42" s="4">
        <v>31.929782608695653</v>
      </c>
      <c r="Y42" s="4">
        <v>1.1063043478260868</v>
      </c>
      <c r="Z42" s="11">
        <v>3.4648038835215854E-2</v>
      </c>
      <c r="AA42" s="4">
        <v>5.589130434782609</v>
      </c>
      <c r="AB42" s="4">
        <v>0</v>
      </c>
      <c r="AC42" s="11">
        <v>0</v>
      </c>
      <c r="AD42" s="4">
        <v>140.37271739130435</v>
      </c>
      <c r="AE42" s="4">
        <v>0</v>
      </c>
      <c r="AF42" s="11">
        <v>0</v>
      </c>
      <c r="AG42" s="4">
        <v>7.7880434782608692</v>
      </c>
      <c r="AH42" s="4">
        <v>0</v>
      </c>
      <c r="AI42" s="11">
        <v>0</v>
      </c>
      <c r="AJ42" s="4">
        <v>25.013913043478261</v>
      </c>
      <c r="AK42" s="4">
        <v>0</v>
      </c>
      <c r="AL42" s="11" t="s">
        <v>873</v>
      </c>
      <c r="AM42" s="1">
        <v>155237</v>
      </c>
      <c r="AN42" s="1">
        <v>5</v>
      </c>
      <c r="AX42"/>
      <c r="AY42"/>
    </row>
    <row r="43" spans="1:51" x14ac:dyDescent="0.25">
      <c r="A43" t="s">
        <v>508</v>
      </c>
      <c r="B43" t="s">
        <v>290</v>
      </c>
      <c r="C43" t="s">
        <v>710</v>
      </c>
      <c r="D43" t="s">
        <v>607</v>
      </c>
      <c r="E43" s="4">
        <v>56.967391304347828</v>
      </c>
      <c r="F43" s="4">
        <v>249.32521739130436</v>
      </c>
      <c r="G43" s="4">
        <v>8.5597826086956523</v>
      </c>
      <c r="H43" s="11">
        <v>3.433179643141139E-2</v>
      </c>
      <c r="I43" s="4">
        <v>231.59826086956519</v>
      </c>
      <c r="J43" s="4">
        <v>8.5597826086956523</v>
      </c>
      <c r="K43" s="11">
        <v>3.6959615225765761E-2</v>
      </c>
      <c r="L43" s="4">
        <v>42.325326086956522</v>
      </c>
      <c r="M43" s="4">
        <v>0</v>
      </c>
      <c r="N43" s="11">
        <v>0</v>
      </c>
      <c r="O43" s="4">
        <v>32.194891304347827</v>
      </c>
      <c r="P43" s="4">
        <v>0</v>
      </c>
      <c r="Q43" s="9">
        <v>0</v>
      </c>
      <c r="R43" s="4">
        <v>5.3478260869565215</v>
      </c>
      <c r="S43" s="4">
        <v>0</v>
      </c>
      <c r="T43" s="11">
        <v>0</v>
      </c>
      <c r="U43" s="4">
        <v>4.7826086956521738</v>
      </c>
      <c r="V43" s="4">
        <v>0</v>
      </c>
      <c r="W43" s="11">
        <v>0</v>
      </c>
      <c r="X43" s="4">
        <v>50.148152173913033</v>
      </c>
      <c r="Y43" s="4">
        <v>4.4646739130434785</v>
      </c>
      <c r="Z43" s="11">
        <v>8.9029679449804194E-2</v>
      </c>
      <c r="AA43" s="4">
        <v>7.5965217391304352</v>
      </c>
      <c r="AB43" s="4">
        <v>0</v>
      </c>
      <c r="AC43" s="11">
        <v>0</v>
      </c>
      <c r="AD43" s="4">
        <v>115.16956521739131</v>
      </c>
      <c r="AE43" s="4">
        <v>3.2744565217391304</v>
      </c>
      <c r="AF43" s="11">
        <v>2.8431613122428177E-2</v>
      </c>
      <c r="AG43" s="4">
        <v>0</v>
      </c>
      <c r="AH43" s="4">
        <v>0</v>
      </c>
      <c r="AI43" s="11" t="s">
        <v>873</v>
      </c>
      <c r="AJ43" s="4">
        <v>34.085652173913047</v>
      </c>
      <c r="AK43" s="4">
        <v>0.82065217391304346</v>
      </c>
      <c r="AL43" s="11">
        <v>41.534834437086097</v>
      </c>
      <c r="AM43" s="1">
        <v>155607</v>
      </c>
      <c r="AN43" s="1">
        <v>5</v>
      </c>
      <c r="AX43"/>
      <c r="AY43"/>
    </row>
    <row r="44" spans="1:51" x14ac:dyDescent="0.25">
      <c r="A44" t="s">
        <v>508</v>
      </c>
      <c r="B44" t="s">
        <v>272</v>
      </c>
      <c r="C44" t="s">
        <v>699</v>
      </c>
      <c r="D44" t="s">
        <v>597</v>
      </c>
      <c r="E44" s="4">
        <v>90.434782608695656</v>
      </c>
      <c r="F44" s="4">
        <v>331.38043478260869</v>
      </c>
      <c r="G44" s="4">
        <v>0</v>
      </c>
      <c r="H44" s="11">
        <v>0</v>
      </c>
      <c r="I44" s="4">
        <v>284.5978260869565</v>
      </c>
      <c r="J44" s="4">
        <v>0</v>
      </c>
      <c r="K44" s="11">
        <v>0</v>
      </c>
      <c r="L44" s="4">
        <v>43.777173913043477</v>
      </c>
      <c r="M44" s="4">
        <v>0</v>
      </c>
      <c r="N44" s="11">
        <v>0</v>
      </c>
      <c r="O44" s="4">
        <v>26.567934782608695</v>
      </c>
      <c r="P44" s="4">
        <v>0</v>
      </c>
      <c r="Q44" s="9">
        <v>0</v>
      </c>
      <c r="R44" s="4">
        <v>11.682065217391305</v>
      </c>
      <c r="S44" s="4">
        <v>0</v>
      </c>
      <c r="T44" s="11">
        <v>0</v>
      </c>
      <c r="U44" s="4">
        <v>5.5271739130434785</v>
      </c>
      <c r="V44" s="4">
        <v>0</v>
      </c>
      <c r="W44" s="11">
        <v>0</v>
      </c>
      <c r="X44" s="4">
        <v>57.858695652173914</v>
      </c>
      <c r="Y44" s="4">
        <v>0</v>
      </c>
      <c r="Z44" s="11">
        <v>0</v>
      </c>
      <c r="AA44" s="4">
        <v>29.573369565217391</v>
      </c>
      <c r="AB44" s="4">
        <v>0</v>
      </c>
      <c r="AC44" s="11">
        <v>0</v>
      </c>
      <c r="AD44" s="4">
        <v>118.40489130434783</v>
      </c>
      <c r="AE44" s="4">
        <v>0</v>
      </c>
      <c r="AF44" s="11">
        <v>0</v>
      </c>
      <c r="AG44" s="4">
        <v>19.543478260869566</v>
      </c>
      <c r="AH44" s="4">
        <v>0</v>
      </c>
      <c r="AI44" s="11">
        <v>0</v>
      </c>
      <c r="AJ44" s="4">
        <v>62.222826086956523</v>
      </c>
      <c r="AK44" s="4">
        <v>0</v>
      </c>
      <c r="AL44" s="11" t="s">
        <v>873</v>
      </c>
      <c r="AM44" s="1">
        <v>155546</v>
      </c>
      <c r="AN44" s="1">
        <v>5</v>
      </c>
      <c r="AX44"/>
      <c r="AY44"/>
    </row>
    <row r="45" spans="1:51" x14ac:dyDescent="0.25">
      <c r="A45" t="s">
        <v>508</v>
      </c>
      <c r="B45" t="s">
        <v>331</v>
      </c>
      <c r="C45" t="s">
        <v>708</v>
      </c>
      <c r="D45" t="s">
        <v>605</v>
      </c>
      <c r="E45" s="4">
        <v>68.065217391304344</v>
      </c>
      <c r="F45" s="4">
        <v>224.09282608695651</v>
      </c>
      <c r="G45" s="4">
        <v>3.0933695652173911</v>
      </c>
      <c r="H45" s="11">
        <v>1.380396516583287E-2</v>
      </c>
      <c r="I45" s="4">
        <v>199.23347826086956</v>
      </c>
      <c r="J45" s="4">
        <v>3.0933695652173911</v>
      </c>
      <c r="K45" s="11">
        <v>1.5526354266460369E-2</v>
      </c>
      <c r="L45" s="4">
        <v>36.101413043478267</v>
      </c>
      <c r="M45" s="4">
        <v>0.42880434782608701</v>
      </c>
      <c r="N45" s="11">
        <v>1.1877771856455095E-2</v>
      </c>
      <c r="O45" s="4">
        <v>17.915978260869569</v>
      </c>
      <c r="P45" s="4">
        <v>0.42880434782608701</v>
      </c>
      <c r="Q45" s="9">
        <v>2.3934185539990414E-2</v>
      </c>
      <c r="R45" s="4">
        <v>12.881086956521742</v>
      </c>
      <c r="S45" s="4">
        <v>0</v>
      </c>
      <c r="T45" s="11">
        <v>0</v>
      </c>
      <c r="U45" s="4">
        <v>5.3043478260869561</v>
      </c>
      <c r="V45" s="4">
        <v>0</v>
      </c>
      <c r="W45" s="11">
        <v>0</v>
      </c>
      <c r="X45" s="4">
        <v>44.101630434782614</v>
      </c>
      <c r="Y45" s="4">
        <v>2.5015217391304345</v>
      </c>
      <c r="Z45" s="11">
        <v>5.6721751882386276E-2</v>
      </c>
      <c r="AA45" s="4">
        <v>6.6739130434782625</v>
      </c>
      <c r="AB45" s="4">
        <v>0</v>
      </c>
      <c r="AC45" s="11">
        <v>0</v>
      </c>
      <c r="AD45" s="4">
        <v>105.41326086956521</v>
      </c>
      <c r="AE45" s="4">
        <v>0.16304347826086957</v>
      </c>
      <c r="AF45" s="11">
        <v>1.5467074722469124E-3</v>
      </c>
      <c r="AG45" s="4">
        <v>16.203152173913043</v>
      </c>
      <c r="AH45" s="4">
        <v>0</v>
      </c>
      <c r="AI45" s="11">
        <v>0</v>
      </c>
      <c r="AJ45" s="4">
        <v>15.599456521739128</v>
      </c>
      <c r="AK45" s="4">
        <v>0</v>
      </c>
      <c r="AL45" s="11" t="s">
        <v>873</v>
      </c>
      <c r="AM45" s="1">
        <v>155679</v>
      </c>
      <c r="AN45" s="1">
        <v>5</v>
      </c>
      <c r="AX45"/>
      <c r="AY45"/>
    </row>
    <row r="46" spans="1:51" x14ac:dyDescent="0.25">
      <c r="A46" t="s">
        <v>508</v>
      </c>
      <c r="B46" t="s">
        <v>345</v>
      </c>
      <c r="C46" t="s">
        <v>643</v>
      </c>
      <c r="D46" t="s">
        <v>559</v>
      </c>
      <c r="E46" s="4">
        <v>75.521739130434781</v>
      </c>
      <c r="F46" s="4">
        <v>230.84130434782605</v>
      </c>
      <c r="G46" s="4">
        <v>6.5625</v>
      </c>
      <c r="H46" s="11">
        <v>2.8428621205985671E-2</v>
      </c>
      <c r="I46" s="4">
        <v>211.20130434782607</v>
      </c>
      <c r="J46" s="4">
        <v>6.5625</v>
      </c>
      <c r="K46" s="11">
        <v>3.1072251283033089E-2</v>
      </c>
      <c r="L46" s="4">
        <v>46.345108695652172</v>
      </c>
      <c r="M46" s="4">
        <v>2.1100000000000003</v>
      </c>
      <c r="N46" s="11">
        <v>4.552799765464674E-2</v>
      </c>
      <c r="O46" s="4">
        <v>37.116195652173907</v>
      </c>
      <c r="P46" s="4">
        <v>2.1100000000000003</v>
      </c>
      <c r="Q46" s="9">
        <v>5.6848498692414262E-2</v>
      </c>
      <c r="R46" s="4">
        <v>3.7506521739130436</v>
      </c>
      <c r="S46" s="4">
        <v>0</v>
      </c>
      <c r="T46" s="11">
        <v>0</v>
      </c>
      <c r="U46" s="4">
        <v>5.4782608695652177</v>
      </c>
      <c r="V46" s="4">
        <v>0</v>
      </c>
      <c r="W46" s="11">
        <v>0</v>
      </c>
      <c r="X46" s="4">
        <v>42.035869565217403</v>
      </c>
      <c r="Y46" s="4">
        <v>1.9972826086956521</v>
      </c>
      <c r="Z46" s="11">
        <v>4.7513769296408333E-2</v>
      </c>
      <c r="AA46" s="4">
        <v>10.411086956521737</v>
      </c>
      <c r="AB46" s="4">
        <v>0</v>
      </c>
      <c r="AC46" s="11">
        <v>0</v>
      </c>
      <c r="AD46" s="4">
        <v>116.40010869565216</v>
      </c>
      <c r="AE46" s="4">
        <v>2.1833695652173915</v>
      </c>
      <c r="AF46" s="11">
        <v>1.8757452975634085E-2</v>
      </c>
      <c r="AG46" s="4">
        <v>1.7188043478260868</v>
      </c>
      <c r="AH46" s="4">
        <v>0</v>
      </c>
      <c r="AI46" s="11">
        <v>0</v>
      </c>
      <c r="AJ46" s="4">
        <v>13.930326086956523</v>
      </c>
      <c r="AK46" s="4">
        <v>0.27184782608695651</v>
      </c>
      <c r="AL46" s="11">
        <v>51.243102758896448</v>
      </c>
      <c r="AM46" s="1">
        <v>155694</v>
      </c>
      <c r="AN46" s="1">
        <v>5</v>
      </c>
      <c r="AX46"/>
      <c r="AY46"/>
    </row>
    <row r="47" spans="1:51" x14ac:dyDescent="0.25">
      <c r="A47" t="s">
        <v>508</v>
      </c>
      <c r="B47" t="s">
        <v>423</v>
      </c>
      <c r="C47" t="s">
        <v>687</v>
      </c>
      <c r="D47" t="s">
        <v>598</v>
      </c>
      <c r="E47" s="4">
        <v>46.608695652173914</v>
      </c>
      <c r="F47" s="4">
        <v>149.65826086956523</v>
      </c>
      <c r="G47" s="4">
        <v>0</v>
      </c>
      <c r="H47" s="11">
        <v>0</v>
      </c>
      <c r="I47" s="4">
        <v>135.35619565217391</v>
      </c>
      <c r="J47" s="4">
        <v>0</v>
      </c>
      <c r="K47" s="11">
        <v>0</v>
      </c>
      <c r="L47" s="4">
        <v>32.909021739130431</v>
      </c>
      <c r="M47" s="4">
        <v>0</v>
      </c>
      <c r="N47" s="11">
        <v>0</v>
      </c>
      <c r="O47" s="4">
        <v>20.068804347826088</v>
      </c>
      <c r="P47" s="4">
        <v>0</v>
      </c>
      <c r="Q47" s="9">
        <v>0</v>
      </c>
      <c r="R47" s="4">
        <v>9.7423913043478212</v>
      </c>
      <c r="S47" s="4">
        <v>0</v>
      </c>
      <c r="T47" s="11">
        <v>0</v>
      </c>
      <c r="U47" s="4">
        <v>3.097826086956522</v>
      </c>
      <c r="V47" s="4">
        <v>0</v>
      </c>
      <c r="W47" s="11">
        <v>0</v>
      </c>
      <c r="X47" s="4">
        <v>32.615869565217388</v>
      </c>
      <c r="Y47" s="4">
        <v>0</v>
      </c>
      <c r="Z47" s="11">
        <v>0</v>
      </c>
      <c r="AA47" s="4">
        <v>1.4618478260869565</v>
      </c>
      <c r="AB47" s="4">
        <v>0</v>
      </c>
      <c r="AC47" s="11">
        <v>0</v>
      </c>
      <c r="AD47" s="4">
        <v>52.70750000000001</v>
      </c>
      <c r="AE47" s="4">
        <v>0</v>
      </c>
      <c r="AF47" s="11">
        <v>0</v>
      </c>
      <c r="AG47" s="4">
        <v>2.1939130434782603</v>
      </c>
      <c r="AH47" s="4">
        <v>0</v>
      </c>
      <c r="AI47" s="11">
        <v>0</v>
      </c>
      <c r="AJ47" s="4">
        <v>27.770108695652176</v>
      </c>
      <c r="AK47" s="4">
        <v>0</v>
      </c>
      <c r="AL47" s="11" t="s">
        <v>873</v>
      </c>
      <c r="AM47" s="1">
        <v>155791</v>
      </c>
      <c r="AN47" s="1">
        <v>5</v>
      </c>
      <c r="AX47"/>
      <c r="AY47"/>
    </row>
    <row r="48" spans="1:51" x14ac:dyDescent="0.25">
      <c r="A48" t="s">
        <v>508</v>
      </c>
      <c r="B48" t="s">
        <v>267</v>
      </c>
      <c r="C48" t="s">
        <v>686</v>
      </c>
      <c r="D48" t="s">
        <v>562</v>
      </c>
      <c r="E48" s="4">
        <v>32.847826086956523</v>
      </c>
      <c r="F48" s="4">
        <v>83.263695652173894</v>
      </c>
      <c r="G48" s="4">
        <v>2.7418478260869565</v>
      </c>
      <c r="H48" s="11">
        <v>3.2929691681483401E-2</v>
      </c>
      <c r="I48" s="4">
        <v>76.752826086956503</v>
      </c>
      <c r="J48" s="4">
        <v>2.7418478260869565</v>
      </c>
      <c r="K48" s="11">
        <v>3.5723086248063383E-2</v>
      </c>
      <c r="L48" s="4">
        <v>11.607173913043479</v>
      </c>
      <c r="M48" s="4">
        <v>0.52173913043478259</v>
      </c>
      <c r="N48" s="11">
        <v>4.4949712509130407E-2</v>
      </c>
      <c r="O48" s="4">
        <v>5.8789130434782608</v>
      </c>
      <c r="P48" s="4">
        <v>0.52173913043478259</v>
      </c>
      <c r="Q48" s="9">
        <v>8.8747550197833078E-2</v>
      </c>
      <c r="R48" s="4">
        <v>0</v>
      </c>
      <c r="S48" s="4">
        <v>0</v>
      </c>
      <c r="T48" s="11" t="s">
        <v>873</v>
      </c>
      <c r="U48" s="4">
        <v>5.7282608695652177</v>
      </c>
      <c r="V48" s="4">
        <v>0</v>
      </c>
      <c r="W48" s="11">
        <v>0</v>
      </c>
      <c r="X48" s="4">
        <v>22.334130434782612</v>
      </c>
      <c r="Y48" s="4">
        <v>2.2201086956521738</v>
      </c>
      <c r="Z48" s="11">
        <v>9.9404304194204596E-2</v>
      </c>
      <c r="AA48" s="4">
        <v>0.78260869565217395</v>
      </c>
      <c r="AB48" s="4">
        <v>0</v>
      </c>
      <c r="AC48" s="11">
        <v>0</v>
      </c>
      <c r="AD48" s="4">
        <v>48.539782608695631</v>
      </c>
      <c r="AE48" s="4">
        <v>0</v>
      </c>
      <c r="AF48" s="11">
        <v>0</v>
      </c>
      <c r="AG48" s="4">
        <v>0</v>
      </c>
      <c r="AH48" s="4">
        <v>0</v>
      </c>
      <c r="AI48" s="11" t="s">
        <v>873</v>
      </c>
      <c r="AJ48" s="4">
        <v>0</v>
      </c>
      <c r="AK48" s="4">
        <v>0</v>
      </c>
      <c r="AL48" s="11" t="s">
        <v>873</v>
      </c>
      <c r="AM48" s="1">
        <v>155532</v>
      </c>
      <c r="AN48" s="1">
        <v>5</v>
      </c>
      <c r="AX48"/>
      <c r="AY48"/>
    </row>
    <row r="49" spans="1:51" x14ac:dyDescent="0.25">
      <c r="A49" t="s">
        <v>508</v>
      </c>
      <c r="B49" t="s">
        <v>258</v>
      </c>
      <c r="C49" t="s">
        <v>710</v>
      </c>
      <c r="D49" t="s">
        <v>607</v>
      </c>
      <c r="E49" s="4">
        <v>28.141304347826086</v>
      </c>
      <c r="F49" s="4">
        <v>117.36945652173917</v>
      </c>
      <c r="G49" s="4">
        <v>14.354456521739129</v>
      </c>
      <c r="H49" s="11">
        <v>0.12230146536531331</v>
      </c>
      <c r="I49" s="4">
        <v>113.18554347826091</v>
      </c>
      <c r="J49" s="4">
        <v>13.646739130434781</v>
      </c>
      <c r="K49" s="11">
        <v>0.12056963028194369</v>
      </c>
      <c r="L49" s="4">
        <v>3.8165217391304345</v>
      </c>
      <c r="M49" s="4">
        <v>1.2792391304347825</v>
      </c>
      <c r="N49" s="11">
        <v>0.33518455228981547</v>
      </c>
      <c r="O49" s="4">
        <v>3.1088043478260867</v>
      </c>
      <c r="P49" s="4">
        <v>0.5715217391304348</v>
      </c>
      <c r="Q49" s="9">
        <v>0.18383972588371039</v>
      </c>
      <c r="R49" s="4">
        <v>0.70771739130434785</v>
      </c>
      <c r="S49" s="4">
        <v>0.70771739130434785</v>
      </c>
      <c r="T49" s="11">
        <v>1</v>
      </c>
      <c r="U49" s="4">
        <v>0</v>
      </c>
      <c r="V49" s="4">
        <v>0</v>
      </c>
      <c r="W49" s="11" t="s">
        <v>873</v>
      </c>
      <c r="X49" s="4">
        <v>47.22858695652176</v>
      </c>
      <c r="Y49" s="4">
        <v>5.5461956521739122</v>
      </c>
      <c r="Z49" s="11">
        <v>0.11743302117591817</v>
      </c>
      <c r="AA49" s="4">
        <v>3.4761956521739124</v>
      </c>
      <c r="AB49" s="4">
        <v>0</v>
      </c>
      <c r="AC49" s="11">
        <v>0</v>
      </c>
      <c r="AD49" s="4">
        <v>62.848152173913057</v>
      </c>
      <c r="AE49" s="4">
        <v>7.5290217391304344</v>
      </c>
      <c r="AF49" s="11">
        <v>0.11979702630391054</v>
      </c>
      <c r="AG49" s="4">
        <v>0</v>
      </c>
      <c r="AH49" s="4">
        <v>0</v>
      </c>
      <c r="AI49" s="11" t="s">
        <v>873</v>
      </c>
      <c r="AJ49" s="4">
        <v>0</v>
      </c>
      <c r="AK49" s="4">
        <v>0</v>
      </c>
      <c r="AL49" s="11" t="s">
        <v>873</v>
      </c>
      <c r="AM49" s="1">
        <v>155520</v>
      </c>
      <c r="AN49" s="1">
        <v>5</v>
      </c>
      <c r="AX49"/>
      <c r="AY49"/>
    </row>
    <row r="50" spans="1:51" x14ac:dyDescent="0.25">
      <c r="A50" t="s">
        <v>508</v>
      </c>
      <c r="B50" t="s">
        <v>225</v>
      </c>
      <c r="C50" t="s">
        <v>688</v>
      </c>
      <c r="D50" t="s">
        <v>620</v>
      </c>
      <c r="E50" s="4">
        <v>28.065217391304348</v>
      </c>
      <c r="F50" s="4">
        <v>115.80434782608694</v>
      </c>
      <c r="G50" s="4">
        <v>0</v>
      </c>
      <c r="H50" s="11">
        <v>0</v>
      </c>
      <c r="I50" s="4">
        <v>110.66086956521738</v>
      </c>
      <c r="J50" s="4">
        <v>0</v>
      </c>
      <c r="K50" s="11">
        <v>0</v>
      </c>
      <c r="L50" s="4">
        <v>15.694021739130427</v>
      </c>
      <c r="M50" s="4">
        <v>0</v>
      </c>
      <c r="N50" s="11">
        <v>0</v>
      </c>
      <c r="O50" s="4">
        <v>10.550543478260861</v>
      </c>
      <c r="P50" s="4">
        <v>0</v>
      </c>
      <c r="Q50" s="9">
        <v>0</v>
      </c>
      <c r="R50" s="4">
        <v>0</v>
      </c>
      <c r="S50" s="4">
        <v>0</v>
      </c>
      <c r="T50" s="11" t="s">
        <v>873</v>
      </c>
      <c r="U50" s="4">
        <v>5.1434782608695651</v>
      </c>
      <c r="V50" s="4">
        <v>0</v>
      </c>
      <c r="W50" s="11">
        <v>0</v>
      </c>
      <c r="X50" s="4">
        <v>29.060326086956529</v>
      </c>
      <c r="Y50" s="4">
        <v>0</v>
      </c>
      <c r="Z50" s="11">
        <v>0</v>
      </c>
      <c r="AA50" s="4">
        <v>0</v>
      </c>
      <c r="AB50" s="4">
        <v>0</v>
      </c>
      <c r="AC50" s="11" t="s">
        <v>873</v>
      </c>
      <c r="AD50" s="4">
        <v>31.030978260869578</v>
      </c>
      <c r="AE50" s="4">
        <v>0</v>
      </c>
      <c r="AF50" s="11">
        <v>0</v>
      </c>
      <c r="AG50" s="4">
        <v>24.692391304347819</v>
      </c>
      <c r="AH50" s="4">
        <v>0</v>
      </c>
      <c r="AI50" s="11">
        <v>0</v>
      </c>
      <c r="AJ50" s="4">
        <v>15.32663043478259</v>
      </c>
      <c r="AK50" s="4">
        <v>0</v>
      </c>
      <c r="AL50" s="11" t="s">
        <v>873</v>
      </c>
      <c r="AM50" s="1">
        <v>155468</v>
      </c>
      <c r="AN50" s="1">
        <v>5</v>
      </c>
      <c r="AX50"/>
      <c r="AY50"/>
    </row>
    <row r="51" spans="1:51" x14ac:dyDescent="0.25">
      <c r="A51" t="s">
        <v>508</v>
      </c>
      <c r="B51" t="s">
        <v>461</v>
      </c>
      <c r="C51" t="s">
        <v>709</v>
      </c>
      <c r="D51" t="s">
        <v>606</v>
      </c>
      <c r="E51" s="4">
        <v>77.684782608695656</v>
      </c>
      <c r="F51" s="4">
        <v>239.37967391304352</v>
      </c>
      <c r="G51" s="4">
        <v>55.178043478260875</v>
      </c>
      <c r="H51" s="11">
        <v>0.23050429711214629</v>
      </c>
      <c r="I51" s="4">
        <v>230.57532608695658</v>
      </c>
      <c r="J51" s="4">
        <v>55.178043478260875</v>
      </c>
      <c r="K51" s="11">
        <v>0.23930593274950698</v>
      </c>
      <c r="L51" s="4">
        <v>34.080760869565225</v>
      </c>
      <c r="M51" s="4">
        <v>8.7588043478260875</v>
      </c>
      <c r="N51" s="11">
        <v>0.25700143202048836</v>
      </c>
      <c r="O51" s="4">
        <v>25.276413043478264</v>
      </c>
      <c r="P51" s="4">
        <v>8.7588043478260875</v>
      </c>
      <c r="Q51" s="9">
        <v>0.34652085850788883</v>
      </c>
      <c r="R51" s="4">
        <v>3.9130434782608696</v>
      </c>
      <c r="S51" s="4">
        <v>0</v>
      </c>
      <c r="T51" s="11">
        <v>0</v>
      </c>
      <c r="U51" s="4">
        <v>4.8913043478260869</v>
      </c>
      <c r="V51" s="4">
        <v>0</v>
      </c>
      <c r="W51" s="11">
        <v>0</v>
      </c>
      <c r="X51" s="4">
        <v>44.467934782608687</v>
      </c>
      <c r="Y51" s="4">
        <v>6.9678260869565216</v>
      </c>
      <c r="Z51" s="11">
        <v>0.15669326945405215</v>
      </c>
      <c r="AA51" s="4">
        <v>0</v>
      </c>
      <c r="AB51" s="4">
        <v>0</v>
      </c>
      <c r="AC51" s="11" t="s">
        <v>873</v>
      </c>
      <c r="AD51" s="4">
        <v>151.35217391304352</v>
      </c>
      <c r="AE51" s="4">
        <v>39.451413043478261</v>
      </c>
      <c r="AF51" s="11">
        <v>0.26065970526557691</v>
      </c>
      <c r="AG51" s="4">
        <v>0</v>
      </c>
      <c r="AH51" s="4">
        <v>0</v>
      </c>
      <c r="AI51" s="11" t="s">
        <v>873</v>
      </c>
      <c r="AJ51" s="4">
        <v>9.4788043478260864</v>
      </c>
      <c r="AK51" s="4">
        <v>0</v>
      </c>
      <c r="AL51" s="11" t="s">
        <v>873</v>
      </c>
      <c r="AM51" s="1">
        <v>155831</v>
      </c>
      <c r="AN51" s="1">
        <v>5</v>
      </c>
      <c r="AX51"/>
      <c r="AY51"/>
    </row>
    <row r="52" spans="1:51" x14ac:dyDescent="0.25">
      <c r="A52" t="s">
        <v>508</v>
      </c>
      <c r="B52" t="s">
        <v>134</v>
      </c>
      <c r="C52" t="s">
        <v>686</v>
      </c>
      <c r="D52" t="s">
        <v>562</v>
      </c>
      <c r="E52" s="4">
        <v>124.6195652173913</v>
      </c>
      <c r="F52" s="4">
        <v>368.30054347826086</v>
      </c>
      <c r="G52" s="4">
        <v>1.5355434782608697</v>
      </c>
      <c r="H52" s="11">
        <v>4.1692674785626703E-3</v>
      </c>
      <c r="I52" s="4">
        <v>340.4491304347826</v>
      </c>
      <c r="J52" s="4">
        <v>3.9021739130434781E-2</v>
      </c>
      <c r="K52" s="11">
        <v>1.1461841327249299E-4</v>
      </c>
      <c r="L52" s="4">
        <v>65.290760869565219</v>
      </c>
      <c r="M52" s="4">
        <v>0.31815217391304346</v>
      </c>
      <c r="N52" s="11">
        <v>4.8728513755358551E-3</v>
      </c>
      <c r="O52" s="4">
        <v>43.988478260869563</v>
      </c>
      <c r="P52" s="4">
        <v>3.9021739130434781E-2</v>
      </c>
      <c r="Q52" s="9">
        <v>8.870899988633387E-4</v>
      </c>
      <c r="R52" s="4">
        <v>16.519673913043484</v>
      </c>
      <c r="S52" s="4">
        <v>0.27913043478260868</v>
      </c>
      <c r="T52" s="11">
        <v>1.6896848948223783E-2</v>
      </c>
      <c r="U52" s="4">
        <v>4.7826086956521738</v>
      </c>
      <c r="V52" s="4">
        <v>0</v>
      </c>
      <c r="W52" s="11">
        <v>0</v>
      </c>
      <c r="X52" s="4">
        <v>80.851521739130447</v>
      </c>
      <c r="Y52" s="4">
        <v>0</v>
      </c>
      <c r="Z52" s="11">
        <v>0</v>
      </c>
      <c r="AA52" s="4">
        <v>6.5491304347826107</v>
      </c>
      <c r="AB52" s="4">
        <v>1.2173913043478262</v>
      </c>
      <c r="AC52" s="11">
        <v>0.18588594569474867</v>
      </c>
      <c r="AD52" s="4">
        <v>191.50206521739128</v>
      </c>
      <c r="AE52" s="4">
        <v>0</v>
      </c>
      <c r="AF52" s="11">
        <v>0</v>
      </c>
      <c r="AG52" s="4">
        <v>24.107065217391298</v>
      </c>
      <c r="AH52" s="4">
        <v>0</v>
      </c>
      <c r="AI52" s="11">
        <v>0</v>
      </c>
      <c r="AJ52" s="4">
        <v>0</v>
      </c>
      <c r="AK52" s="4">
        <v>0</v>
      </c>
      <c r="AL52" s="11" t="s">
        <v>873</v>
      </c>
      <c r="AM52" s="1">
        <v>155278</v>
      </c>
      <c r="AN52" s="1">
        <v>5</v>
      </c>
      <c r="AX52"/>
      <c r="AY52"/>
    </row>
    <row r="53" spans="1:51" x14ac:dyDescent="0.25">
      <c r="A53" t="s">
        <v>508</v>
      </c>
      <c r="B53" t="s">
        <v>38</v>
      </c>
      <c r="C53" t="s">
        <v>713</v>
      </c>
      <c r="D53" t="s">
        <v>587</v>
      </c>
      <c r="E53" s="4">
        <v>99.989130434782609</v>
      </c>
      <c r="F53" s="4">
        <v>319.93782608695659</v>
      </c>
      <c r="G53" s="4">
        <v>2.9054347826086957</v>
      </c>
      <c r="H53" s="11">
        <v>9.0812481229369281E-3</v>
      </c>
      <c r="I53" s="4">
        <v>298.26586956521749</v>
      </c>
      <c r="J53" s="4">
        <v>3.173913043478261E-2</v>
      </c>
      <c r="K53" s="11">
        <v>1.0641221029093532E-4</v>
      </c>
      <c r="L53" s="4">
        <v>47.740760869565229</v>
      </c>
      <c r="M53" s="4">
        <v>2.9054347826086957</v>
      </c>
      <c r="N53" s="11">
        <v>6.0858577234384058E-2</v>
      </c>
      <c r="O53" s="4">
        <v>31.657608695652183</v>
      </c>
      <c r="P53" s="4">
        <v>3.173913043478261E-2</v>
      </c>
      <c r="Q53" s="9">
        <v>1.0025751072961372E-3</v>
      </c>
      <c r="R53" s="4">
        <v>11.996195652173913</v>
      </c>
      <c r="S53" s="4">
        <v>1.2215217391304347</v>
      </c>
      <c r="T53" s="11">
        <v>0.10182575997825397</v>
      </c>
      <c r="U53" s="4">
        <v>4.0869565217391308</v>
      </c>
      <c r="V53" s="4">
        <v>1.6521739130434783</v>
      </c>
      <c r="W53" s="11">
        <v>0.40425531914893614</v>
      </c>
      <c r="X53" s="4">
        <v>69.209456521739156</v>
      </c>
      <c r="Y53" s="4">
        <v>0</v>
      </c>
      <c r="Z53" s="11">
        <v>0</v>
      </c>
      <c r="AA53" s="4">
        <v>5.5888043478260876</v>
      </c>
      <c r="AB53" s="4">
        <v>0</v>
      </c>
      <c r="AC53" s="11">
        <v>0</v>
      </c>
      <c r="AD53" s="4">
        <v>187.03739130434786</v>
      </c>
      <c r="AE53" s="4">
        <v>0</v>
      </c>
      <c r="AF53" s="11">
        <v>0</v>
      </c>
      <c r="AG53" s="4">
        <v>10.36141304347826</v>
      </c>
      <c r="AH53" s="4">
        <v>0</v>
      </c>
      <c r="AI53" s="11">
        <v>0</v>
      </c>
      <c r="AJ53" s="4">
        <v>0</v>
      </c>
      <c r="AK53" s="4">
        <v>0</v>
      </c>
      <c r="AL53" s="11" t="s">
        <v>873</v>
      </c>
      <c r="AM53" s="1">
        <v>155120</v>
      </c>
      <c r="AN53" s="1">
        <v>5</v>
      </c>
      <c r="AX53"/>
      <c r="AY53"/>
    </row>
    <row r="54" spans="1:51" x14ac:dyDescent="0.25">
      <c r="A54" t="s">
        <v>508</v>
      </c>
      <c r="B54" t="s">
        <v>118</v>
      </c>
      <c r="C54" t="s">
        <v>710</v>
      </c>
      <c r="D54" t="s">
        <v>607</v>
      </c>
      <c r="E54" s="4">
        <v>82.119565217391298</v>
      </c>
      <c r="F54" s="4">
        <v>287.00510869565215</v>
      </c>
      <c r="G54" s="4">
        <v>0.19021739130434781</v>
      </c>
      <c r="H54" s="11">
        <v>6.6276656944827897E-4</v>
      </c>
      <c r="I54" s="4">
        <v>260.33586956521737</v>
      </c>
      <c r="J54" s="4">
        <v>1.6304347826086956E-2</v>
      </c>
      <c r="K54" s="11">
        <v>6.2628126709225968E-5</v>
      </c>
      <c r="L54" s="4">
        <v>42.025543478260872</v>
      </c>
      <c r="M54" s="4">
        <v>1.6304347826086956E-2</v>
      </c>
      <c r="N54" s="11">
        <v>3.8796280729887358E-4</v>
      </c>
      <c r="O54" s="4">
        <v>31.416847826086961</v>
      </c>
      <c r="P54" s="4">
        <v>1.6304347826086956E-2</v>
      </c>
      <c r="Q54" s="9">
        <v>5.1896829103741755E-4</v>
      </c>
      <c r="R54" s="4">
        <v>5.5652173913043477</v>
      </c>
      <c r="S54" s="4">
        <v>0</v>
      </c>
      <c r="T54" s="11">
        <v>0</v>
      </c>
      <c r="U54" s="4">
        <v>5.0434782608695654</v>
      </c>
      <c r="V54" s="4">
        <v>0</v>
      </c>
      <c r="W54" s="11">
        <v>0</v>
      </c>
      <c r="X54" s="4">
        <v>54.977065217391285</v>
      </c>
      <c r="Y54" s="4">
        <v>0</v>
      </c>
      <c r="Z54" s="11">
        <v>0</v>
      </c>
      <c r="AA54" s="4">
        <v>16.060543478260865</v>
      </c>
      <c r="AB54" s="4">
        <v>0.17391304347826086</v>
      </c>
      <c r="AC54" s="11">
        <v>1.0828590185236573E-2</v>
      </c>
      <c r="AD54" s="4">
        <v>173.94195652173912</v>
      </c>
      <c r="AE54" s="4">
        <v>0</v>
      </c>
      <c r="AF54" s="11">
        <v>0</v>
      </c>
      <c r="AG54" s="4">
        <v>0</v>
      </c>
      <c r="AH54" s="4">
        <v>0</v>
      </c>
      <c r="AI54" s="11" t="s">
        <v>873</v>
      </c>
      <c r="AJ54" s="4">
        <v>0</v>
      </c>
      <c r="AK54" s="4">
        <v>0</v>
      </c>
      <c r="AL54" s="11" t="s">
        <v>873</v>
      </c>
      <c r="AM54" s="1">
        <v>155248</v>
      </c>
      <c r="AN54" s="1">
        <v>5</v>
      </c>
      <c r="AX54"/>
      <c r="AY54"/>
    </row>
    <row r="55" spans="1:51" x14ac:dyDescent="0.25">
      <c r="A55" t="s">
        <v>508</v>
      </c>
      <c r="B55" t="s">
        <v>59</v>
      </c>
      <c r="C55" t="s">
        <v>655</v>
      </c>
      <c r="D55" t="s">
        <v>588</v>
      </c>
      <c r="E55" s="4">
        <v>52.804347826086953</v>
      </c>
      <c r="F55" s="4">
        <v>194.74695652173921</v>
      </c>
      <c r="G55" s="4">
        <v>1.3229347826086957</v>
      </c>
      <c r="H55" s="11">
        <v>6.79309605776057E-3</v>
      </c>
      <c r="I55" s="4">
        <v>183.27521739130441</v>
      </c>
      <c r="J55" s="4">
        <v>2.7065217391304349E-2</v>
      </c>
      <c r="K55" s="11">
        <v>1.4767527097522609E-4</v>
      </c>
      <c r="L55" s="4">
        <v>20.094891304347826</v>
      </c>
      <c r="M55" s="4">
        <v>1.3229347826086957</v>
      </c>
      <c r="N55" s="11">
        <v>6.5834383603879429E-2</v>
      </c>
      <c r="O55" s="4">
        <v>14.929456521739128</v>
      </c>
      <c r="P55" s="4">
        <v>2.7065217391304349E-2</v>
      </c>
      <c r="Q55" s="9">
        <v>1.8128735866502614E-3</v>
      </c>
      <c r="R55" s="4">
        <v>1.2958695652173913</v>
      </c>
      <c r="S55" s="4">
        <v>1.2958695652173913</v>
      </c>
      <c r="T55" s="11">
        <v>1</v>
      </c>
      <c r="U55" s="4">
        <v>3.8695652173913042</v>
      </c>
      <c r="V55" s="4">
        <v>0</v>
      </c>
      <c r="W55" s="11">
        <v>0</v>
      </c>
      <c r="X55" s="4">
        <v>43.775326086956539</v>
      </c>
      <c r="Y55" s="4">
        <v>0</v>
      </c>
      <c r="Z55" s="11">
        <v>0</v>
      </c>
      <c r="AA55" s="4">
        <v>6.3063043478260861</v>
      </c>
      <c r="AB55" s="4">
        <v>0</v>
      </c>
      <c r="AC55" s="11">
        <v>0</v>
      </c>
      <c r="AD55" s="4">
        <v>107.27750000000003</v>
      </c>
      <c r="AE55" s="4">
        <v>0</v>
      </c>
      <c r="AF55" s="11">
        <v>0</v>
      </c>
      <c r="AG55" s="4">
        <v>17.2929347826087</v>
      </c>
      <c r="AH55" s="4">
        <v>0</v>
      </c>
      <c r="AI55" s="11">
        <v>0</v>
      </c>
      <c r="AJ55" s="4">
        <v>0</v>
      </c>
      <c r="AK55" s="4">
        <v>0</v>
      </c>
      <c r="AL55" s="11" t="s">
        <v>873</v>
      </c>
      <c r="AM55" s="1">
        <v>155157</v>
      </c>
      <c r="AN55" s="1">
        <v>5</v>
      </c>
      <c r="AX55"/>
      <c r="AY55"/>
    </row>
    <row r="56" spans="1:51" x14ac:dyDescent="0.25">
      <c r="A56" t="s">
        <v>508</v>
      </c>
      <c r="B56" t="s">
        <v>71</v>
      </c>
      <c r="C56" t="s">
        <v>712</v>
      </c>
      <c r="D56" t="s">
        <v>606</v>
      </c>
      <c r="E56" s="4">
        <v>67.445652173913047</v>
      </c>
      <c r="F56" s="4">
        <v>202.22717391304343</v>
      </c>
      <c r="G56" s="4">
        <v>3.4135869565217392</v>
      </c>
      <c r="H56" s="11">
        <v>1.6879961730511858E-2</v>
      </c>
      <c r="I56" s="4">
        <v>192.20586956521734</v>
      </c>
      <c r="J56" s="4">
        <v>1.358695652173913E-2</v>
      </c>
      <c r="K56" s="11">
        <v>7.068960252084779E-5</v>
      </c>
      <c r="L56" s="4">
        <v>17.903043478260869</v>
      </c>
      <c r="M56" s="4">
        <v>2.7179347826086957</v>
      </c>
      <c r="N56" s="11">
        <v>0.15181411953274887</v>
      </c>
      <c r="O56" s="4">
        <v>12.929673913043478</v>
      </c>
      <c r="P56" s="4">
        <v>1.358695652173913E-2</v>
      </c>
      <c r="Q56" s="9">
        <v>1.050835203819996E-3</v>
      </c>
      <c r="R56" s="4">
        <v>9.5652173913043481E-2</v>
      </c>
      <c r="S56" s="4">
        <v>9.5652173913043481E-2</v>
      </c>
      <c r="T56" s="11">
        <v>1</v>
      </c>
      <c r="U56" s="4">
        <v>4.8777173913043477</v>
      </c>
      <c r="V56" s="4">
        <v>2.6086956521739131</v>
      </c>
      <c r="W56" s="11">
        <v>0.5348189415041783</v>
      </c>
      <c r="X56" s="4">
        <v>47.762065217391289</v>
      </c>
      <c r="Y56" s="4">
        <v>0</v>
      </c>
      <c r="Z56" s="11">
        <v>0</v>
      </c>
      <c r="AA56" s="4">
        <v>5.0479347826086949</v>
      </c>
      <c r="AB56" s="4">
        <v>0.69565217391304346</v>
      </c>
      <c r="AC56" s="11">
        <v>0.13780926336642194</v>
      </c>
      <c r="AD56" s="4">
        <v>128.98597826086953</v>
      </c>
      <c r="AE56" s="4">
        <v>0</v>
      </c>
      <c r="AF56" s="11">
        <v>0</v>
      </c>
      <c r="AG56" s="4">
        <v>2.5281521739130435</v>
      </c>
      <c r="AH56" s="4">
        <v>0</v>
      </c>
      <c r="AI56" s="11">
        <v>0</v>
      </c>
      <c r="AJ56" s="4">
        <v>0</v>
      </c>
      <c r="AK56" s="4">
        <v>0</v>
      </c>
      <c r="AL56" s="11" t="s">
        <v>873</v>
      </c>
      <c r="AM56" s="1">
        <v>155178</v>
      </c>
      <c r="AN56" s="1">
        <v>5</v>
      </c>
      <c r="AX56"/>
      <c r="AY56"/>
    </row>
    <row r="57" spans="1:51" x14ac:dyDescent="0.25">
      <c r="A57" t="s">
        <v>508</v>
      </c>
      <c r="B57" t="s">
        <v>47</v>
      </c>
      <c r="C57" t="s">
        <v>703</v>
      </c>
      <c r="D57" t="s">
        <v>602</v>
      </c>
      <c r="E57" s="4">
        <v>117.82608695652173</v>
      </c>
      <c r="F57" s="4">
        <v>408.93619565217386</v>
      </c>
      <c r="G57" s="4">
        <v>1.1573913043478261</v>
      </c>
      <c r="H57" s="11">
        <v>2.8302491113607873E-3</v>
      </c>
      <c r="I57" s="4">
        <v>380.45249999999999</v>
      </c>
      <c r="J57" s="4">
        <v>0.14836956521739131</v>
      </c>
      <c r="K57" s="11">
        <v>3.8998183798868795E-4</v>
      </c>
      <c r="L57" s="4">
        <v>48.470978260869565</v>
      </c>
      <c r="M57" s="4">
        <v>0.80956521739130438</v>
      </c>
      <c r="N57" s="11">
        <v>1.6702060623456888E-2</v>
      </c>
      <c r="O57" s="4">
        <v>31.450760869565215</v>
      </c>
      <c r="P57" s="4">
        <v>0.14836956521739131</v>
      </c>
      <c r="Q57" s="9">
        <v>4.7175191033603254E-3</v>
      </c>
      <c r="R57" s="4">
        <v>11.281086956521738</v>
      </c>
      <c r="S57" s="4">
        <v>0.13945652173913042</v>
      </c>
      <c r="T57" s="11">
        <v>1.2361975603645964E-2</v>
      </c>
      <c r="U57" s="4">
        <v>5.7391304347826084</v>
      </c>
      <c r="V57" s="4">
        <v>0.52173913043478259</v>
      </c>
      <c r="W57" s="11">
        <v>9.0909090909090912E-2</v>
      </c>
      <c r="X57" s="4">
        <v>97.301304347826104</v>
      </c>
      <c r="Y57" s="4">
        <v>0</v>
      </c>
      <c r="Z57" s="11">
        <v>0</v>
      </c>
      <c r="AA57" s="4">
        <v>11.463478260869568</v>
      </c>
      <c r="AB57" s="4">
        <v>0.34782608695652173</v>
      </c>
      <c r="AC57" s="11">
        <v>3.0342107259349153E-2</v>
      </c>
      <c r="AD57" s="4">
        <v>209.82836956521734</v>
      </c>
      <c r="AE57" s="4">
        <v>0</v>
      </c>
      <c r="AF57" s="11">
        <v>0</v>
      </c>
      <c r="AG57" s="4">
        <v>41.872065217391317</v>
      </c>
      <c r="AH57" s="4">
        <v>0</v>
      </c>
      <c r="AI57" s="11">
        <v>0</v>
      </c>
      <c r="AJ57" s="4">
        <v>0</v>
      </c>
      <c r="AK57" s="4">
        <v>0</v>
      </c>
      <c r="AL57" s="11" t="s">
        <v>873</v>
      </c>
      <c r="AM57" s="1">
        <v>155136</v>
      </c>
      <c r="AN57" s="1">
        <v>5</v>
      </c>
      <c r="AX57"/>
      <c r="AY57"/>
    </row>
    <row r="58" spans="1:51" x14ac:dyDescent="0.25">
      <c r="A58" t="s">
        <v>508</v>
      </c>
      <c r="B58" t="s">
        <v>36</v>
      </c>
      <c r="C58" t="s">
        <v>712</v>
      </c>
      <c r="D58" t="s">
        <v>606</v>
      </c>
      <c r="E58" s="4">
        <v>64.228260869565219</v>
      </c>
      <c r="F58" s="4">
        <v>222.7814130434783</v>
      </c>
      <c r="G58" s="4">
        <v>6.3043478260869559E-3</v>
      </c>
      <c r="H58" s="11">
        <v>2.8298356402185992E-5</v>
      </c>
      <c r="I58" s="4">
        <v>208.22000000000003</v>
      </c>
      <c r="J58" s="4">
        <v>6.3043478260869559E-3</v>
      </c>
      <c r="K58" s="11">
        <v>3.0277340438415883E-5</v>
      </c>
      <c r="L58" s="4">
        <v>14.761195652173912</v>
      </c>
      <c r="M58" s="4">
        <v>6.3043478260869559E-3</v>
      </c>
      <c r="N58" s="11">
        <v>4.2708923956024536E-4</v>
      </c>
      <c r="O58" s="4">
        <v>4.9290217391304338</v>
      </c>
      <c r="P58" s="4">
        <v>6.3043478260869559E-3</v>
      </c>
      <c r="Q58" s="9">
        <v>1.2790261759322559E-3</v>
      </c>
      <c r="R58" s="4">
        <v>5.0495652173913035</v>
      </c>
      <c r="S58" s="4">
        <v>0</v>
      </c>
      <c r="T58" s="11">
        <v>0</v>
      </c>
      <c r="U58" s="4">
        <v>4.7826086956521738</v>
      </c>
      <c r="V58" s="4">
        <v>0</v>
      </c>
      <c r="W58" s="11">
        <v>0</v>
      </c>
      <c r="X58" s="4">
        <v>53.017717391304366</v>
      </c>
      <c r="Y58" s="4">
        <v>0</v>
      </c>
      <c r="Z58" s="11">
        <v>0</v>
      </c>
      <c r="AA58" s="4">
        <v>4.7292391304347827</v>
      </c>
      <c r="AB58" s="4">
        <v>0</v>
      </c>
      <c r="AC58" s="11">
        <v>0</v>
      </c>
      <c r="AD58" s="4">
        <v>140.80478260869566</v>
      </c>
      <c r="AE58" s="4">
        <v>0</v>
      </c>
      <c r="AF58" s="11">
        <v>0</v>
      </c>
      <c r="AG58" s="4">
        <v>9.468478260869567</v>
      </c>
      <c r="AH58" s="4">
        <v>0</v>
      </c>
      <c r="AI58" s="11">
        <v>0</v>
      </c>
      <c r="AJ58" s="4">
        <v>0</v>
      </c>
      <c r="AK58" s="4">
        <v>0</v>
      </c>
      <c r="AL58" s="11" t="s">
        <v>873</v>
      </c>
      <c r="AM58" s="1">
        <v>155109</v>
      </c>
      <c r="AN58" s="1">
        <v>5</v>
      </c>
      <c r="AX58"/>
      <c r="AY58"/>
    </row>
    <row r="59" spans="1:51" x14ac:dyDescent="0.25">
      <c r="A59" t="s">
        <v>508</v>
      </c>
      <c r="B59" t="s">
        <v>48</v>
      </c>
      <c r="C59" t="s">
        <v>717</v>
      </c>
      <c r="D59" t="s">
        <v>613</v>
      </c>
      <c r="E59" s="4">
        <v>72.956521739130437</v>
      </c>
      <c r="F59" s="4">
        <v>245.60499999999999</v>
      </c>
      <c r="G59" s="4">
        <v>2.8784782608695658</v>
      </c>
      <c r="H59" s="11">
        <v>1.17199497602637E-2</v>
      </c>
      <c r="I59" s="4">
        <v>229.1907608695652</v>
      </c>
      <c r="J59" s="4">
        <v>1.173913043478261E-2</v>
      </c>
      <c r="K59" s="11">
        <v>5.1219911266246325E-5</v>
      </c>
      <c r="L59" s="4">
        <v>38.495108695652171</v>
      </c>
      <c r="M59" s="4">
        <v>0.31228260869565216</v>
      </c>
      <c r="N59" s="11">
        <v>8.1122672276263217E-3</v>
      </c>
      <c r="O59" s="4">
        <v>27.623260869565215</v>
      </c>
      <c r="P59" s="4">
        <v>1.173913043478261E-2</v>
      </c>
      <c r="Q59" s="9">
        <v>4.2497265222284314E-4</v>
      </c>
      <c r="R59" s="4">
        <v>5.3935869565217391</v>
      </c>
      <c r="S59" s="4">
        <v>0.30054347826086958</v>
      </c>
      <c r="T59" s="11">
        <v>5.5722375607101832E-2</v>
      </c>
      <c r="U59" s="4">
        <v>5.4782608695652177</v>
      </c>
      <c r="V59" s="4">
        <v>0</v>
      </c>
      <c r="W59" s="11">
        <v>0</v>
      </c>
      <c r="X59" s="4">
        <v>60.966304347826082</v>
      </c>
      <c r="Y59" s="4">
        <v>0</v>
      </c>
      <c r="Z59" s="11">
        <v>0</v>
      </c>
      <c r="AA59" s="4">
        <v>5.5423913043478263</v>
      </c>
      <c r="AB59" s="4">
        <v>2.5661956521739135</v>
      </c>
      <c r="AC59" s="11">
        <v>0.46301235536379687</v>
      </c>
      <c r="AD59" s="4">
        <v>87.136086956521751</v>
      </c>
      <c r="AE59" s="4">
        <v>0</v>
      </c>
      <c r="AF59" s="11">
        <v>0</v>
      </c>
      <c r="AG59" s="4">
        <v>53.465108695652162</v>
      </c>
      <c r="AH59" s="4">
        <v>0</v>
      </c>
      <c r="AI59" s="11">
        <v>0</v>
      </c>
      <c r="AJ59" s="4">
        <v>0</v>
      </c>
      <c r="AK59" s="4">
        <v>0</v>
      </c>
      <c r="AL59" s="11" t="s">
        <v>873</v>
      </c>
      <c r="AM59" s="1">
        <v>155137</v>
      </c>
      <c r="AN59" s="1">
        <v>5</v>
      </c>
      <c r="AX59"/>
      <c r="AY59"/>
    </row>
    <row r="60" spans="1:51" x14ac:dyDescent="0.25">
      <c r="A60" t="s">
        <v>508</v>
      </c>
      <c r="B60" t="s">
        <v>464</v>
      </c>
      <c r="C60" t="s">
        <v>696</v>
      </c>
      <c r="D60" t="s">
        <v>557</v>
      </c>
      <c r="E60" s="4">
        <v>75.913043478260875</v>
      </c>
      <c r="F60" s="4">
        <v>286.35358695652178</v>
      </c>
      <c r="G60" s="4">
        <v>5.2122826086956522</v>
      </c>
      <c r="H60" s="11">
        <v>1.8202260583126743E-2</v>
      </c>
      <c r="I60" s="4">
        <v>262.1164130434783</v>
      </c>
      <c r="J60" s="4">
        <v>0</v>
      </c>
      <c r="K60" s="11">
        <v>0</v>
      </c>
      <c r="L60" s="4">
        <v>45.672826086956526</v>
      </c>
      <c r="M60" s="4">
        <v>5.1278260869565218</v>
      </c>
      <c r="N60" s="11">
        <v>0.11227301934839</v>
      </c>
      <c r="O60" s="4">
        <v>26.979782608695654</v>
      </c>
      <c r="P60" s="4">
        <v>0</v>
      </c>
      <c r="Q60" s="9">
        <v>0</v>
      </c>
      <c r="R60" s="4">
        <v>12.953913043478261</v>
      </c>
      <c r="S60" s="4">
        <v>5.1278260869565218</v>
      </c>
      <c r="T60" s="11">
        <v>0.39585151372759614</v>
      </c>
      <c r="U60" s="4">
        <v>5.7391304347826084</v>
      </c>
      <c r="V60" s="4">
        <v>0</v>
      </c>
      <c r="W60" s="11">
        <v>0</v>
      </c>
      <c r="X60" s="4">
        <v>51.10358695652176</v>
      </c>
      <c r="Y60" s="4">
        <v>0</v>
      </c>
      <c r="Z60" s="11">
        <v>0</v>
      </c>
      <c r="AA60" s="4">
        <v>5.5441304347826073</v>
      </c>
      <c r="AB60" s="4">
        <v>8.445652173913043E-2</v>
      </c>
      <c r="AC60" s="11">
        <v>1.5233501940948127E-2</v>
      </c>
      <c r="AD60" s="4">
        <v>179.60597826086956</v>
      </c>
      <c r="AE60" s="4">
        <v>0</v>
      </c>
      <c r="AF60" s="11">
        <v>0</v>
      </c>
      <c r="AG60" s="4">
        <v>4.4270652173913039</v>
      </c>
      <c r="AH60" s="4">
        <v>0</v>
      </c>
      <c r="AI60" s="11">
        <v>0</v>
      </c>
      <c r="AJ60" s="4">
        <v>0</v>
      </c>
      <c r="AK60" s="4">
        <v>0</v>
      </c>
      <c r="AL60" s="11" t="s">
        <v>873</v>
      </c>
      <c r="AM60" s="1">
        <v>155834</v>
      </c>
      <c r="AN60" s="1">
        <v>5</v>
      </c>
      <c r="AX60"/>
      <c r="AY60"/>
    </row>
    <row r="61" spans="1:51" x14ac:dyDescent="0.25">
      <c r="A61" t="s">
        <v>508</v>
      </c>
      <c r="B61" t="s">
        <v>197</v>
      </c>
      <c r="C61" t="s">
        <v>710</v>
      </c>
      <c r="D61" t="s">
        <v>607</v>
      </c>
      <c r="E61" s="4">
        <v>48.815217391304351</v>
      </c>
      <c r="F61" s="4">
        <v>218.51804347826086</v>
      </c>
      <c r="G61" s="4">
        <v>2.1063043478260868</v>
      </c>
      <c r="H61" s="11">
        <v>9.6390408512678771E-3</v>
      </c>
      <c r="I61" s="4">
        <v>202.38934782608695</v>
      </c>
      <c r="J61" s="4">
        <v>4.0760869565217392E-2</v>
      </c>
      <c r="K61" s="11">
        <v>2.0139829493518197E-4</v>
      </c>
      <c r="L61" s="4">
        <v>41.172934782608692</v>
      </c>
      <c r="M61" s="4">
        <v>0.84543478260869565</v>
      </c>
      <c r="N61" s="11">
        <v>2.0533750801893395E-2</v>
      </c>
      <c r="O61" s="4">
        <v>26.305108695652169</v>
      </c>
      <c r="P61" s="4">
        <v>4.0760869565217392E-2</v>
      </c>
      <c r="Q61" s="9">
        <v>1.5495419553979847E-3</v>
      </c>
      <c r="R61" s="4">
        <v>8.7011956521739133</v>
      </c>
      <c r="S61" s="4">
        <v>0.80467391304347824</v>
      </c>
      <c r="T61" s="11">
        <v>9.2478544927608639E-2</v>
      </c>
      <c r="U61" s="4">
        <v>6.1666304347826078</v>
      </c>
      <c r="V61" s="4">
        <v>0</v>
      </c>
      <c r="W61" s="11">
        <v>0</v>
      </c>
      <c r="X61" s="4">
        <v>27.147934782608697</v>
      </c>
      <c r="Y61" s="4">
        <v>0</v>
      </c>
      <c r="Z61" s="11">
        <v>0</v>
      </c>
      <c r="AA61" s="4">
        <v>1.2608695652173914</v>
      </c>
      <c r="AB61" s="4">
        <v>1.2608695652173914</v>
      </c>
      <c r="AC61" s="11">
        <v>1</v>
      </c>
      <c r="AD61" s="4">
        <v>148.93630434782608</v>
      </c>
      <c r="AE61" s="4">
        <v>0</v>
      </c>
      <c r="AF61" s="11">
        <v>0</v>
      </c>
      <c r="AG61" s="4">
        <v>0</v>
      </c>
      <c r="AH61" s="4">
        <v>0</v>
      </c>
      <c r="AI61" s="11" t="s">
        <v>873</v>
      </c>
      <c r="AJ61" s="4">
        <v>0</v>
      </c>
      <c r="AK61" s="4">
        <v>0</v>
      </c>
      <c r="AL61" s="11" t="s">
        <v>873</v>
      </c>
      <c r="AM61" s="1">
        <v>155390</v>
      </c>
      <c r="AN61" s="1">
        <v>5</v>
      </c>
      <c r="AX61"/>
      <c r="AY61"/>
    </row>
    <row r="62" spans="1:51" x14ac:dyDescent="0.25">
      <c r="A62" t="s">
        <v>508</v>
      </c>
      <c r="B62" t="s">
        <v>120</v>
      </c>
      <c r="C62" t="s">
        <v>739</v>
      </c>
      <c r="D62" t="s">
        <v>619</v>
      </c>
      <c r="E62" s="4">
        <v>101.98913043478261</v>
      </c>
      <c r="F62" s="4">
        <v>314.0997826086957</v>
      </c>
      <c r="G62" s="4">
        <v>0.96380434782608693</v>
      </c>
      <c r="H62" s="11">
        <v>3.0684655042464344E-3</v>
      </c>
      <c r="I62" s="4">
        <v>291.54065217391314</v>
      </c>
      <c r="J62" s="4">
        <v>9.5108695652173919E-2</v>
      </c>
      <c r="K62" s="11">
        <v>3.2622790318599751E-4</v>
      </c>
      <c r="L62" s="4">
        <v>60.728260869565219</v>
      </c>
      <c r="M62" s="4">
        <v>0.70293478260869569</v>
      </c>
      <c r="N62" s="11">
        <v>1.1575085018793629E-2</v>
      </c>
      <c r="O62" s="4">
        <v>38.43</v>
      </c>
      <c r="P62" s="4">
        <v>9.5108695652173919E-2</v>
      </c>
      <c r="Q62" s="9">
        <v>2.4748554684406432E-3</v>
      </c>
      <c r="R62" s="4">
        <v>17.602608695652169</v>
      </c>
      <c r="S62" s="4">
        <v>0.60782608695652174</v>
      </c>
      <c r="T62" s="11">
        <v>3.4530454972089127E-2</v>
      </c>
      <c r="U62" s="4">
        <v>4.6956521739130439</v>
      </c>
      <c r="V62" s="4">
        <v>0</v>
      </c>
      <c r="W62" s="11">
        <v>0</v>
      </c>
      <c r="X62" s="4">
        <v>79.498152173913041</v>
      </c>
      <c r="Y62" s="4">
        <v>0</v>
      </c>
      <c r="Z62" s="11">
        <v>0</v>
      </c>
      <c r="AA62" s="4">
        <v>0.2608695652173913</v>
      </c>
      <c r="AB62" s="4">
        <v>0.2608695652173913</v>
      </c>
      <c r="AC62" s="11">
        <v>1</v>
      </c>
      <c r="AD62" s="4">
        <v>150.50336956521744</v>
      </c>
      <c r="AE62" s="4">
        <v>0</v>
      </c>
      <c r="AF62" s="11">
        <v>0</v>
      </c>
      <c r="AG62" s="4">
        <v>23.109130434782603</v>
      </c>
      <c r="AH62" s="4">
        <v>0</v>
      </c>
      <c r="AI62" s="11">
        <v>0</v>
      </c>
      <c r="AJ62" s="4">
        <v>0</v>
      </c>
      <c r="AK62" s="4">
        <v>0</v>
      </c>
      <c r="AL62" s="11" t="s">
        <v>873</v>
      </c>
      <c r="AM62" s="1">
        <v>155252</v>
      </c>
      <c r="AN62" s="1">
        <v>5</v>
      </c>
      <c r="AX62"/>
      <c r="AY62"/>
    </row>
    <row r="63" spans="1:51" x14ac:dyDescent="0.25">
      <c r="A63" t="s">
        <v>508</v>
      </c>
      <c r="B63" t="s">
        <v>26</v>
      </c>
      <c r="C63" t="s">
        <v>696</v>
      </c>
      <c r="D63" t="s">
        <v>557</v>
      </c>
      <c r="E63" s="4">
        <v>74.021739130434781</v>
      </c>
      <c r="F63" s="4">
        <v>227.84380434782608</v>
      </c>
      <c r="G63" s="4">
        <v>1.8326086956521741</v>
      </c>
      <c r="H63" s="11">
        <v>8.0432676275652235E-3</v>
      </c>
      <c r="I63" s="4">
        <v>211.48358695652175</v>
      </c>
      <c r="J63" s="4">
        <v>1.9891304347826089E-2</v>
      </c>
      <c r="K63" s="11">
        <v>9.4056019353953372E-5</v>
      </c>
      <c r="L63" s="4">
        <v>37.733260869565214</v>
      </c>
      <c r="M63" s="4">
        <v>1.4847826086956524</v>
      </c>
      <c r="N63" s="11">
        <v>3.9349437988627271E-2</v>
      </c>
      <c r="O63" s="4">
        <v>21.720869565217392</v>
      </c>
      <c r="P63" s="4">
        <v>1.9891304347826089E-2</v>
      </c>
      <c r="Q63" s="9">
        <v>9.1576924616678019E-4</v>
      </c>
      <c r="R63" s="4">
        <v>10.708043478260873</v>
      </c>
      <c r="S63" s="4">
        <v>1.4648913043478262</v>
      </c>
      <c r="T63" s="11">
        <v>0.13680289095966053</v>
      </c>
      <c r="U63" s="4">
        <v>5.3043478260869561</v>
      </c>
      <c r="V63" s="4">
        <v>0</v>
      </c>
      <c r="W63" s="11">
        <v>0</v>
      </c>
      <c r="X63" s="4">
        <v>47.170543478260868</v>
      </c>
      <c r="Y63" s="4">
        <v>0</v>
      </c>
      <c r="Z63" s="11">
        <v>0</v>
      </c>
      <c r="AA63" s="4">
        <v>0.34782608695652173</v>
      </c>
      <c r="AB63" s="4">
        <v>0.34782608695652173</v>
      </c>
      <c r="AC63" s="11">
        <v>1</v>
      </c>
      <c r="AD63" s="4">
        <v>135.98358695652175</v>
      </c>
      <c r="AE63" s="4">
        <v>0</v>
      </c>
      <c r="AF63" s="11">
        <v>0</v>
      </c>
      <c r="AG63" s="4">
        <v>6.6085869565217381</v>
      </c>
      <c r="AH63" s="4">
        <v>0</v>
      </c>
      <c r="AI63" s="11">
        <v>0</v>
      </c>
      <c r="AJ63" s="4">
        <v>0</v>
      </c>
      <c r="AK63" s="4">
        <v>0</v>
      </c>
      <c r="AL63" s="11" t="s">
        <v>873</v>
      </c>
      <c r="AM63" s="1">
        <v>155076</v>
      </c>
      <c r="AN63" s="1">
        <v>5</v>
      </c>
      <c r="AX63"/>
      <c r="AY63"/>
    </row>
    <row r="64" spans="1:51" x14ac:dyDescent="0.25">
      <c r="A64" t="s">
        <v>508</v>
      </c>
      <c r="B64" t="s">
        <v>49</v>
      </c>
      <c r="C64" t="s">
        <v>696</v>
      </c>
      <c r="D64" t="s">
        <v>557</v>
      </c>
      <c r="E64" s="4">
        <v>73.945652173913047</v>
      </c>
      <c r="F64" s="4">
        <v>224.7497826086956</v>
      </c>
      <c r="G64" s="4">
        <v>2.5984782608695651</v>
      </c>
      <c r="H64" s="11">
        <v>1.1561649718672651E-2</v>
      </c>
      <c r="I64" s="4">
        <v>211.87086956521733</v>
      </c>
      <c r="J64" s="4">
        <v>3.9891304347826083E-2</v>
      </c>
      <c r="K64" s="11">
        <v>1.8828121312612484E-4</v>
      </c>
      <c r="L64" s="4">
        <v>19.954239130434786</v>
      </c>
      <c r="M64" s="4">
        <v>2.0971739130434783</v>
      </c>
      <c r="N64" s="11">
        <v>0.10509916711606446</v>
      </c>
      <c r="O64" s="4">
        <v>10.505652173913044</v>
      </c>
      <c r="P64" s="4">
        <v>3.9891304347826083E-2</v>
      </c>
      <c r="Q64" s="9">
        <v>3.7971278400860818E-3</v>
      </c>
      <c r="R64" s="4">
        <v>4.6659782608695659</v>
      </c>
      <c r="S64" s="4">
        <v>2.0572826086956524</v>
      </c>
      <c r="T64" s="11">
        <v>0.44091131455727162</v>
      </c>
      <c r="U64" s="4">
        <v>4.7826086956521738</v>
      </c>
      <c r="V64" s="4">
        <v>0</v>
      </c>
      <c r="W64" s="11">
        <v>0</v>
      </c>
      <c r="X64" s="4">
        <v>52.337934782608684</v>
      </c>
      <c r="Y64" s="4">
        <v>0</v>
      </c>
      <c r="Z64" s="11">
        <v>0</v>
      </c>
      <c r="AA64" s="4">
        <v>3.430326086956522</v>
      </c>
      <c r="AB64" s="4">
        <v>0.5013043478260869</v>
      </c>
      <c r="AC64" s="11">
        <v>0.14613897778763582</v>
      </c>
      <c r="AD64" s="4">
        <v>142.59673913043474</v>
      </c>
      <c r="AE64" s="4">
        <v>0</v>
      </c>
      <c r="AF64" s="11">
        <v>0</v>
      </c>
      <c r="AG64" s="4">
        <v>6.4305434782608684</v>
      </c>
      <c r="AH64" s="4">
        <v>0</v>
      </c>
      <c r="AI64" s="11">
        <v>0</v>
      </c>
      <c r="AJ64" s="4">
        <v>0</v>
      </c>
      <c r="AK64" s="4">
        <v>0</v>
      </c>
      <c r="AL64" s="11" t="s">
        <v>873</v>
      </c>
      <c r="AM64" s="1">
        <v>155138</v>
      </c>
      <c r="AN64" s="1">
        <v>5</v>
      </c>
      <c r="AX64"/>
      <c r="AY64"/>
    </row>
    <row r="65" spans="1:51" x14ac:dyDescent="0.25">
      <c r="A65" t="s">
        <v>508</v>
      </c>
      <c r="B65" t="s">
        <v>336</v>
      </c>
      <c r="C65" t="s">
        <v>707</v>
      </c>
      <c r="D65" t="s">
        <v>603</v>
      </c>
      <c r="E65" s="4">
        <v>81.804347826086953</v>
      </c>
      <c r="F65" s="4">
        <v>267.1426086956522</v>
      </c>
      <c r="G65" s="4">
        <v>0.73326086956521741</v>
      </c>
      <c r="H65" s="11">
        <v>2.7448293372046846E-3</v>
      </c>
      <c r="I65" s="4">
        <v>250.35619565217394</v>
      </c>
      <c r="J65" s="4">
        <v>2.9891304347826088E-2</v>
      </c>
      <c r="K65" s="11">
        <v>1.1939510532167863E-4</v>
      </c>
      <c r="L65" s="4">
        <v>39.236304347826092</v>
      </c>
      <c r="M65" s="4">
        <v>0.38543478260869568</v>
      </c>
      <c r="N65" s="11">
        <v>9.8234221855313681E-3</v>
      </c>
      <c r="O65" s="4">
        <v>28.19</v>
      </c>
      <c r="P65" s="4">
        <v>2.9891304347826088E-2</v>
      </c>
      <c r="Q65" s="9">
        <v>1.0603513425975909E-3</v>
      </c>
      <c r="R65" s="4">
        <v>5.5789130434782592</v>
      </c>
      <c r="S65" s="4">
        <v>0.35554347826086957</v>
      </c>
      <c r="T65" s="11">
        <v>6.3729883489849218E-2</v>
      </c>
      <c r="U65" s="4">
        <v>5.4673913043478262</v>
      </c>
      <c r="V65" s="4">
        <v>0</v>
      </c>
      <c r="W65" s="11">
        <v>0</v>
      </c>
      <c r="X65" s="4">
        <v>45.094673913043472</v>
      </c>
      <c r="Y65" s="4">
        <v>0</v>
      </c>
      <c r="Z65" s="11">
        <v>0</v>
      </c>
      <c r="AA65" s="4">
        <v>5.7401086956521743</v>
      </c>
      <c r="AB65" s="4">
        <v>0.34782608695652173</v>
      </c>
      <c r="AC65" s="11">
        <v>6.0595731788142169E-2</v>
      </c>
      <c r="AD65" s="4">
        <v>167.16217391304349</v>
      </c>
      <c r="AE65" s="4">
        <v>0</v>
      </c>
      <c r="AF65" s="11">
        <v>0</v>
      </c>
      <c r="AG65" s="4">
        <v>9.9093478260869556</v>
      </c>
      <c r="AH65" s="4">
        <v>0</v>
      </c>
      <c r="AI65" s="11">
        <v>0</v>
      </c>
      <c r="AJ65" s="4">
        <v>0</v>
      </c>
      <c r="AK65" s="4">
        <v>0</v>
      </c>
      <c r="AL65" s="11" t="s">
        <v>873</v>
      </c>
      <c r="AM65" s="1">
        <v>155685</v>
      </c>
      <c r="AN65" s="1">
        <v>5</v>
      </c>
      <c r="AX65"/>
      <c r="AY65"/>
    </row>
    <row r="66" spans="1:51" x14ac:dyDescent="0.25">
      <c r="A66" t="s">
        <v>508</v>
      </c>
      <c r="B66" t="s">
        <v>125</v>
      </c>
      <c r="C66" t="s">
        <v>655</v>
      </c>
      <c r="D66" t="s">
        <v>588</v>
      </c>
      <c r="E66" s="4">
        <v>84.141304347826093</v>
      </c>
      <c r="F66" s="4">
        <v>250.33467391304356</v>
      </c>
      <c r="G66" s="4">
        <v>0.43293478260869567</v>
      </c>
      <c r="H66" s="11">
        <v>1.7294239581013065E-3</v>
      </c>
      <c r="I66" s="4">
        <v>237.72836956521749</v>
      </c>
      <c r="J66" s="4">
        <v>0</v>
      </c>
      <c r="K66" s="11">
        <v>0</v>
      </c>
      <c r="L66" s="4">
        <v>28.896847826086962</v>
      </c>
      <c r="M66" s="4">
        <v>0.34782608695652173</v>
      </c>
      <c r="N66" s="11">
        <v>1.2036817615882578E-2</v>
      </c>
      <c r="O66" s="4">
        <v>16.37565217391305</v>
      </c>
      <c r="P66" s="4">
        <v>0</v>
      </c>
      <c r="Q66" s="9">
        <v>0</v>
      </c>
      <c r="R66" s="4">
        <v>7.6516304347826081</v>
      </c>
      <c r="S66" s="4">
        <v>0.34782608695652173</v>
      </c>
      <c r="T66" s="11">
        <v>4.5457773989629947E-2</v>
      </c>
      <c r="U66" s="4">
        <v>4.8695652173913047</v>
      </c>
      <c r="V66" s="4">
        <v>0</v>
      </c>
      <c r="W66" s="11">
        <v>0</v>
      </c>
      <c r="X66" s="4">
        <v>60.853695652173954</v>
      </c>
      <c r="Y66" s="4">
        <v>0</v>
      </c>
      <c r="Z66" s="11">
        <v>0</v>
      </c>
      <c r="AA66" s="4">
        <v>8.510869565217391E-2</v>
      </c>
      <c r="AB66" s="4">
        <v>8.510869565217391E-2</v>
      </c>
      <c r="AC66" s="11">
        <v>1</v>
      </c>
      <c r="AD66" s="4">
        <v>130.31510869565221</v>
      </c>
      <c r="AE66" s="4">
        <v>0</v>
      </c>
      <c r="AF66" s="11">
        <v>0</v>
      </c>
      <c r="AG66" s="4">
        <v>30.183913043478267</v>
      </c>
      <c r="AH66" s="4">
        <v>0</v>
      </c>
      <c r="AI66" s="11">
        <v>0</v>
      </c>
      <c r="AJ66" s="4">
        <v>0</v>
      </c>
      <c r="AK66" s="4">
        <v>0</v>
      </c>
      <c r="AL66" s="11" t="s">
        <v>873</v>
      </c>
      <c r="AM66" s="1">
        <v>155264</v>
      </c>
      <c r="AN66" s="1">
        <v>5</v>
      </c>
      <c r="AX66"/>
      <c r="AY66"/>
    </row>
    <row r="67" spans="1:51" x14ac:dyDescent="0.25">
      <c r="A67" t="s">
        <v>508</v>
      </c>
      <c r="B67" t="s">
        <v>337</v>
      </c>
      <c r="C67" t="s">
        <v>745</v>
      </c>
      <c r="D67" t="s">
        <v>623</v>
      </c>
      <c r="E67" s="4">
        <v>44.347826086956523</v>
      </c>
      <c r="F67" s="4">
        <v>137.06619565217392</v>
      </c>
      <c r="G67" s="4">
        <v>0.44652173913043475</v>
      </c>
      <c r="H67" s="11">
        <v>3.2577087078680639E-3</v>
      </c>
      <c r="I67" s="4">
        <v>126.36402173913044</v>
      </c>
      <c r="J67" s="4">
        <v>1.173913043478261E-2</v>
      </c>
      <c r="K67" s="11">
        <v>9.2899310050587126E-5</v>
      </c>
      <c r="L67" s="4">
        <v>34.804347826086946</v>
      </c>
      <c r="M67" s="4">
        <v>1.173913043478261E-2</v>
      </c>
      <c r="N67" s="11">
        <v>3.3728919425359162E-4</v>
      </c>
      <c r="O67" s="4">
        <v>29.326086956521728</v>
      </c>
      <c r="P67" s="4">
        <v>1.173913043478261E-2</v>
      </c>
      <c r="Q67" s="9">
        <v>4.0029651593773185E-4</v>
      </c>
      <c r="R67" s="4">
        <v>1.1304347826086956</v>
      </c>
      <c r="S67" s="4">
        <v>0</v>
      </c>
      <c r="T67" s="11">
        <v>0</v>
      </c>
      <c r="U67" s="4">
        <v>4.3478260869565215</v>
      </c>
      <c r="V67" s="4">
        <v>0</v>
      </c>
      <c r="W67" s="11">
        <v>0</v>
      </c>
      <c r="X67" s="4">
        <v>18.755434782608695</v>
      </c>
      <c r="Y67" s="4">
        <v>0</v>
      </c>
      <c r="Z67" s="11">
        <v>0</v>
      </c>
      <c r="AA67" s="4">
        <v>5.2239130434782606</v>
      </c>
      <c r="AB67" s="4">
        <v>0.43478260869565216</v>
      </c>
      <c r="AC67" s="11">
        <v>8.322929671244278E-2</v>
      </c>
      <c r="AD67" s="4">
        <v>59.134347826086973</v>
      </c>
      <c r="AE67" s="4">
        <v>0</v>
      </c>
      <c r="AF67" s="11">
        <v>0</v>
      </c>
      <c r="AG67" s="4">
        <v>19.148152173913047</v>
      </c>
      <c r="AH67" s="4">
        <v>0</v>
      </c>
      <c r="AI67" s="11">
        <v>0</v>
      </c>
      <c r="AJ67" s="4">
        <v>0</v>
      </c>
      <c r="AK67" s="4">
        <v>0</v>
      </c>
      <c r="AL67" s="11" t="s">
        <v>873</v>
      </c>
      <c r="AM67" s="1">
        <v>155686</v>
      </c>
      <c r="AN67" s="1">
        <v>5</v>
      </c>
      <c r="AX67"/>
      <c r="AY67"/>
    </row>
    <row r="68" spans="1:51" x14ac:dyDescent="0.25">
      <c r="A68" t="s">
        <v>508</v>
      </c>
      <c r="B68" t="s">
        <v>21</v>
      </c>
      <c r="C68" t="s">
        <v>703</v>
      </c>
      <c r="D68" t="s">
        <v>602</v>
      </c>
      <c r="E68" s="4">
        <v>54.630434782608695</v>
      </c>
      <c r="F68" s="4">
        <v>165.81326086956523</v>
      </c>
      <c r="G68" s="4">
        <v>2.61</v>
      </c>
      <c r="H68" s="11">
        <v>1.5740598709129309E-2</v>
      </c>
      <c r="I68" s="4">
        <v>154.98858695652174</v>
      </c>
      <c r="J68" s="4">
        <v>0</v>
      </c>
      <c r="K68" s="11">
        <v>0</v>
      </c>
      <c r="L68" s="4">
        <v>22.01576086956522</v>
      </c>
      <c r="M68" s="4">
        <v>0</v>
      </c>
      <c r="N68" s="11">
        <v>0</v>
      </c>
      <c r="O68" s="4">
        <v>13.80108695652174</v>
      </c>
      <c r="P68" s="4">
        <v>0</v>
      </c>
      <c r="Q68" s="9">
        <v>0</v>
      </c>
      <c r="R68" s="4">
        <v>3.4320652173913042</v>
      </c>
      <c r="S68" s="4">
        <v>0</v>
      </c>
      <c r="T68" s="11">
        <v>0</v>
      </c>
      <c r="U68" s="4">
        <v>4.7826086956521738</v>
      </c>
      <c r="V68" s="4">
        <v>0</v>
      </c>
      <c r="W68" s="11">
        <v>0</v>
      </c>
      <c r="X68" s="4">
        <v>51.380326086956501</v>
      </c>
      <c r="Y68" s="4">
        <v>0</v>
      </c>
      <c r="Z68" s="11">
        <v>0</v>
      </c>
      <c r="AA68" s="4">
        <v>2.61</v>
      </c>
      <c r="AB68" s="4">
        <v>2.61</v>
      </c>
      <c r="AC68" s="11">
        <v>1</v>
      </c>
      <c r="AD68" s="4">
        <v>89.807173913043499</v>
      </c>
      <c r="AE68" s="4">
        <v>0</v>
      </c>
      <c r="AF68" s="11">
        <v>0</v>
      </c>
      <c r="AG68" s="4">
        <v>0</v>
      </c>
      <c r="AH68" s="4">
        <v>0</v>
      </c>
      <c r="AI68" s="11" t="s">
        <v>873</v>
      </c>
      <c r="AJ68" s="4">
        <v>0</v>
      </c>
      <c r="AK68" s="4">
        <v>0</v>
      </c>
      <c r="AL68" s="11" t="s">
        <v>873</v>
      </c>
      <c r="AM68" s="1">
        <v>155062</v>
      </c>
      <c r="AN68" s="1">
        <v>5</v>
      </c>
      <c r="AX68"/>
      <c r="AY68"/>
    </row>
    <row r="69" spans="1:51" x14ac:dyDescent="0.25">
      <c r="A69" t="s">
        <v>508</v>
      </c>
      <c r="B69" t="s">
        <v>191</v>
      </c>
      <c r="C69" t="s">
        <v>758</v>
      </c>
      <c r="D69" t="s">
        <v>550</v>
      </c>
      <c r="E69" s="4">
        <v>55.793478260869563</v>
      </c>
      <c r="F69" s="4">
        <v>181.55260869565217</v>
      </c>
      <c r="G69" s="4">
        <v>0.67032608695652174</v>
      </c>
      <c r="H69" s="11">
        <v>3.6921864784671349E-3</v>
      </c>
      <c r="I69" s="4">
        <v>165.33250000000001</v>
      </c>
      <c r="J69" s="4">
        <v>6.1630434782608698E-2</v>
      </c>
      <c r="K69" s="11">
        <v>3.7276660537165224E-4</v>
      </c>
      <c r="L69" s="4">
        <v>34.102499999999999</v>
      </c>
      <c r="M69" s="4">
        <v>6.1630434782608698E-2</v>
      </c>
      <c r="N69" s="11">
        <v>1.8072116350006217E-3</v>
      </c>
      <c r="O69" s="4">
        <v>18.491086956521741</v>
      </c>
      <c r="P69" s="4">
        <v>6.1630434782608698E-2</v>
      </c>
      <c r="Q69" s="9">
        <v>3.3329806369696326E-3</v>
      </c>
      <c r="R69" s="4">
        <v>10.785326086956518</v>
      </c>
      <c r="S69" s="4">
        <v>0</v>
      </c>
      <c r="T69" s="11">
        <v>0</v>
      </c>
      <c r="U69" s="4">
        <v>4.8260869565217392</v>
      </c>
      <c r="V69" s="4">
        <v>0</v>
      </c>
      <c r="W69" s="11">
        <v>0</v>
      </c>
      <c r="X69" s="4">
        <v>49.599565217391316</v>
      </c>
      <c r="Y69" s="4">
        <v>0</v>
      </c>
      <c r="Z69" s="11">
        <v>0</v>
      </c>
      <c r="AA69" s="4">
        <v>0.60869565217391308</v>
      </c>
      <c r="AB69" s="4">
        <v>0.60869565217391308</v>
      </c>
      <c r="AC69" s="11">
        <v>1</v>
      </c>
      <c r="AD69" s="4">
        <v>76.939782608695637</v>
      </c>
      <c r="AE69" s="4">
        <v>0</v>
      </c>
      <c r="AF69" s="11">
        <v>0</v>
      </c>
      <c r="AG69" s="4">
        <v>20.302065217391306</v>
      </c>
      <c r="AH69" s="4">
        <v>0</v>
      </c>
      <c r="AI69" s="11">
        <v>0</v>
      </c>
      <c r="AJ69" s="4">
        <v>0</v>
      </c>
      <c r="AK69" s="4">
        <v>0</v>
      </c>
      <c r="AL69" s="11" t="s">
        <v>873</v>
      </c>
      <c r="AM69" s="1">
        <v>155384</v>
      </c>
      <c r="AN69" s="1">
        <v>5</v>
      </c>
      <c r="AX69"/>
      <c r="AY69"/>
    </row>
    <row r="70" spans="1:51" x14ac:dyDescent="0.25">
      <c r="A70" t="s">
        <v>508</v>
      </c>
      <c r="B70" t="s">
        <v>177</v>
      </c>
      <c r="C70" t="s">
        <v>754</v>
      </c>
      <c r="D70" t="s">
        <v>578</v>
      </c>
      <c r="E70" s="4">
        <v>123.03260869565217</v>
      </c>
      <c r="F70" s="4">
        <v>371.39739130434782</v>
      </c>
      <c r="G70" s="4">
        <v>0.7553260869565217</v>
      </c>
      <c r="H70" s="11">
        <v>2.0337409595253646E-3</v>
      </c>
      <c r="I70" s="4">
        <v>345.3548913043478</v>
      </c>
      <c r="J70" s="4">
        <v>0.13326086956521738</v>
      </c>
      <c r="K70" s="11">
        <v>3.8586646061943209E-4</v>
      </c>
      <c r="L70" s="4">
        <v>41.066304347826083</v>
      </c>
      <c r="M70" s="4">
        <v>0.21695652173913044</v>
      </c>
      <c r="N70" s="11">
        <v>5.2830787962203233E-3</v>
      </c>
      <c r="O70" s="4">
        <v>15.562173913043473</v>
      </c>
      <c r="P70" s="4">
        <v>0.13326086956521738</v>
      </c>
      <c r="Q70" s="9">
        <v>8.5631268683820875E-3</v>
      </c>
      <c r="R70" s="4">
        <v>20.808478260869563</v>
      </c>
      <c r="S70" s="4">
        <v>8.3695652173913046E-2</v>
      </c>
      <c r="T70" s="11">
        <v>4.0221899518381931E-3</v>
      </c>
      <c r="U70" s="4">
        <v>4.6956521739130439</v>
      </c>
      <c r="V70" s="4">
        <v>0</v>
      </c>
      <c r="W70" s="11">
        <v>0</v>
      </c>
      <c r="X70" s="4">
        <v>124.21804347826091</v>
      </c>
      <c r="Y70" s="4">
        <v>0</v>
      </c>
      <c r="Z70" s="11">
        <v>0</v>
      </c>
      <c r="AA70" s="4">
        <v>0.53836956521739132</v>
      </c>
      <c r="AB70" s="4">
        <v>0.53836956521739132</v>
      </c>
      <c r="AC70" s="11">
        <v>1</v>
      </c>
      <c r="AD70" s="4">
        <v>167.74423913043475</v>
      </c>
      <c r="AE70" s="4">
        <v>0</v>
      </c>
      <c r="AF70" s="11">
        <v>0</v>
      </c>
      <c r="AG70" s="4">
        <v>37.830434782608684</v>
      </c>
      <c r="AH70" s="4">
        <v>0</v>
      </c>
      <c r="AI70" s="11">
        <v>0</v>
      </c>
      <c r="AJ70" s="4">
        <v>0</v>
      </c>
      <c r="AK70" s="4">
        <v>0</v>
      </c>
      <c r="AL70" s="11" t="s">
        <v>873</v>
      </c>
      <c r="AM70" s="1">
        <v>155362</v>
      </c>
      <c r="AN70" s="1">
        <v>5</v>
      </c>
      <c r="AX70"/>
      <c r="AY70"/>
    </row>
    <row r="71" spans="1:51" x14ac:dyDescent="0.25">
      <c r="A71" t="s">
        <v>508</v>
      </c>
      <c r="B71" t="s">
        <v>338</v>
      </c>
      <c r="C71" t="s">
        <v>699</v>
      </c>
      <c r="D71" t="s">
        <v>597</v>
      </c>
      <c r="E71" s="4">
        <v>101.47826086956522</v>
      </c>
      <c r="F71" s="4">
        <v>346.73282608695649</v>
      </c>
      <c r="G71" s="4">
        <v>2.5689130434782612</v>
      </c>
      <c r="H71" s="11">
        <v>7.4089121369604856E-3</v>
      </c>
      <c r="I71" s="4">
        <v>322.38260869565215</v>
      </c>
      <c r="J71" s="4">
        <v>0</v>
      </c>
      <c r="K71" s="11">
        <v>0</v>
      </c>
      <c r="L71" s="4">
        <v>57.259891304347839</v>
      </c>
      <c r="M71" s="4">
        <v>1.7910869565217395</v>
      </c>
      <c r="N71" s="11">
        <v>3.1279957326529877E-2</v>
      </c>
      <c r="O71" s="4">
        <v>37.665434782608706</v>
      </c>
      <c r="P71" s="4">
        <v>0</v>
      </c>
      <c r="Q71" s="9">
        <v>0</v>
      </c>
      <c r="R71" s="4">
        <v>14.550978260869568</v>
      </c>
      <c r="S71" s="4">
        <v>1.7910869565217395</v>
      </c>
      <c r="T71" s="11">
        <v>0.12309048398060791</v>
      </c>
      <c r="U71" s="4">
        <v>5.0434782608695654</v>
      </c>
      <c r="V71" s="4">
        <v>0</v>
      </c>
      <c r="W71" s="11">
        <v>0</v>
      </c>
      <c r="X71" s="4">
        <v>71.130760869565222</v>
      </c>
      <c r="Y71" s="4">
        <v>0</v>
      </c>
      <c r="Z71" s="11">
        <v>0</v>
      </c>
      <c r="AA71" s="4">
        <v>4.7557608695652167</v>
      </c>
      <c r="AB71" s="4">
        <v>0.77782608695652178</v>
      </c>
      <c r="AC71" s="11">
        <v>0.16355449912006037</v>
      </c>
      <c r="AD71" s="4">
        <v>158.07478260869561</v>
      </c>
      <c r="AE71" s="4">
        <v>0</v>
      </c>
      <c r="AF71" s="11">
        <v>0</v>
      </c>
      <c r="AG71" s="4">
        <v>55.511630434782596</v>
      </c>
      <c r="AH71" s="4">
        <v>0</v>
      </c>
      <c r="AI71" s="11">
        <v>0</v>
      </c>
      <c r="AJ71" s="4">
        <v>0</v>
      </c>
      <c r="AK71" s="4">
        <v>0</v>
      </c>
      <c r="AL71" s="11" t="s">
        <v>873</v>
      </c>
      <c r="AM71" s="1">
        <v>155687</v>
      </c>
      <c r="AN71" s="1">
        <v>5</v>
      </c>
      <c r="AX71"/>
      <c r="AY71"/>
    </row>
    <row r="72" spans="1:51" x14ac:dyDescent="0.25">
      <c r="A72" t="s">
        <v>508</v>
      </c>
      <c r="B72" t="s">
        <v>184</v>
      </c>
      <c r="C72" t="s">
        <v>693</v>
      </c>
      <c r="D72" t="s">
        <v>561</v>
      </c>
      <c r="E72" s="4">
        <v>35.25</v>
      </c>
      <c r="F72" s="4">
        <v>127.13326086956519</v>
      </c>
      <c r="G72" s="4">
        <v>0.60706521739130437</v>
      </c>
      <c r="H72" s="11">
        <v>4.7750306508234268E-3</v>
      </c>
      <c r="I72" s="4">
        <v>113.6741304347826</v>
      </c>
      <c r="J72" s="4">
        <v>4.8913043478260872E-2</v>
      </c>
      <c r="K72" s="11">
        <v>4.3029177607233499E-4</v>
      </c>
      <c r="L72" s="4">
        <v>18.685760869565218</v>
      </c>
      <c r="M72" s="4">
        <v>0.12880434782608696</v>
      </c>
      <c r="N72" s="11">
        <v>6.8931818578433935E-3</v>
      </c>
      <c r="O72" s="4">
        <v>10.709891304347826</v>
      </c>
      <c r="P72" s="4">
        <v>4.8913043478260872E-2</v>
      </c>
      <c r="Q72" s="9">
        <v>4.5670905603312668E-3</v>
      </c>
      <c r="R72" s="4">
        <v>3.8780434782608704</v>
      </c>
      <c r="S72" s="4">
        <v>7.9891304347826084E-2</v>
      </c>
      <c r="T72" s="11">
        <v>2.0600930545434156E-2</v>
      </c>
      <c r="U72" s="4">
        <v>4.0978260869565215</v>
      </c>
      <c r="V72" s="4">
        <v>0</v>
      </c>
      <c r="W72" s="11">
        <v>0</v>
      </c>
      <c r="X72" s="4">
        <v>38.604021739130431</v>
      </c>
      <c r="Y72" s="4">
        <v>0</v>
      </c>
      <c r="Z72" s="11">
        <v>0</v>
      </c>
      <c r="AA72" s="4">
        <v>5.4832608695652167</v>
      </c>
      <c r="AB72" s="4">
        <v>0.47826086956521741</v>
      </c>
      <c r="AC72" s="11">
        <v>8.7221979938944622E-2</v>
      </c>
      <c r="AD72" s="4">
        <v>63.76</v>
      </c>
      <c r="AE72" s="4">
        <v>0</v>
      </c>
      <c r="AF72" s="11">
        <v>0</v>
      </c>
      <c r="AG72" s="4">
        <v>0.6002173913043477</v>
      </c>
      <c r="AH72" s="4">
        <v>0</v>
      </c>
      <c r="AI72" s="11">
        <v>0</v>
      </c>
      <c r="AJ72" s="4">
        <v>0</v>
      </c>
      <c r="AK72" s="4">
        <v>0</v>
      </c>
      <c r="AL72" s="11" t="s">
        <v>873</v>
      </c>
      <c r="AM72" s="1">
        <v>155375</v>
      </c>
      <c r="AN72" s="1">
        <v>5</v>
      </c>
      <c r="AX72"/>
      <c r="AY72"/>
    </row>
    <row r="73" spans="1:51" x14ac:dyDescent="0.25">
      <c r="A73" t="s">
        <v>508</v>
      </c>
      <c r="B73" t="s">
        <v>74</v>
      </c>
      <c r="C73" t="s">
        <v>724</v>
      </c>
      <c r="D73" t="s">
        <v>613</v>
      </c>
      <c r="E73" s="4">
        <v>111.85869565217391</v>
      </c>
      <c r="F73" s="4">
        <v>394.63978260869573</v>
      </c>
      <c r="G73" s="4">
        <v>0.60065217391304349</v>
      </c>
      <c r="H73" s="11">
        <v>1.5220264159445348E-3</v>
      </c>
      <c r="I73" s="4">
        <v>374.29793478260871</v>
      </c>
      <c r="J73" s="4">
        <v>0.15478260869565216</v>
      </c>
      <c r="K73" s="11">
        <v>4.1352781918379942E-4</v>
      </c>
      <c r="L73" s="4">
        <v>46.60847826086956</v>
      </c>
      <c r="M73" s="4">
        <v>0.33978260869565219</v>
      </c>
      <c r="N73" s="11">
        <v>7.2901459428448834E-3</v>
      </c>
      <c r="O73" s="4">
        <v>26.527499999999996</v>
      </c>
      <c r="P73" s="4">
        <v>0.15478260869565216</v>
      </c>
      <c r="Q73" s="9">
        <v>5.8347981790840518E-3</v>
      </c>
      <c r="R73" s="4">
        <v>15.12445652173913</v>
      </c>
      <c r="S73" s="4">
        <v>0.18500000000000003</v>
      </c>
      <c r="T73" s="11">
        <v>1.223184447878113E-2</v>
      </c>
      <c r="U73" s="4">
        <v>4.9565217391304346</v>
      </c>
      <c r="V73" s="4">
        <v>0</v>
      </c>
      <c r="W73" s="11">
        <v>0</v>
      </c>
      <c r="X73" s="4">
        <v>103.91239130434785</v>
      </c>
      <c r="Y73" s="4">
        <v>0</v>
      </c>
      <c r="Z73" s="11">
        <v>0</v>
      </c>
      <c r="AA73" s="4">
        <v>0.2608695652173913</v>
      </c>
      <c r="AB73" s="4">
        <v>0.2608695652173913</v>
      </c>
      <c r="AC73" s="11">
        <v>1</v>
      </c>
      <c r="AD73" s="4">
        <v>224.94369565217391</v>
      </c>
      <c r="AE73" s="4">
        <v>0</v>
      </c>
      <c r="AF73" s="11">
        <v>0</v>
      </c>
      <c r="AG73" s="4">
        <v>18.914347826086964</v>
      </c>
      <c r="AH73" s="4">
        <v>0</v>
      </c>
      <c r="AI73" s="11">
        <v>0</v>
      </c>
      <c r="AJ73" s="4">
        <v>0</v>
      </c>
      <c r="AK73" s="4">
        <v>0</v>
      </c>
      <c r="AL73" s="11" t="s">
        <v>873</v>
      </c>
      <c r="AM73" s="1">
        <v>155187</v>
      </c>
      <c r="AN73" s="1">
        <v>5</v>
      </c>
      <c r="AX73"/>
      <c r="AY73"/>
    </row>
    <row r="74" spans="1:51" x14ac:dyDescent="0.25">
      <c r="A74" t="s">
        <v>508</v>
      </c>
      <c r="B74" t="s">
        <v>180</v>
      </c>
      <c r="C74" t="s">
        <v>704</v>
      </c>
      <c r="D74" t="s">
        <v>569</v>
      </c>
      <c r="E74" s="4">
        <v>85.173913043478265</v>
      </c>
      <c r="F74" s="4">
        <v>262.9138043478261</v>
      </c>
      <c r="G74" s="4">
        <v>0.18119565217391304</v>
      </c>
      <c r="H74" s="11">
        <v>6.8918272520296158E-4</v>
      </c>
      <c r="I74" s="4">
        <v>241.17695652173916</v>
      </c>
      <c r="J74" s="4">
        <v>7.2826086956521742E-3</v>
      </c>
      <c r="K74" s="11">
        <v>3.0196121556064731E-5</v>
      </c>
      <c r="L74" s="4">
        <v>47.213913043478271</v>
      </c>
      <c r="M74" s="4">
        <v>7.2826086956521742E-3</v>
      </c>
      <c r="N74" s="11">
        <v>1.5424709002504787E-4</v>
      </c>
      <c r="O74" s="4">
        <v>25.650978260869575</v>
      </c>
      <c r="P74" s="4">
        <v>7.2826086956521742E-3</v>
      </c>
      <c r="Q74" s="9">
        <v>2.839115382496641E-4</v>
      </c>
      <c r="R74" s="4">
        <v>16.606413043478256</v>
      </c>
      <c r="S74" s="4">
        <v>0</v>
      </c>
      <c r="T74" s="11">
        <v>0</v>
      </c>
      <c r="U74" s="4">
        <v>4.9565217391304346</v>
      </c>
      <c r="V74" s="4">
        <v>0</v>
      </c>
      <c r="W74" s="11">
        <v>0</v>
      </c>
      <c r="X74" s="4">
        <v>58.12695652173911</v>
      </c>
      <c r="Y74" s="4">
        <v>0</v>
      </c>
      <c r="Z74" s="11">
        <v>0</v>
      </c>
      <c r="AA74" s="4">
        <v>0.17391304347826086</v>
      </c>
      <c r="AB74" s="4">
        <v>0.17391304347826086</v>
      </c>
      <c r="AC74" s="11">
        <v>1</v>
      </c>
      <c r="AD74" s="4">
        <v>131.76521739130439</v>
      </c>
      <c r="AE74" s="4">
        <v>0</v>
      </c>
      <c r="AF74" s="11">
        <v>0</v>
      </c>
      <c r="AG74" s="4">
        <v>25.633804347826086</v>
      </c>
      <c r="AH74" s="4">
        <v>0</v>
      </c>
      <c r="AI74" s="11">
        <v>0</v>
      </c>
      <c r="AJ74" s="4">
        <v>0</v>
      </c>
      <c r="AK74" s="4">
        <v>0</v>
      </c>
      <c r="AL74" s="11" t="s">
        <v>873</v>
      </c>
      <c r="AM74" s="1">
        <v>155367</v>
      </c>
      <c r="AN74" s="1">
        <v>5</v>
      </c>
      <c r="AX74"/>
      <c r="AY74"/>
    </row>
    <row r="75" spans="1:51" x14ac:dyDescent="0.25">
      <c r="A75" t="s">
        <v>508</v>
      </c>
      <c r="B75" t="s">
        <v>347</v>
      </c>
      <c r="C75" t="s">
        <v>700</v>
      </c>
      <c r="D75" t="s">
        <v>590</v>
      </c>
      <c r="E75" s="4">
        <v>59.195652173913047</v>
      </c>
      <c r="F75" s="4">
        <v>175.27304347826086</v>
      </c>
      <c r="G75" s="4">
        <v>0</v>
      </c>
      <c r="H75" s="11">
        <v>0</v>
      </c>
      <c r="I75" s="4">
        <v>152.33391304347825</v>
      </c>
      <c r="J75" s="4">
        <v>0</v>
      </c>
      <c r="K75" s="11">
        <v>0</v>
      </c>
      <c r="L75" s="4">
        <v>50.139782608695654</v>
      </c>
      <c r="M75" s="4">
        <v>0</v>
      </c>
      <c r="N75" s="11">
        <v>0</v>
      </c>
      <c r="O75" s="4">
        <v>35.202065217391308</v>
      </c>
      <c r="P75" s="4">
        <v>0</v>
      </c>
      <c r="Q75" s="9">
        <v>0</v>
      </c>
      <c r="R75" s="4">
        <v>10.698586956521741</v>
      </c>
      <c r="S75" s="4">
        <v>0</v>
      </c>
      <c r="T75" s="11">
        <v>0</v>
      </c>
      <c r="U75" s="4">
        <v>4.2391304347826084</v>
      </c>
      <c r="V75" s="4">
        <v>0</v>
      </c>
      <c r="W75" s="11">
        <v>0</v>
      </c>
      <c r="X75" s="4">
        <v>34.690326086956517</v>
      </c>
      <c r="Y75" s="4">
        <v>0</v>
      </c>
      <c r="Z75" s="11">
        <v>0</v>
      </c>
      <c r="AA75" s="4">
        <v>8.001413043478264</v>
      </c>
      <c r="AB75" s="4">
        <v>0</v>
      </c>
      <c r="AC75" s="11">
        <v>0</v>
      </c>
      <c r="AD75" s="4">
        <v>65.715652173913057</v>
      </c>
      <c r="AE75" s="4">
        <v>0</v>
      </c>
      <c r="AF75" s="11">
        <v>0</v>
      </c>
      <c r="AG75" s="4">
        <v>0</v>
      </c>
      <c r="AH75" s="4">
        <v>0</v>
      </c>
      <c r="AI75" s="11" t="s">
        <v>873</v>
      </c>
      <c r="AJ75" s="4">
        <v>16.725869565217387</v>
      </c>
      <c r="AK75" s="4">
        <v>0</v>
      </c>
      <c r="AL75" s="11" t="s">
        <v>873</v>
      </c>
      <c r="AM75" s="1">
        <v>155696</v>
      </c>
      <c r="AN75" s="1">
        <v>5</v>
      </c>
      <c r="AX75"/>
      <c r="AY75"/>
    </row>
    <row r="76" spans="1:51" x14ac:dyDescent="0.25">
      <c r="A76" t="s">
        <v>508</v>
      </c>
      <c r="B76" t="s">
        <v>422</v>
      </c>
      <c r="C76" t="s">
        <v>722</v>
      </c>
      <c r="D76" t="s">
        <v>582</v>
      </c>
      <c r="E76" s="4">
        <v>77.391304347826093</v>
      </c>
      <c r="F76" s="4">
        <v>348.25771739130437</v>
      </c>
      <c r="G76" s="4">
        <v>134.42608695652171</v>
      </c>
      <c r="H76" s="11">
        <v>0.38599600308492171</v>
      </c>
      <c r="I76" s="4">
        <v>315.68782608695648</v>
      </c>
      <c r="J76" s="4">
        <v>134.42608695652171</v>
      </c>
      <c r="K76" s="11">
        <v>0.425819673260045</v>
      </c>
      <c r="L76" s="4">
        <v>53.467826086956521</v>
      </c>
      <c r="M76" s="4">
        <v>5.8990217391304354</v>
      </c>
      <c r="N76" s="11">
        <v>0.11032843806921677</v>
      </c>
      <c r="O76" s="4">
        <v>41.636304347826083</v>
      </c>
      <c r="P76" s="4">
        <v>5.8990217391304354</v>
      </c>
      <c r="Q76" s="9">
        <v>0.14167976316655095</v>
      </c>
      <c r="R76" s="4">
        <v>6.0923913043478262</v>
      </c>
      <c r="S76" s="4">
        <v>0</v>
      </c>
      <c r="T76" s="11">
        <v>0</v>
      </c>
      <c r="U76" s="4">
        <v>5.7391304347826084</v>
      </c>
      <c r="V76" s="4">
        <v>0</v>
      </c>
      <c r="W76" s="11">
        <v>0</v>
      </c>
      <c r="X76" s="4">
        <v>62.92184782608696</v>
      </c>
      <c r="Y76" s="4">
        <v>12.948260869565219</v>
      </c>
      <c r="Z76" s="11">
        <v>0.20578322660443168</v>
      </c>
      <c r="AA76" s="4">
        <v>20.738369565217393</v>
      </c>
      <c r="AB76" s="4">
        <v>0</v>
      </c>
      <c r="AC76" s="11">
        <v>0</v>
      </c>
      <c r="AD76" s="4">
        <v>151.25695652173908</v>
      </c>
      <c r="AE76" s="4">
        <v>82.564782608695637</v>
      </c>
      <c r="AF76" s="11">
        <v>0.54585775429660444</v>
      </c>
      <c r="AG76" s="4">
        <v>0.45923913043478259</v>
      </c>
      <c r="AH76" s="4">
        <v>0</v>
      </c>
      <c r="AI76" s="11">
        <v>0</v>
      </c>
      <c r="AJ76" s="4">
        <v>59.413478260869567</v>
      </c>
      <c r="AK76" s="4">
        <v>33.014021739130442</v>
      </c>
      <c r="AL76" s="11">
        <v>1.7996437613793872</v>
      </c>
      <c r="AM76" s="1">
        <v>155790</v>
      </c>
      <c r="AN76" s="1">
        <v>5</v>
      </c>
      <c r="AX76"/>
      <c r="AY76"/>
    </row>
    <row r="77" spans="1:51" x14ac:dyDescent="0.25">
      <c r="A77" t="s">
        <v>508</v>
      </c>
      <c r="B77" t="s">
        <v>444</v>
      </c>
      <c r="C77" t="s">
        <v>663</v>
      </c>
      <c r="D77" t="s">
        <v>611</v>
      </c>
      <c r="E77" s="4">
        <v>88.217391304347828</v>
      </c>
      <c r="F77" s="4">
        <v>318.55445652173916</v>
      </c>
      <c r="G77" s="4">
        <v>60.735434782608678</v>
      </c>
      <c r="H77" s="11">
        <v>0.1906595043301926</v>
      </c>
      <c r="I77" s="4">
        <v>313.66315217391303</v>
      </c>
      <c r="J77" s="4">
        <v>60.735434782608678</v>
      </c>
      <c r="K77" s="11">
        <v>0.19363267365537867</v>
      </c>
      <c r="L77" s="4">
        <v>39.544021739130443</v>
      </c>
      <c r="M77" s="4">
        <v>0.30652173913043479</v>
      </c>
      <c r="N77" s="11">
        <v>7.7514052857987096E-3</v>
      </c>
      <c r="O77" s="4">
        <v>34.652717391304357</v>
      </c>
      <c r="P77" s="4">
        <v>0.30652173913043479</v>
      </c>
      <c r="Q77" s="9">
        <v>8.8455325355624899E-3</v>
      </c>
      <c r="R77" s="4">
        <v>0</v>
      </c>
      <c r="S77" s="4">
        <v>0</v>
      </c>
      <c r="T77" s="11" t="s">
        <v>873</v>
      </c>
      <c r="U77" s="4">
        <v>4.8913043478260869</v>
      </c>
      <c r="V77" s="4">
        <v>0</v>
      </c>
      <c r="W77" s="11">
        <v>0</v>
      </c>
      <c r="X77" s="4">
        <v>70.177173913043461</v>
      </c>
      <c r="Y77" s="4">
        <v>15.374456521739118</v>
      </c>
      <c r="Z77" s="11">
        <v>0.21908058795285212</v>
      </c>
      <c r="AA77" s="4">
        <v>0</v>
      </c>
      <c r="AB77" s="4">
        <v>0</v>
      </c>
      <c r="AC77" s="11" t="s">
        <v>873</v>
      </c>
      <c r="AD77" s="4">
        <v>172.7184782608696</v>
      </c>
      <c r="AE77" s="4">
        <v>29.861956521739128</v>
      </c>
      <c r="AF77" s="11">
        <v>0.17289381438757459</v>
      </c>
      <c r="AG77" s="4">
        <v>15.346195652173902</v>
      </c>
      <c r="AH77" s="4">
        <v>0</v>
      </c>
      <c r="AI77" s="11">
        <v>0</v>
      </c>
      <c r="AJ77" s="4">
        <v>20.768586956521737</v>
      </c>
      <c r="AK77" s="4">
        <v>15.192499999999995</v>
      </c>
      <c r="AL77" s="11">
        <v>1.3670289258859136</v>
      </c>
      <c r="AM77" s="1">
        <v>155814</v>
      </c>
      <c r="AN77" s="1">
        <v>5</v>
      </c>
      <c r="AX77"/>
      <c r="AY77"/>
    </row>
    <row r="78" spans="1:51" x14ac:dyDescent="0.25">
      <c r="A78" t="s">
        <v>508</v>
      </c>
      <c r="B78" t="s">
        <v>489</v>
      </c>
      <c r="C78" t="s">
        <v>699</v>
      </c>
      <c r="D78" t="s">
        <v>597</v>
      </c>
      <c r="E78" s="4">
        <v>35.097826086956523</v>
      </c>
      <c r="F78" s="4">
        <v>107.01717391304348</v>
      </c>
      <c r="G78" s="4">
        <v>0</v>
      </c>
      <c r="H78" s="11">
        <v>0</v>
      </c>
      <c r="I78" s="4">
        <v>93.007173913043488</v>
      </c>
      <c r="J78" s="4">
        <v>0</v>
      </c>
      <c r="K78" s="11">
        <v>0</v>
      </c>
      <c r="L78" s="4">
        <v>10.279456521739132</v>
      </c>
      <c r="M78" s="4">
        <v>0</v>
      </c>
      <c r="N78" s="11">
        <v>0</v>
      </c>
      <c r="O78" s="4">
        <v>2.1310869565217394</v>
      </c>
      <c r="P78" s="4">
        <v>0</v>
      </c>
      <c r="Q78" s="9">
        <v>0</v>
      </c>
      <c r="R78" s="4">
        <v>2.8260869565217392</v>
      </c>
      <c r="S78" s="4">
        <v>0</v>
      </c>
      <c r="T78" s="11">
        <v>0</v>
      </c>
      <c r="U78" s="4">
        <v>5.3222826086956534</v>
      </c>
      <c r="V78" s="4">
        <v>0</v>
      </c>
      <c r="W78" s="11">
        <v>0</v>
      </c>
      <c r="X78" s="4">
        <v>28.915543478260865</v>
      </c>
      <c r="Y78" s="4">
        <v>0</v>
      </c>
      <c r="Z78" s="11">
        <v>0</v>
      </c>
      <c r="AA78" s="4">
        <v>5.8616304347826071</v>
      </c>
      <c r="AB78" s="4">
        <v>0</v>
      </c>
      <c r="AC78" s="11">
        <v>0</v>
      </c>
      <c r="AD78" s="4">
        <v>35.968478260869581</v>
      </c>
      <c r="AE78" s="4">
        <v>0</v>
      </c>
      <c r="AF78" s="11">
        <v>0</v>
      </c>
      <c r="AG78" s="4">
        <v>6.3085869565217374</v>
      </c>
      <c r="AH78" s="4">
        <v>0</v>
      </c>
      <c r="AI78" s="11">
        <v>0</v>
      </c>
      <c r="AJ78" s="4">
        <v>19.68347826086956</v>
      </c>
      <c r="AK78" s="4">
        <v>0</v>
      </c>
      <c r="AL78" s="11" t="s">
        <v>873</v>
      </c>
      <c r="AM78" s="7">
        <v>1.5000000000000001E+65</v>
      </c>
      <c r="AN78" s="1">
        <v>5</v>
      </c>
      <c r="AX78"/>
      <c r="AY78"/>
    </row>
    <row r="79" spans="1:51" x14ac:dyDescent="0.25">
      <c r="A79" t="s">
        <v>508</v>
      </c>
      <c r="B79" t="s">
        <v>354</v>
      </c>
      <c r="C79" t="s">
        <v>638</v>
      </c>
      <c r="D79" t="s">
        <v>616</v>
      </c>
      <c r="E79" s="4">
        <v>21.543478260869566</v>
      </c>
      <c r="F79" s="4">
        <v>88.029782608695655</v>
      </c>
      <c r="G79" s="4">
        <v>0</v>
      </c>
      <c r="H79" s="11">
        <v>0</v>
      </c>
      <c r="I79" s="4">
        <v>67.712934782608698</v>
      </c>
      <c r="J79" s="4">
        <v>0</v>
      </c>
      <c r="K79" s="11">
        <v>0</v>
      </c>
      <c r="L79" s="4">
        <v>19.643804347826084</v>
      </c>
      <c r="M79" s="4">
        <v>0</v>
      </c>
      <c r="N79" s="11">
        <v>0</v>
      </c>
      <c r="O79" s="4">
        <v>7.2744565217391308</v>
      </c>
      <c r="P79" s="4">
        <v>0</v>
      </c>
      <c r="Q79" s="9">
        <v>0</v>
      </c>
      <c r="R79" s="4">
        <v>6.4563043478260855</v>
      </c>
      <c r="S79" s="4">
        <v>0</v>
      </c>
      <c r="T79" s="11">
        <v>0</v>
      </c>
      <c r="U79" s="4">
        <v>5.9130434782608692</v>
      </c>
      <c r="V79" s="4">
        <v>0</v>
      </c>
      <c r="W79" s="11">
        <v>0</v>
      </c>
      <c r="X79" s="4">
        <v>23.895326086956519</v>
      </c>
      <c r="Y79" s="4">
        <v>0</v>
      </c>
      <c r="Z79" s="11">
        <v>0</v>
      </c>
      <c r="AA79" s="4">
        <v>7.9474999999999998</v>
      </c>
      <c r="AB79" s="4">
        <v>0</v>
      </c>
      <c r="AC79" s="11">
        <v>0</v>
      </c>
      <c r="AD79" s="4">
        <v>36.543152173913043</v>
      </c>
      <c r="AE79" s="4">
        <v>0</v>
      </c>
      <c r="AF79" s="11">
        <v>0</v>
      </c>
      <c r="AG79" s="4">
        <v>0</v>
      </c>
      <c r="AH79" s="4">
        <v>0</v>
      </c>
      <c r="AI79" s="11" t="s">
        <v>873</v>
      </c>
      <c r="AJ79" s="4">
        <v>0</v>
      </c>
      <c r="AK79" s="4">
        <v>0</v>
      </c>
      <c r="AL79" s="11" t="s">
        <v>873</v>
      </c>
      <c r="AM79" s="1">
        <v>155703</v>
      </c>
      <c r="AN79" s="1">
        <v>5</v>
      </c>
      <c r="AX79"/>
      <c r="AY79"/>
    </row>
    <row r="80" spans="1:51" x14ac:dyDescent="0.25">
      <c r="A80" t="s">
        <v>508</v>
      </c>
      <c r="B80" t="s">
        <v>235</v>
      </c>
      <c r="C80" t="s">
        <v>766</v>
      </c>
      <c r="D80" t="s">
        <v>545</v>
      </c>
      <c r="E80" s="4">
        <v>32</v>
      </c>
      <c r="F80" s="4">
        <v>130.18913043478256</v>
      </c>
      <c r="G80" s="4">
        <v>0</v>
      </c>
      <c r="H80" s="11">
        <v>0</v>
      </c>
      <c r="I80" s="4">
        <v>124.48804347826083</v>
      </c>
      <c r="J80" s="4">
        <v>0</v>
      </c>
      <c r="K80" s="11">
        <v>0</v>
      </c>
      <c r="L80" s="4">
        <v>23.852173913043458</v>
      </c>
      <c r="M80" s="4">
        <v>0</v>
      </c>
      <c r="N80" s="11">
        <v>0</v>
      </c>
      <c r="O80" s="4">
        <v>18.15108695652172</v>
      </c>
      <c r="P80" s="4">
        <v>0</v>
      </c>
      <c r="Q80" s="9">
        <v>0</v>
      </c>
      <c r="R80" s="4">
        <v>0</v>
      </c>
      <c r="S80" s="4">
        <v>0</v>
      </c>
      <c r="T80" s="11" t="s">
        <v>873</v>
      </c>
      <c r="U80" s="4">
        <v>5.7010869565217392</v>
      </c>
      <c r="V80" s="4">
        <v>0</v>
      </c>
      <c r="W80" s="11">
        <v>0</v>
      </c>
      <c r="X80" s="4">
        <v>31.70000000000001</v>
      </c>
      <c r="Y80" s="4">
        <v>0</v>
      </c>
      <c r="Z80" s="11">
        <v>0</v>
      </c>
      <c r="AA80" s="4">
        <v>0</v>
      </c>
      <c r="AB80" s="4">
        <v>0</v>
      </c>
      <c r="AC80" s="11" t="s">
        <v>873</v>
      </c>
      <c r="AD80" s="4">
        <v>49.657608695652172</v>
      </c>
      <c r="AE80" s="4">
        <v>0</v>
      </c>
      <c r="AF80" s="11">
        <v>0</v>
      </c>
      <c r="AG80" s="4">
        <v>21.845652173913017</v>
      </c>
      <c r="AH80" s="4">
        <v>0</v>
      </c>
      <c r="AI80" s="11">
        <v>0</v>
      </c>
      <c r="AJ80" s="4">
        <v>3.1336956521739139</v>
      </c>
      <c r="AK80" s="4">
        <v>0</v>
      </c>
      <c r="AL80" s="11" t="s">
        <v>873</v>
      </c>
      <c r="AM80" s="1">
        <v>155480</v>
      </c>
      <c r="AN80" s="1">
        <v>5</v>
      </c>
      <c r="AX80"/>
      <c r="AY80"/>
    </row>
    <row r="81" spans="1:51" x14ac:dyDescent="0.25">
      <c r="A81" t="s">
        <v>508</v>
      </c>
      <c r="B81" t="s">
        <v>241</v>
      </c>
      <c r="C81" t="s">
        <v>646</v>
      </c>
      <c r="D81" t="s">
        <v>593</v>
      </c>
      <c r="E81" s="4">
        <v>100.19565217391305</v>
      </c>
      <c r="F81" s="4">
        <v>302.46304347826089</v>
      </c>
      <c r="G81" s="4">
        <v>0</v>
      </c>
      <c r="H81" s="11">
        <v>0</v>
      </c>
      <c r="I81" s="4">
        <v>291.7076086956522</v>
      </c>
      <c r="J81" s="4">
        <v>0</v>
      </c>
      <c r="K81" s="11">
        <v>0</v>
      </c>
      <c r="L81" s="4">
        <v>48.576413043478269</v>
      </c>
      <c r="M81" s="4">
        <v>0</v>
      </c>
      <c r="N81" s="11">
        <v>0</v>
      </c>
      <c r="O81" s="4">
        <v>43.005760869565222</v>
      </c>
      <c r="P81" s="4">
        <v>0</v>
      </c>
      <c r="Q81" s="9">
        <v>0</v>
      </c>
      <c r="R81" s="4">
        <v>0.48369565217391303</v>
      </c>
      <c r="S81" s="4">
        <v>0</v>
      </c>
      <c r="T81" s="11">
        <v>0</v>
      </c>
      <c r="U81" s="4">
        <v>5.0869565217391308</v>
      </c>
      <c r="V81" s="4">
        <v>0</v>
      </c>
      <c r="W81" s="11">
        <v>0</v>
      </c>
      <c r="X81" s="4">
        <v>72.015326086956506</v>
      </c>
      <c r="Y81" s="4">
        <v>0</v>
      </c>
      <c r="Z81" s="11">
        <v>0</v>
      </c>
      <c r="AA81" s="4">
        <v>5.1847826086956523</v>
      </c>
      <c r="AB81" s="4">
        <v>0</v>
      </c>
      <c r="AC81" s="11">
        <v>0</v>
      </c>
      <c r="AD81" s="4">
        <v>158.32326086956522</v>
      </c>
      <c r="AE81" s="4">
        <v>0</v>
      </c>
      <c r="AF81" s="11">
        <v>0</v>
      </c>
      <c r="AG81" s="4">
        <v>0</v>
      </c>
      <c r="AH81" s="4">
        <v>0</v>
      </c>
      <c r="AI81" s="11" t="s">
        <v>873</v>
      </c>
      <c r="AJ81" s="4">
        <v>18.363260869565217</v>
      </c>
      <c r="AK81" s="4">
        <v>0</v>
      </c>
      <c r="AL81" s="11" t="s">
        <v>873</v>
      </c>
      <c r="AM81" s="1">
        <v>155487</v>
      </c>
      <c r="AN81" s="1">
        <v>5</v>
      </c>
      <c r="AX81"/>
      <c r="AY81"/>
    </row>
    <row r="82" spans="1:51" x14ac:dyDescent="0.25">
      <c r="A82" t="s">
        <v>508</v>
      </c>
      <c r="B82" t="s">
        <v>85</v>
      </c>
      <c r="C82" t="s">
        <v>728</v>
      </c>
      <c r="D82" t="s">
        <v>611</v>
      </c>
      <c r="E82" s="4">
        <v>60.336956521739133</v>
      </c>
      <c r="F82" s="4">
        <v>216.44021739130434</v>
      </c>
      <c r="G82" s="4">
        <v>52.654891304347821</v>
      </c>
      <c r="H82" s="11">
        <v>0.24327683615819207</v>
      </c>
      <c r="I82" s="4">
        <v>200.8641304347826</v>
      </c>
      <c r="J82" s="4">
        <v>52.654891304347821</v>
      </c>
      <c r="K82" s="11">
        <v>0.26214183284179765</v>
      </c>
      <c r="L82" s="4">
        <v>25.038043478260867</v>
      </c>
      <c r="M82" s="4">
        <v>1.0461956521739131</v>
      </c>
      <c r="N82" s="11">
        <v>4.1784241371825487E-2</v>
      </c>
      <c r="O82" s="4">
        <v>11.557065217391305</v>
      </c>
      <c r="P82" s="4">
        <v>1.0461956521739131</v>
      </c>
      <c r="Q82" s="9">
        <v>9.0524335762990835E-2</v>
      </c>
      <c r="R82" s="4">
        <v>7.8288043478260869</v>
      </c>
      <c r="S82" s="4">
        <v>0</v>
      </c>
      <c r="T82" s="11">
        <v>0</v>
      </c>
      <c r="U82" s="4">
        <v>5.6521739130434785</v>
      </c>
      <c r="V82" s="4">
        <v>0</v>
      </c>
      <c r="W82" s="11">
        <v>0</v>
      </c>
      <c r="X82" s="4">
        <v>53.953804347826086</v>
      </c>
      <c r="Y82" s="4">
        <v>3.2581521739130435</v>
      </c>
      <c r="Z82" s="11">
        <v>6.0387811634349031E-2</v>
      </c>
      <c r="AA82" s="4">
        <v>2.0951086956521738</v>
      </c>
      <c r="AB82" s="4">
        <v>0</v>
      </c>
      <c r="AC82" s="11">
        <v>0</v>
      </c>
      <c r="AD82" s="4">
        <v>110.55163043478261</v>
      </c>
      <c r="AE82" s="4">
        <v>41.834239130434781</v>
      </c>
      <c r="AF82" s="11">
        <v>0.37841358798515351</v>
      </c>
      <c r="AG82" s="4">
        <v>0.25815217391304346</v>
      </c>
      <c r="AH82" s="4">
        <v>0</v>
      </c>
      <c r="AI82" s="11">
        <v>0</v>
      </c>
      <c r="AJ82" s="4">
        <v>24.543478260869566</v>
      </c>
      <c r="AK82" s="4">
        <v>6.5163043478260869</v>
      </c>
      <c r="AL82" s="11">
        <v>3.7664720600500421</v>
      </c>
      <c r="AM82" s="1">
        <v>155206</v>
      </c>
      <c r="AN82" s="1">
        <v>5</v>
      </c>
      <c r="AX82"/>
      <c r="AY82"/>
    </row>
    <row r="83" spans="1:51" x14ac:dyDescent="0.25">
      <c r="A83" t="s">
        <v>508</v>
      </c>
      <c r="B83" t="s">
        <v>397</v>
      </c>
      <c r="C83" t="s">
        <v>728</v>
      </c>
      <c r="D83" t="s">
        <v>611</v>
      </c>
      <c r="E83" s="4">
        <v>93.576086956521735</v>
      </c>
      <c r="F83" s="4">
        <v>356.90717391304355</v>
      </c>
      <c r="G83" s="4">
        <v>0.78260869565217395</v>
      </c>
      <c r="H83" s="11">
        <v>2.1927513730582728E-3</v>
      </c>
      <c r="I83" s="4">
        <v>307.71608695652179</v>
      </c>
      <c r="J83" s="4">
        <v>0</v>
      </c>
      <c r="K83" s="11">
        <v>0</v>
      </c>
      <c r="L83" s="4">
        <v>90.770543478260862</v>
      </c>
      <c r="M83" s="4">
        <v>0.78260869565217395</v>
      </c>
      <c r="N83" s="11">
        <v>8.6218355169329266E-3</v>
      </c>
      <c r="O83" s="4">
        <v>52.374021739130434</v>
      </c>
      <c r="P83" s="4">
        <v>0</v>
      </c>
      <c r="Q83" s="9">
        <v>0</v>
      </c>
      <c r="R83" s="4">
        <v>33.396521739130435</v>
      </c>
      <c r="S83" s="4">
        <v>0.78260869565217395</v>
      </c>
      <c r="T83" s="11">
        <v>2.3433838462740199E-2</v>
      </c>
      <c r="U83" s="4">
        <v>5</v>
      </c>
      <c r="V83" s="4">
        <v>0</v>
      </c>
      <c r="W83" s="11">
        <v>0</v>
      </c>
      <c r="X83" s="4">
        <v>46.45402173913044</v>
      </c>
      <c r="Y83" s="4">
        <v>0</v>
      </c>
      <c r="Z83" s="11">
        <v>0</v>
      </c>
      <c r="AA83" s="4">
        <v>10.794565217391305</v>
      </c>
      <c r="AB83" s="4">
        <v>0</v>
      </c>
      <c r="AC83" s="11">
        <v>0</v>
      </c>
      <c r="AD83" s="4">
        <v>151.54228260869567</v>
      </c>
      <c r="AE83" s="4">
        <v>0</v>
      </c>
      <c r="AF83" s="11">
        <v>0</v>
      </c>
      <c r="AG83" s="4">
        <v>5.7470652173913042</v>
      </c>
      <c r="AH83" s="4">
        <v>0</v>
      </c>
      <c r="AI83" s="11">
        <v>0</v>
      </c>
      <c r="AJ83" s="4">
        <v>51.598695652173923</v>
      </c>
      <c r="AK83" s="4">
        <v>0</v>
      </c>
      <c r="AL83" s="11" t="s">
        <v>873</v>
      </c>
      <c r="AM83" s="1">
        <v>155761</v>
      </c>
      <c r="AN83" s="1">
        <v>5</v>
      </c>
      <c r="AX83"/>
      <c r="AY83"/>
    </row>
    <row r="84" spans="1:51" x14ac:dyDescent="0.25">
      <c r="A84" t="s">
        <v>508</v>
      </c>
      <c r="B84" t="s">
        <v>179</v>
      </c>
      <c r="C84" t="s">
        <v>708</v>
      </c>
      <c r="D84" t="s">
        <v>605</v>
      </c>
      <c r="E84" s="4">
        <v>88.532608695652172</v>
      </c>
      <c r="F84" s="4">
        <v>259.19858695652175</v>
      </c>
      <c r="G84" s="4">
        <v>4.1023913043478268</v>
      </c>
      <c r="H84" s="11">
        <v>1.5827213228735565E-2</v>
      </c>
      <c r="I84" s="4">
        <v>239.09619565217389</v>
      </c>
      <c r="J84" s="4">
        <v>0</v>
      </c>
      <c r="K84" s="11">
        <v>0</v>
      </c>
      <c r="L84" s="4">
        <v>40.939347826086959</v>
      </c>
      <c r="M84" s="4">
        <v>4.1023913043478268</v>
      </c>
      <c r="N84" s="11">
        <v>0.10020656219964849</v>
      </c>
      <c r="O84" s="4">
        <v>26.315217391304348</v>
      </c>
      <c r="P84" s="4">
        <v>0</v>
      </c>
      <c r="Q84" s="9">
        <v>0</v>
      </c>
      <c r="R84" s="4">
        <v>9.5806521739130464</v>
      </c>
      <c r="S84" s="4">
        <v>4.1023913043478268</v>
      </c>
      <c r="T84" s="11">
        <v>0.42819541194890059</v>
      </c>
      <c r="U84" s="4">
        <v>5.0434782608695654</v>
      </c>
      <c r="V84" s="4">
        <v>0</v>
      </c>
      <c r="W84" s="11">
        <v>0</v>
      </c>
      <c r="X84" s="4">
        <v>49.509239130434779</v>
      </c>
      <c r="Y84" s="4">
        <v>0</v>
      </c>
      <c r="Z84" s="11">
        <v>0</v>
      </c>
      <c r="AA84" s="4">
        <v>5.4782608695652177</v>
      </c>
      <c r="AB84" s="4">
        <v>0</v>
      </c>
      <c r="AC84" s="11">
        <v>0</v>
      </c>
      <c r="AD84" s="4">
        <v>121.28532608695652</v>
      </c>
      <c r="AE84" s="4">
        <v>0</v>
      </c>
      <c r="AF84" s="11">
        <v>0</v>
      </c>
      <c r="AG84" s="4">
        <v>0</v>
      </c>
      <c r="AH84" s="4">
        <v>0</v>
      </c>
      <c r="AI84" s="11" t="s">
        <v>873</v>
      </c>
      <c r="AJ84" s="4">
        <v>41.986413043478258</v>
      </c>
      <c r="AK84" s="4">
        <v>0</v>
      </c>
      <c r="AL84" s="11" t="s">
        <v>873</v>
      </c>
      <c r="AM84" s="1">
        <v>155364</v>
      </c>
      <c r="AN84" s="1">
        <v>5</v>
      </c>
      <c r="AX84"/>
      <c r="AY84"/>
    </row>
    <row r="85" spans="1:51" x14ac:dyDescent="0.25">
      <c r="A85" t="s">
        <v>508</v>
      </c>
      <c r="B85" t="s">
        <v>192</v>
      </c>
      <c r="C85" t="s">
        <v>735</v>
      </c>
      <c r="D85" t="s">
        <v>594</v>
      </c>
      <c r="E85" s="4">
        <v>85.423913043478265</v>
      </c>
      <c r="F85" s="4">
        <v>320.59347826086952</v>
      </c>
      <c r="G85" s="4">
        <v>8.7717391304347831</v>
      </c>
      <c r="H85" s="11">
        <v>2.7360940646762463E-2</v>
      </c>
      <c r="I85" s="4">
        <v>314.32717391304345</v>
      </c>
      <c r="J85" s="4">
        <v>8.7717391304347831</v>
      </c>
      <c r="K85" s="11">
        <v>2.790639772322525E-2</v>
      </c>
      <c r="L85" s="4">
        <v>34.965760869565216</v>
      </c>
      <c r="M85" s="4">
        <v>3.0956521739130443</v>
      </c>
      <c r="N85" s="11">
        <v>8.853381413494571E-2</v>
      </c>
      <c r="O85" s="4">
        <v>28.69945652173913</v>
      </c>
      <c r="P85" s="4">
        <v>3.0956521739130443</v>
      </c>
      <c r="Q85" s="9">
        <v>0.10786448766262051</v>
      </c>
      <c r="R85" s="4">
        <v>0</v>
      </c>
      <c r="S85" s="4">
        <v>0</v>
      </c>
      <c r="T85" s="11" t="s">
        <v>873</v>
      </c>
      <c r="U85" s="4">
        <v>6.266304347826086</v>
      </c>
      <c r="V85" s="4">
        <v>0</v>
      </c>
      <c r="W85" s="11">
        <v>0</v>
      </c>
      <c r="X85" s="4">
        <v>67.68315217391303</v>
      </c>
      <c r="Y85" s="4">
        <v>0.13695652173913042</v>
      </c>
      <c r="Z85" s="11">
        <v>2.0234950255747291E-3</v>
      </c>
      <c r="AA85" s="4">
        <v>0</v>
      </c>
      <c r="AB85" s="4">
        <v>0</v>
      </c>
      <c r="AC85" s="11" t="s">
        <v>873</v>
      </c>
      <c r="AD85" s="4">
        <v>153.73260869565215</v>
      </c>
      <c r="AE85" s="4">
        <v>3.3119565217391296</v>
      </c>
      <c r="AF85" s="11">
        <v>2.1543617517711441E-2</v>
      </c>
      <c r="AG85" s="4">
        <v>28.108152173913037</v>
      </c>
      <c r="AH85" s="4">
        <v>0</v>
      </c>
      <c r="AI85" s="11">
        <v>0</v>
      </c>
      <c r="AJ85" s="4">
        <v>36.103804347826078</v>
      </c>
      <c r="AK85" s="4">
        <v>2.2271739130434782</v>
      </c>
      <c r="AL85" s="11">
        <v>16.210590531966808</v>
      </c>
      <c r="AM85" s="1">
        <v>155385</v>
      </c>
      <c r="AN85" s="1">
        <v>5</v>
      </c>
      <c r="AX85"/>
      <c r="AY85"/>
    </row>
    <row r="86" spans="1:51" x14ac:dyDescent="0.25">
      <c r="A86" t="s">
        <v>508</v>
      </c>
      <c r="B86" t="s">
        <v>311</v>
      </c>
      <c r="C86" t="s">
        <v>708</v>
      </c>
      <c r="D86" t="s">
        <v>605</v>
      </c>
      <c r="E86" s="4">
        <v>94.184782608695656</v>
      </c>
      <c r="F86" s="4">
        <v>349.49097826086961</v>
      </c>
      <c r="G86" s="4">
        <v>0.79891304347826086</v>
      </c>
      <c r="H86" s="11">
        <v>2.2859332376869838E-3</v>
      </c>
      <c r="I86" s="4">
        <v>318.34836956521747</v>
      </c>
      <c r="J86" s="4">
        <v>0.79891304347826086</v>
      </c>
      <c r="K86" s="11">
        <v>2.5095559451721772E-3</v>
      </c>
      <c r="L86" s="4">
        <v>52.002391304347825</v>
      </c>
      <c r="M86" s="4">
        <v>0</v>
      </c>
      <c r="N86" s="11">
        <v>0</v>
      </c>
      <c r="O86" s="4">
        <v>35.901195652173911</v>
      </c>
      <c r="P86" s="4">
        <v>0</v>
      </c>
      <c r="Q86" s="9">
        <v>0</v>
      </c>
      <c r="R86" s="4">
        <v>11.318586956521738</v>
      </c>
      <c r="S86" s="4">
        <v>0</v>
      </c>
      <c r="T86" s="11">
        <v>0</v>
      </c>
      <c r="U86" s="4">
        <v>4.7826086956521738</v>
      </c>
      <c r="V86" s="4">
        <v>0</v>
      </c>
      <c r="W86" s="11">
        <v>0</v>
      </c>
      <c r="X86" s="4">
        <v>58.54108695652176</v>
      </c>
      <c r="Y86" s="4">
        <v>0</v>
      </c>
      <c r="Z86" s="11">
        <v>0</v>
      </c>
      <c r="AA86" s="4">
        <v>15.041413043478263</v>
      </c>
      <c r="AB86" s="4">
        <v>0</v>
      </c>
      <c r="AC86" s="11">
        <v>0</v>
      </c>
      <c r="AD86" s="4">
        <v>114.92206521739131</v>
      </c>
      <c r="AE86" s="4">
        <v>0.79891304347826086</v>
      </c>
      <c r="AF86" s="11">
        <v>6.9517811219890983E-3</v>
      </c>
      <c r="AG86" s="4">
        <v>51.196847826086966</v>
      </c>
      <c r="AH86" s="4">
        <v>0</v>
      </c>
      <c r="AI86" s="11">
        <v>0</v>
      </c>
      <c r="AJ86" s="4">
        <v>57.787173913043461</v>
      </c>
      <c r="AK86" s="4">
        <v>0</v>
      </c>
      <c r="AL86" s="11" t="s">
        <v>873</v>
      </c>
      <c r="AM86" s="1">
        <v>155656</v>
      </c>
      <c r="AN86" s="1">
        <v>5</v>
      </c>
      <c r="AX86"/>
      <c r="AY86"/>
    </row>
    <row r="87" spans="1:51" x14ac:dyDescent="0.25">
      <c r="A87" t="s">
        <v>508</v>
      </c>
      <c r="B87" t="s">
        <v>199</v>
      </c>
      <c r="C87" t="s">
        <v>699</v>
      </c>
      <c r="D87" t="s">
        <v>597</v>
      </c>
      <c r="E87" s="4">
        <v>45.565217391304351</v>
      </c>
      <c r="F87" s="4">
        <v>123.8870652173913</v>
      </c>
      <c r="G87" s="4">
        <v>0</v>
      </c>
      <c r="H87" s="11">
        <v>0</v>
      </c>
      <c r="I87" s="4">
        <v>109.30445652173913</v>
      </c>
      <c r="J87" s="4">
        <v>0</v>
      </c>
      <c r="K87" s="11">
        <v>0</v>
      </c>
      <c r="L87" s="4">
        <v>22.379673913043476</v>
      </c>
      <c r="M87" s="4">
        <v>0</v>
      </c>
      <c r="N87" s="11">
        <v>0</v>
      </c>
      <c r="O87" s="4">
        <v>12.682065217391305</v>
      </c>
      <c r="P87" s="4">
        <v>0</v>
      </c>
      <c r="Q87" s="9">
        <v>0</v>
      </c>
      <c r="R87" s="4">
        <v>4.4891304347826084</v>
      </c>
      <c r="S87" s="4">
        <v>0</v>
      </c>
      <c r="T87" s="11">
        <v>0</v>
      </c>
      <c r="U87" s="4">
        <v>5.2084782608695637</v>
      </c>
      <c r="V87" s="4">
        <v>0</v>
      </c>
      <c r="W87" s="11">
        <v>0</v>
      </c>
      <c r="X87" s="4">
        <v>11.020217391304351</v>
      </c>
      <c r="Y87" s="4">
        <v>0</v>
      </c>
      <c r="Z87" s="11">
        <v>0</v>
      </c>
      <c r="AA87" s="4">
        <v>4.8849999999999998</v>
      </c>
      <c r="AB87" s="4">
        <v>0</v>
      </c>
      <c r="AC87" s="11">
        <v>0</v>
      </c>
      <c r="AD87" s="4">
        <v>40.853586956521738</v>
      </c>
      <c r="AE87" s="4">
        <v>0</v>
      </c>
      <c r="AF87" s="11">
        <v>0</v>
      </c>
      <c r="AG87" s="4">
        <v>25.616086956521741</v>
      </c>
      <c r="AH87" s="4">
        <v>0</v>
      </c>
      <c r="AI87" s="11">
        <v>0</v>
      </c>
      <c r="AJ87" s="4">
        <v>19.132499999999993</v>
      </c>
      <c r="AK87" s="4">
        <v>0</v>
      </c>
      <c r="AL87" s="11" t="s">
        <v>873</v>
      </c>
      <c r="AM87" s="1">
        <v>155400</v>
      </c>
      <c r="AN87" s="1">
        <v>5</v>
      </c>
      <c r="AX87"/>
      <c r="AY87"/>
    </row>
    <row r="88" spans="1:51" x14ac:dyDescent="0.25">
      <c r="A88" t="s">
        <v>508</v>
      </c>
      <c r="B88" t="s">
        <v>37</v>
      </c>
      <c r="C88" t="s">
        <v>709</v>
      </c>
      <c r="D88" t="s">
        <v>606</v>
      </c>
      <c r="E88" s="4">
        <v>84.673913043478265</v>
      </c>
      <c r="F88" s="4">
        <v>228.3729347826087</v>
      </c>
      <c r="G88" s="4">
        <v>3.553804347826087</v>
      </c>
      <c r="H88" s="11">
        <v>1.5561407708881973E-2</v>
      </c>
      <c r="I88" s="4">
        <v>211.75369565217392</v>
      </c>
      <c r="J88" s="4">
        <v>2.9505434782608697</v>
      </c>
      <c r="K88" s="11">
        <v>1.3933846439721292E-2</v>
      </c>
      <c r="L88" s="4">
        <v>24.251195652173916</v>
      </c>
      <c r="M88" s="4">
        <v>0.95326086956521738</v>
      </c>
      <c r="N88" s="11">
        <v>3.9307788499894664E-2</v>
      </c>
      <c r="O88" s="4">
        <v>17.830000000000002</v>
      </c>
      <c r="P88" s="4">
        <v>0.35000000000000003</v>
      </c>
      <c r="Q88" s="9">
        <v>1.9629837352776219E-2</v>
      </c>
      <c r="R88" s="4">
        <v>2.6875</v>
      </c>
      <c r="S88" s="4">
        <v>0</v>
      </c>
      <c r="T88" s="11">
        <v>0</v>
      </c>
      <c r="U88" s="4">
        <v>3.7336956521739131</v>
      </c>
      <c r="V88" s="4">
        <v>0.60326086956521741</v>
      </c>
      <c r="W88" s="11">
        <v>0.16157205240174674</v>
      </c>
      <c r="X88" s="4">
        <v>55.557391304347846</v>
      </c>
      <c r="Y88" s="4">
        <v>0.3233695652173913</v>
      </c>
      <c r="Z88" s="11">
        <v>5.8204598456746623E-3</v>
      </c>
      <c r="AA88" s="4">
        <v>10.198043478260869</v>
      </c>
      <c r="AB88" s="4">
        <v>0</v>
      </c>
      <c r="AC88" s="11">
        <v>0</v>
      </c>
      <c r="AD88" s="4">
        <v>110.55043478260868</v>
      </c>
      <c r="AE88" s="4">
        <v>2.1114130434782612</v>
      </c>
      <c r="AF88" s="11">
        <v>1.9099093075755316E-2</v>
      </c>
      <c r="AG88" s="4">
        <v>10.218804347826087</v>
      </c>
      <c r="AH88" s="4">
        <v>0</v>
      </c>
      <c r="AI88" s="11">
        <v>0</v>
      </c>
      <c r="AJ88" s="4">
        <v>17.597065217391307</v>
      </c>
      <c r="AK88" s="4">
        <v>0.16576086956521738</v>
      </c>
      <c r="AL88" s="11">
        <v>106.15934426229511</v>
      </c>
      <c r="AM88" s="1">
        <v>155115</v>
      </c>
      <c r="AN88" s="1">
        <v>5</v>
      </c>
      <c r="AX88"/>
      <c r="AY88"/>
    </row>
    <row r="89" spans="1:51" x14ac:dyDescent="0.25">
      <c r="A89" t="s">
        <v>508</v>
      </c>
      <c r="B89" t="s">
        <v>72</v>
      </c>
      <c r="C89" t="s">
        <v>722</v>
      </c>
      <c r="D89" t="s">
        <v>582</v>
      </c>
      <c r="E89" s="4">
        <v>115.3695652173913</v>
      </c>
      <c r="F89" s="4">
        <v>407.53978260869565</v>
      </c>
      <c r="G89" s="4">
        <v>0</v>
      </c>
      <c r="H89" s="11">
        <v>0</v>
      </c>
      <c r="I89" s="4">
        <v>388.17706521739132</v>
      </c>
      <c r="J89" s="4">
        <v>0</v>
      </c>
      <c r="K89" s="11">
        <v>0</v>
      </c>
      <c r="L89" s="4">
        <v>68.258152173913047</v>
      </c>
      <c r="M89" s="4">
        <v>0</v>
      </c>
      <c r="N89" s="11">
        <v>0</v>
      </c>
      <c r="O89" s="4">
        <v>49.145434782608696</v>
      </c>
      <c r="P89" s="4">
        <v>0</v>
      </c>
      <c r="Q89" s="9">
        <v>0</v>
      </c>
      <c r="R89" s="4">
        <v>14.330108695652173</v>
      </c>
      <c r="S89" s="4">
        <v>0</v>
      </c>
      <c r="T89" s="11">
        <v>0</v>
      </c>
      <c r="U89" s="4">
        <v>4.7826086956521738</v>
      </c>
      <c r="V89" s="4">
        <v>0</v>
      </c>
      <c r="W89" s="11">
        <v>0</v>
      </c>
      <c r="X89" s="4">
        <v>72.296413043478267</v>
      </c>
      <c r="Y89" s="4">
        <v>0</v>
      </c>
      <c r="Z89" s="11">
        <v>0</v>
      </c>
      <c r="AA89" s="4">
        <v>0.25</v>
      </c>
      <c r="AB89" s="4">
        <v>0</v>
      </c>
      <c r="AC89" s="11">
        <v>0</v>
      </c>
      <c r="AD89" s="4">
        <v>177.3583695652174</v>
      </c>
      <c r="AE89" s="4">
        <v>0</v>
      </c>
      <c r="AF89" s="11">
        <v>0</v>
      </c>
      <c r="AG89" s="4">
        <v>0</v>
      </c>
      <c r="AH89" s="4">
        <v>0</v>
      </c>
      <c r="AI89" s="11" t="s">
        <v>873</v>
      </c>
      <c r="AJ89" s="4">
        <v>89.376847826086916</v>
      </c>
      <c r="AK89" s="4">
        <v>0</v>
      </c>
      <c r="AL89" s="11" t="s">
        <v>873</v>
      </c>
      <c r="AM89" s="1">
        <v>155181</v>
      </c>
      <c r="AN89" s="1">
        <v>5</v>
      </c>
      <c r="AX89"/>
      <c r="AY89"/>
    </row>
    <row r="90" spans="1:51" x14ac:dyDescent="0.25">
      <c r="A90" t="s">
        <v>508</v>
      </c>
      <c r="B90" t="s">
        <v>194</v>
      </c>
      <c r="C90" t="s">
        <v>751</v>
      </c>
      <c r="D90" t="s">
        <v>558</v>
      </c>
      <c r="E90" s="4">
        <v>48.456521739130437</v>
      </c>
      <c r="F90" s="4">
        <v>156.08641304347825</v>
      </c>
      <c r="G90" s="4">
        <v>0</v>
      </c>
      <c r="H90" s="11">
        <v>0</v>
      </c>
      <c r="I90" s="4">
        <v>141.16793478260868</v>
      </c>
      <c r="J90" s="4">
        <v>0</v>
      </c>
      <c r="K90" s="11">
        <v>0</v>
      </c>
      <c r="L90" s="4">
        <v>31.673913043478258</v>
      </c>
      <c r="M90" s="4">
        <v>0</v>
      </c>
      <c r="N90" s="11">
        <v>0</v>
      </c>
      <c r="O90" s="4">
        <v>26.565217391304348</v>
      </c>
      <c r="P90" s="4">
        <v>0</v>
      </c>
      <c r="Q90" s="9">
        <v>0</v>
      </c>
      <c r="R90" s="4">
        <v>0.15217391304347827</v>
      </c>
      <c r="S90" s="4">
        <v>0</v>
      </c>
      <c r="T90" s="11">
        <v>0</v>
      </c>
      <c r="U90" s="4">
        <v>4.9565217391304346</v>
      </c>
      <c r="V90" s="4">
        <v>0</v>
      </c>
      <c r="W90" s="11">
        <v>0</v>
      </c>
      <c r="X90" s="4">
        <v>24.915760869565219</v>
      </c>
      <c r="Y90" s="4">
        <v>0</v>
      </c>
      <c r="Z90" s="11">
        <v>0</v>
      </c>
      <c r="AA90" s="4">
        <v>9.8097826086956523</v>
      </c>
      <c r="AB90" s="4">
        <v>0</v>
      </c>
      <c r="AC90" s="11">
        <v>0</v>
      </c>
      <c r="AD90" s="4">
        <v>75.930108695652166</v>
      </c>
      <c r="AE90" s="4">
        <v>0</v>
      </c>
      <c r="AF90" s="11">
        <v>0</v>
      </c>
      <c r="AG90" s="4">
        <v>0</v>
      </c>
      <c r="AH90" s="4">
        <v>0</v>
      </c>
      <c r="AI90" s="11" t="s">
        <v>873</v>
      </c>
      <c r="AJ90" s="4">
        <v>13.756847826086958</v>
      </c>
      <c r="AK90" s="4">
        <v>0</v>
      </c>
      <c r="AL90" s="11" t="s">
        <v>873</v>
      </c>
      <c r="AM90" s="1">
        <v>155387</v>
      </c>
      <c r="AN90" s="1">
        <v>5</v>
      </c>
      <c r="AX90"/>
      <c r="AY90"/>
    </row>
    <row r="91" spans="1:51" x14ac:dyDescent="0.25">
      <c r="A91" t="s">
        <v>508</v>
      </c>
      <c r="B91" t="s">
        <v>226</v>
      </c>
      <c r="C91" t="s">
        <v>738</v>
      </c>
      <c r="D91" t="s">
        <v>578</v>
      </c>
      <c r="E91" s="4">
        <v>90.391304347826093</v>
      </c>
      <c r="F91" s="4">
        <v>240.23021739130436</v>
      </c>
      <c r="G91" s="4">
        <v>5.8115217391304341</v>
      </c>
      <c r="H91" s="11">
        <v>2.4191468509826168E-2</v>
      </c>
      <c r="I91" s="4">
        <v>225.13891304347828</v>
      </c>
      <c r="J91" s="4">
        <v>5.8115217391304341</v>
      </c>
      <c r="K91" s="11">
        <v>2.5813048755406076E-2</v>
      </c>
      <c r="L91" s="4">
        <v>33.327173913043481</v>
      </c>
      <c r="M91" s="4">
        <v>0</v>
      </c>
      <c r="N91" s="11">
        <v>0</v>
      </c>
      <c r="O91" s="4">
        <v>23.638043478260872</v>
      </c>
      <c r="P91" s="4">
        <v>0</v>
      </c>
      <c r="Q91" s="9">
        <v>0</v>
      </c>
      <c r="R91" s="4">
        <v>4.5858695652173926</v>
      </c>
      <c r="S91" s="4">
        <v>0</v>
      </c>
      <c r="T91" s="11">
        <v>0</v>
      </c>
      <c r="U91" s="4">
        <v>5.1032608695652177</v>
      </c>
      <c r="V91" s="4">
        <v>0</v>
      </c>
      <c r="W91" s="11">
        <v>0</v>
      </c>
      <c r="X91" s="4">
        <v>67.611521739130438</v>
      </c>
      <c r="Y91" s="4">
        <v>5.8115217391304341</v>
      </c>
      <c r="Z91" s="11">
        <v>8.5954606399089417E-2</v>
      </c>
      <c r="AA91" s="4">
        <v>5.4021739130434785</v>
      </c>
      <c r="AB91" s="4">
        <v>0</v>
      </c>
      <c r="AC91" s="11">
        <v>0</v>
      </c>
      <c r="AD91" s="4">
        <v>123.6942391304348</v>
      </c>
      <c r="AE91" s="4">
        <v>0</v>
      </c>
      <c r="AF91" s="11">
        <v>0</v>
      </c>
      <c r="AG91" s="4">
        <v>0</v>
      </c>
      <c r="AH91" s="4">
        <v>0</v>
      </c>
      <c r="AI91" s="11" t="s">
        <v>873</v>
      </c>
      <c r="AJ91" s="4">
        <v>10.195108695652173</v>
      </c>
      <c r="AK91" s="4">
        <v>0</v>
      </c>
      <c r="AL91" s="11" t="s">
        <v>873</v>
      </c>
      <c r="AM91" s="1">
        <v>155469</v>
      </c>
      <c r="AN91" s="1">
        <v>5</v>
      </c>
      <c r="AX91"/>
      <c r="AY91"/>
    </row>
    <row r="92" spans="1:51" x14ac:dyDescent="0.25">
      <c r="A92" t="s">
        <v>508</v>
      </c>
      <c r="B92" t="s">
        <v>115</v>
      </c>
      <c r="C92" t="s">
        <v>696</v>
      </c>
      <c r="D92" t="s">
        <v>557</v>
      </c>
      <c r="E92" s="4">
        <v>37.641304347826086</v>
      </c>
      <c r="F92" s="4">
        <v>129.91934782608695</v>
      </c>
      <c r="G92" s="4">
        <v>70.726413043478274</v>
      </c>
      <c r="H92" s="11">
        <v>0.54438706956991723</v>
      </c>
      <c r="I92" s="4">
        <v>122.15847826086956</v>
      </c>
      <c r="J92" s="4">
        <v>70.726413043478274</v>
      </c>
      <c r="K92" s="11">
        <v>0.57897261041875414</v>
      </c>
      <c r="L92" s="4">
        <v>20.532608695652176</v>
      </c>
      <c r="M92" s="4">
        <v>8.3396739130434785</v>
      </c>
      <c r="N92" s="11">
        <v>0.4061672842773954</v>
      </c>
      <c r="O92" s="4">
        <v>13.641304347826088</v>
      </c>
      <c r="P92" s="4">
        <v>8.3396739130434785</v>
      </c>
      <c r="Q92" s="9">
        <v>0.61135458167330681</v>
      </c>
      <c r="R92" s="4">
        <v>0.95652173913043481</v>
      </c>
      <c r="S92" s="4">
        <v>0</v>
      </c>
      <c r="T92" s="11">
        <v>0</v>
      </c>
      <c r="U92" s="4">
        <v>5.9347826086956523</v>
      </c>
      <c r="V92" s="4">
        <v>0</v>
      </c>
      <c r="W92" s="11">
        <v>0</v>
      </c>
      <c r="X92" s="4">
        <v>26.389456521739131</v>
      </c>
      <c r="Y92" s="4">
        <v>18.547065217391303</v>
      </c>
      <c r="Z92" s="11">
        <v>0.70282103771680882</v>
      </c>
      <c r="AA92" s="4">
        <v>0.86956521739130432</v>
      </c>
      <c r="AB92" s="4">
        <v>0</v>
      </c>
      <c r="AC92" s="11">
        <v>0</v>
      </c>
      <c r="AD92" s="4">
        <v>69.682065217391298</v>
      </c>
      <c r="AE92" s="4">
        <v>43.584239130434781</v>
      </c>
      <c r="AF92" s="11">
        <v>0.62547283859142855</v>
      </c>
      <c r="AG92" s="4">
        <v>0</v>
      </c>
      <c r="AH92" s="4">
        <v>0</v>
      </c>
      <c r="AI92" s="11" t="s">
        <v>873</v>
      </c>
      <c r="AJ92" s="4">
        <v>12.445652173913043</v>
      </c>
      <c r="AK92" s="4">
        <v>0.25543478260869568</v>
      </c>
      <c r="AL92" s="11">
        <v>48.723404255319146</v>
      </c>
      <c r="AM92" s="1">
        <v>155245</v>
      </c>
      <c r="AN92" s="1">
        <v>5</v>
      </c>
      <c r="AX92"/>
      <c r="AY92"/>
    </row>
    <row r="93" spans="1:51" x14ac:dyDescent="0.25">
      <c r="A93" t="s">
        <v>508</v>
      </c>
      <c r="B93" t="s">
        <v>366</v>
      </c>
      <c r="C93" t="s">
        <v>638</v>
      </c>
      <c r="D93" t="s">
        <v>616</v>
      </c>
      <c r="E93" s="4">
        <v>43.836956521739133</v>
      </c>
      <c r="F93" s="4">
        <v>156.49065217391305</v>
      </c>
      <c r="G93" s="4">
        <v>60</v>
      </c>
      <c r="H93" s="11">
        <v>0.38340948271670622</v>
      </c>
      <c r="I93" s="4">
        <v>143.20673913043478</v>
      </c>
      <c r="J93" s="4">
        <v>60</v>
      </c>
      <c r="K93" s="11">
        <v>0.41897469605359233</v>
      </c>
      <c r="L93" s="4">
        <v>27.907826086956522</v>
      </c>
      <c r="M93" s="4">
        <v>8.429347826086957</v>
      </c>
      <c r="N93" s="11">
        <v>0.30204243783884838</v>
      </c>
      <c r="O93" s="4">
        <v>19.073586956521741</v>
      </c>
      <c r="P93" s="4">
        <v>8.429347826086957</v>
      </c>
      <c r="Q93" s="9">
        <v>0.44193825971494838</v>
      </c>
      <c r="R93" s="4">
        <v>4.1902173913043477</v>
      </c>
      <c r="S93" s="4">
        <v>0</v>
      </c>
      <c r="T93" s="11">
        <v>0</v>
      </c>
      <c r="U93" s="4">
        <v>4.6440217391304346</v>
      </c>
      <c r="V93" s="4">
        <v>0</v>
      </c>
      <c r="W93" s="11">
        <v>0</v>
      </c>
      <c r="X93" s="4">
        <v>38.684782608695649</v>
      </c>
      <c r="Y93" s="4">
        <v>21.5625</v>
      </c>
      <c r="Z93" s="11">
        <v>0.55738971621241928</v>
      </c>
      <c r="AA93" s="4">
        <v>4.4496739130434779</v>
      </c>
      <c r="AB93" s="4">
        <v>0</v>
      </c>
      <c r="AC93" s="11">
        <v>0</v>
      </c>
      <c r="AD93" s="4">
        <v>68.804347826086953</v>
      </c>
      <c r="AE93" s="4">
        <v>14.769021739130435</v>
      </c>
      <c r="AF93" s="11">
        <v>0.21465244865718802</v>
      </c>
      <c r="AG93" s="4">
        <v>0</v>
      </c>
      <c r="AH93" s="4">
        <v>0</v>
      </c>
      <c r="AI93" s="11" t="s">
        <v>873</v>
      </c>
      <c r="AJ93" s="4">
        <v>16.644021739130434</v>
      </c>
      <c r="AK93" s="4">
        <v>15.239130434782609</v>
      </c>
      <c r="AL93" s="11">
        <v>1.0921897289586304</v>
      </c>
      <c r="AM93" s="1">
        <v>155720</v>
      </c>
      <c r="AN93" s="1">
        <v>5</v>
      </c>
      <c r="AX93"/>
      <c r="AY93"/>
    </row>
    <row r="94" spans="1:51" x14ac:dyDescent="0.25">
      <c r="A94" t="s">
        <v>508</v>
      </c>
      <c r="B94" t="s">
        <v>351</v>
      </c>
      <c r="C94" t="s">
        <v>809</v>
      </c>
      <c r="D94" t="s">
        <v>548</v>
      </c>
      <c r="E94" s="4">
        <v>53.945652173913047</v>
      </c>
      <c r="F94" s="4">
        <v>195.82347826086959</v>
      </c>
      <c r="G94" s="4">
        <v>7.0626086956521741</v>
      </c>
      <c r="H94" s="11">
        <v>3.6066199816160958E-2</v>
      </c>
      <c r="I94" s="4">
        <v>185.12771739130437</v>
      </c>
      <c r="J94" s="4">
        <v>7.0626086956521741</v>
      </c>
      <c r="K94" s="11">
        <v>3.8149925873735814E-2</v>
      </c>
      <c r="L94" s="4">
        <v>36.217717391304362</v>
      </c>
      <c r="M94" s="4">
        <v>2.8496739130434783</v>
      </c>
      <c r="N94" s="11">
        <v>7.8681764569946813E-2</v>
      </c>
      <c r="O94" s="4">
        <v>30.652391304347841</v>
      </c>
      <c r="P94" s="4">
        <v>2.8496739130434783</v>
      </c>
      <c r="Q94" s="9">
        <v>9.2967425762937803E-2</v>
      </c>
      <c r="R94" s="4">
        <v>0.26097826086956522</v>
      </c>
      <c r="S94" s="4">
        <v>0</v>
      </c>
      <c r="T94" s="11">
        <v>0</v>
      </c>
      <c r="U94" s="4">
        <v>5.3043478260869561</v>
      </c>
      <c r="V94" s="4">
        <v>0</v>
      </c>
      <c r="W94" s="11">
        <v>0</v>
      </c>
      <c r="X94" s="4">
        <v>38.242499999999993</v>
      </c>
      <c r="Y94" s="4">
        <v>4.1151086956521743</v>
      </c>
      <c r="Z94" s="11">
        <v>0.10760564020794078</v>
      </c>
      <c r="AA94" s="4">
        <v>5.1304347826086953</v>
      </c>
      <c r="AB94" s="4">
        <v>0</v>
      </c>
      <c r="AC94" s="11">
        <v>0</v>
      </c>
      <c r="AD94" s="4">
        <v>111.75228260869567</v>
      </c>
      <c r="AE94" s="4">
        <v>9.7826086956521743E-2</v>
      </c>
      <c r="AF94" s="11">
        <v>8.7538334495647883E-4</v>
      </c>
      <c r="AG94" s="4">
        <v>0</v>
      </c>
      <c r="AH94" s="4">
        <v>0</v>
      </c>
      <c r="AI94" s="11" t="s">
        <v>873</v>
      </c>
      <c r="AJ94" s="4">
        <v>4.4805434782608691</v>
      </c>
      <c r="AK94" s="4">
        <v>0</v>
      </c>
      <c r="AL94" s="11" t="s">
        <v>873</v>
      </c>
      <c r="AM94" s="1">
        <v>155700</v>
      </c>
      <c r="AN94" s="1">
        <v>5</v>
      </c>
      <c r="AX94"/>
      <c r="AY94"/>
    </row>
    <row r="95" spans="1:51" x14ac:dyDescent="0.25">
      <c r="A95" t="s">
        <v>508</v>
      </c>
      <c r="B95" t="s">
        <v>452</v>
      </c>
      <c r="C95" t="s">
        <v>762</v>
      </c>
      <c r="D95" t="s">
        <v>578</v>
      </c>
      <c r="E95" s="4">
        <v>55.815217391304351</v>
      </c>
      <c r="F95" s="4">
        <v>166.42271739130433</v>
      </c>
      <c r="G95" s="4">
        <v>0</v>
      </c>
      <c r="H95" s="11">
        <v>0</v>
      </c>
      <c r="I95" s="4">
        <v>146.66684782608695</v>
      </c>
      <c r="J95" s="4">
        <v>0</v>
      </c>
      <c r="K95" s="11">
        <v>0</v>
      </c>
      <c r="L95" s="4">
        <v>48.237500000000004</v>
      </c>
      <c r="M95" s="4">
        <v>0</v>
      </c>
      <c r="N95" s="11">
        <v>0</v>
      </c>
      <c r="O95" s="4">
        <v>38.175652173913043</v>
      </c>
      <c r="P95" s="4">
        <v>0</v>
      </c>
      <c r="Q95" s="9">
        <v>0</v>
      </c>
      <c r="R95" s="4">
        <v>5.089021739130434</v>
      </c>
      <c r="S95" s="4">
        <v>0</v>
      </c>
      <c r="T95" s="11">
        <v>0</v>
      </c>
      <c r="U95" s="4">
        <v>4.9728260869565215</v>
      </c>
      <c r="V95" s="4">
        <v>0</v>
      </c>
      <c r="W95" s="11">
        <v>0</v>
      </c>
      <c r="X95" s="4">
        <v>33.802500000000002</v>
      </c>
      <c r="Y95" s="4">
        <v>0</v>
      </c>
      <c r="Z95" s="11">
        <v>0</v>
      </c>
      <c r="AA95" s="4">
        <v>9.6940217391304362</v>
      </c>
      <c r="AB95" s="4">
        <v>0</v>
      </c>
      <c r="AC95" s="11">
        <v>0</v>
      </c>
      <c r="AD95" s="4">
        <v>60.568478260869576</v>
      </c>
      <c r="AE95" s="4">
        <v>0</v>
      </c>
      <c r="AF95" s="11">
        <v>0</v>
      </c>
      <c r="AG95" s="4">
        <v>0.94750000000000001</v>
      </c>
      <c r="AH95" s="4">
        <v>0</v>
      </c>
      <c r="AI95" s="11">
        <v>0</v>
      </c>
      <c r="AJ95" s="4">
        <v>13.172717391304346</v>
      </c>
      <c r="AK95" s="4">
        <v>0</v>
      </c>
      <c r="AL95" s="11" t="s">
        <v>873</v>
      </c>
      <c r="AM95" s="1">
        <v>155822</v>
      </c>
      <c r="AN95" s="1">
        <v>5</v>
      </c>
      <c r="AX95"/>
      <c r="AY95"/>
    </row>
    <row r="96" spans="1:51" x14ac:dyDescent="0.25">
      <c r="A96" t="s">
        <v>508</v>
      </c>
      <c r="B96" t="s">
        <v>427</v>
      </c>
      <c r="C96" t="s">
        <v>819</v>
      </c>
      <c r="D96" t="s">
        <v>605</v>
      </c>
      <c r="E96" s="4">
        <v>35.706521739130437</v>
      </c>
      <c r="F96" s="4">
        <v>128.62010869565219</v>
      </c>
      <c r="G96" s="4">
        <v>0</v>
      </c>
      <c r="H96" s="11">
        <v>0</v>
      </c>
      <c r="I96" s="4">
        <v>110.85652173913043</v>
      </c>
      <c r="J96" s="4">
        <v>0</v>
      </c>
      <c r="K96" s="11">
        <v>0</v>
      </c>
      <c r="L96" s="4">
        <v>18.124021739130434</v>
      </c>
      <c r="M96" s="4">
        <v>0</v>
      </c>
      <c r="N96" s="11">
        <v>0</v>
      </c>
      <c r="O96" s="4">
        <v>8.0669565217391295</v>
      </c>
      <c r="P96" s="4">
        <v>0</v>
      </c>
      <c r="Q96" s="9">
        <v>0</v>
      </c>
      <c r="R96" s="4">
        <v>3.6222826086956523</v>
      </c>
      <c r="S96" s="4">
        <v>0</v>
      </c>
      <c r="T96" s="11">
        <v>0</v>
      </c>
      <c r="U96" s="4">
        <v>6.4347826086956523</v>
      </c>
      <c r="V96" s="4">
        <v>0</v>
      </c>
      <c r="W96" s="11">
        <v>0</v>
      </c>
      <c r="X96" s="4">
        <v>18.711956521739129</v>
      </c>
      <c r="Y96" s="4">
        <v>0</v>
      </c>
      <c r="Z96" s="11">
        <v>0</v>
      </c>
      <c r="AA96" s="4">
        <v>7.7065217391304346</v>
      </c>
      <c r="AB96" s="4">
        <v>0</v>
      </c>
      <c r="AC96" s="11">
        <v>0</v>
      </c>
      <c r="AD96" s="4">
        <v>62.206304347826091</v>
      </c>
      <c r="AE96" s="4">
        <v>0</v>
      </c>
      <c r="AF96" s="11">
        <v>0</v>
      </c>
      <c r="AG96" s="4">
        <v>0</v>
      </c>
      <c r="AH96" s="4">
        <v>0</v>
      </c>
      <c r="AI96" s="11" t="s">
        <v>873</v>
      </c>
      <c r="AJ96" s="4">
        <v>21.871304347826086</v>
      </c>
      <c r="AK96" s="4">
        <v>0</v>
      </c>
      <c r="AL96" s="11" t="s">
        <v>873</v>
      </c>
      <c r="AM96" s="1">
        <v>155796</v>
      </c>
      <c r="AN96" s="1">
        <v>5</v>
      </c>
      <c r="AX96"/>
      <c r="AY96"/>
    </row>
    <row r="97" spans="1:51" x14ac:dyDescent="0.25">
      <c r="A97" t="s">
        <v>508</v>
      </c>
      <c r="B97" t="s">
        <v>122</v>
      </c>
      <c r="C97" t="s">
        <v>708</v>
      </c>
      <c r="D97" t="s">
        <v>605</v>
      </c>
      <c r="E97" s="4">
        <v>62.804347826086953</v>
      </c>
      <c r="F97" s="4">
        <v>235.59728260869568</v>
      </c>
      <c r="G97" s="4">
        <v>4.3445652173913052</v>
      </c>
      <c r="H97" s="11">
        <v>1.8440642308286757E-2</v>
      </c>
      <c r="I97" s="4">
        <v>228.02663043478262</v>
      </c>
      <c r="J97" s="4">
        <v>4.3445652173913052</v>
      </c>
      <c r="K97" s="11">
        <v>1.9052885222692814E-2</v>
      </c>
      <c r="L97" s="4">
        <v>27.524456521739133</v>
      </c>
      <c r="M97" s="4">
        <v>0.36956521739130432</v>
      </c>
      <c r="N97" s="11">
        <v>1.3426794352848256E-2</v>
      </c>
      <c r="O97" s="4">
        <v>21.605978260869566</v>
      </c>
      <c r="P97" s="4">
        <v>0.36956521739130432</v>
      </c>
      <c r="Q97" s="9">
        <v>1.7104766696013077E-2</v>
      </c>
      <c r="R97" s="4">
        <v>0.26630434782608697</v>
      </c>
      <c r="S97" s="4">
        <v>0</v>
      </c>
      <c r="T97" s="11">
        <v>0</v>
      </c>
      <c r="U97" s="4">
        <v>5.6521739130434785</v>
      </c>
      <c r="V97" s="4">
        <v>0</v>
      </c>
      <c r="W97" s="11">
        <v>0</v>
      </c>
      <c r="X97" s="4">
        <v>35.570108695652173</v>
      </c>
      <c r="Y97" s="4">
        <v>3.1244565217391309</v>
      </c>
      <c r="Z97" s="11">
        <v>8.7839386392458266E-2</v>
      </c>
      <c r="AA97" s="4">
        <v>1.6521739130434783</v>
      </c>
      <c r="AB97" s="4">
        <v>0</v>
      </c>
      <c r="AC97" s="11">
        <v>0</v>
      </c>
      <c r="AD97" s="4">
        <v>170.65217391304347</v>
      </c>
      <c r="AE97" s="4">
        <v>0.65217391304347827</v>
      </c>
      <c r="AF97" s="11">
        <v>3.8216560509554145E-3</v>
      </c>
      <c r="AG97" s="4">
        <v>0</v>
      </c>
      <c r="AH97" s="4">
        <v>0</v>
      </c>
      <c r="AI97" s="11" t="s">
        <v>873</v>
      </c>
      <c r="AJ97" s="4">
        <v>0.1983695652173913</v>
      </c>
      <c r="AK97" s="4">
        <v>0.1983695652173913</v>
      </c>
      <c r="AL97" s="11">
        <v>1</v>
      </c>
      <c r="AM97" s="1">
        <v>155255</v>
      </c>
      <c r="AN97" s="1">
        <v>5</v>
      </c>
      <c r="AX97"/>
      <c r="AY97"/>
    </row>
    <row r="98" spans="1:51" x14ac:dyDescent="0.25">
      <c r="A98" t="s">
        <v>508</v>
      </c>
      <c r="B98" t="s">
        <v>255</v>
      </c>
      <c r="C98" t="s">
        <v>774</v>
      </c>
      <c r="D98" t="s">
        <v>569</v>
      </c>
      <c r="E98" s="4">
        <v>51.967391304347828</v>
      </c>
      <c r="F98" s="4">
        <v>167.40489130434781</v>
      </c>
      <c r="G98" s="4">
        <v>16.119565217391305</v>
      </c>
      <c r="H98" s="11">
        <v>9.6290885480074681E-2</v>
      </c>
      <c r="I98" s="4">
        <v>152.97826086956522</v>
      </c>
      <c r="J98" s="4">
        <v>16.119565217391305</v>
      </c>
      <c r="K98" s="11">
        <v>0.10537160721898536</v>
      </c>
      <c r="L98" s="4">
        <v>30.241847826086957</v>
      </c>
      <c r="M98" s="4">
        <v>0.51086956521739135</v>
      </c>
      <c r="N98" s="11">
        <v>1.6892802587833589E-2</v>
      </c>
      <c r="O98" s="4">
        <v>25.546195652173914</v>
      </c>
      <c r="P98" s="4">
        <v>0.51086956521739135</v>
      </c>
      <c r="Q98" s="9">
        <v>1.9997872566748221E-2</v>
      </c>
      <c r="R98" s="4">
        <v>0</v>
      </c>
      <c r="S98" s="4">
        <v>0</v>
      </c>
      <c r="T98" s="11" t="s">
        <v>873</v>
      </c>
      <c r="U98" s="4">
        <v>4.6956521739130439</v>
      </c>
      <c r="V98" s="4">
        <v>0</v>
      </c>
      <c r="W98" s="11">
        <v>0</v>
      </c>
      <c r="X98" s="4">
        <v>38.855978260869563</v>
      </c>
      <c r="Y98" s="4">
        <v>9.8016304347826093</v>
      </c>
      <c r="Z98" s="11">
        <v>0.25225540247569761</v>
      </c>
      <c r="AA98" s="4">
        <v>9.7309782608695645</v>
      </c>
      <c r="AB98" s="4">
        <v>0</v>
      </c>
      <c r="AC98" s="11">
        <v>0</v>
      </c>
      <c r="AD98" s="4">
        <v>78.538043478260875</v>
      </c>
      <c r="AE98" s="4">
        <v>5.8070652173913047</v>
      </c>
      <c r="AF98" s="11">
        <v>7.3939519756418243E-2</v>
      </c>
      <c r="AG98" s="4">
        <v>10.038043478260869</v>
      </c>
      <c r="AH98" s="4">
        <v>0</v>
      </c>
      <c r="AI98" s="11">
        <v>0</v>
      </c>
      <c r="AJ98" s="4">
        <v>0</v>
      </c>
      <c r="AK98" s="4">
        <v>0</v>
      </c>
      <c r="AL98" s="11" t="s">
        <v>873</v>
      </c>
      <c r="AM98" s="1">
        <v>155510</v>
      </c>
      <c r="AN98" s="1">
        <v>5</v>
      </c>
      <c r="AX98"/>
      <c r="AY98"/>
    </row>
    <row r="99" spans="1:51" x14ac:dyDescent="0.25">
      <c r="A99" t="s">
        <v>508</v>
      </c>
      <c r="B99" t="s">
        <v>162</v>
      </c>
      <c r="C99" t="s">
        <v>696</v>
      </c>
      <c r="D99" t="s">
        <v>557</v>
      </c>
      <c r="E99" s="4">
        <v>55.934782608695649</v>
      </c>
      <c r="F99" s="4">
        <v>212.27021739130436</v>
      </c>
      <c r="G99" s="4">
        <v>29.127934782608691</v>
      </c>
      <c r="H99" s="11">
        <v>0.13722101546121993</v>
      </c>
      <c r="I99" s="4">
        <v>207.9495652173913</v>
      </c>
      <c r="J99" s="4">
        <v>29.127934782608691</v>
      </c>
      <c r="K99" s="11">
        <v>0.14007211196694849</v>
      </c>
      <c r="L99" s="4">
        <v>33.868913043478265</v>
      </c>
      <c r="M99" s="4">
        <v>10.745434782608696</v>
      </c>
      <c r="N99" s="11">
        <v>0.31726541589375912</v>
      </c>
      <c r="O99" s="4">
        <v>29.548260869565219</v>
      </c>
      <c r="P99" s="4">
        <v>10.745434782608696</v>
      </c>
      <c r="Q99" s="9">
        <v>0.36365709745295094</v>
      </c>
      <c r="R99" s="4">
        <v>0</v>
      </c>
      <c r="S99" s="4">
        <v>0</v>
      </c>
      <c r="T99" s="11" t="s">
        <v>873</v>
      </c>
      <c r="U99" s="4">
        <v>4.3206521739130439</v>
      </c>
      <c r="V99" s="4">
        <v>0</v>
      </c>
      <c r="W99" s="11">
        <v>0</v>
      </c>
      <c r="X99" s="4">
        <v>46.245869565217397</v>
      </c>
      <c r="Y99" s="4">
        <v>11.01554347826087</v>
      </c>
      <c r="Z99" s="11">
        <v>0.23819518546897253</v>
      </c>
      <c r="AA99" s="4">
        <v>0</v>
      </c>
      <c r="AB99" s="4">
        <v>0</v>
      </c>
      <c r="AC99" s="11" t="s">
        <v>873</v>
      </c>
      <c r="AD99" s="4">
        <v>128.83836956521739</v>
      </c>
      <c r="AE99" s="4">
        <v>4.0498913043478257</v>
      </c>
      <c r="AF99" s="11">
        <v>3.1433891301284975E-2</v>
      </c>
      <c r="AG99" s="4">
        <v>0</v>
      </c>
      <c r="AH99" s="4">
        <v>0</v>
      </c>
      <c r="AI99" s="11" t="s">
        <v>873</v>
      </c>
      <c r="AJ99" s="4">
        <v>3.317065217391304</v>
      </c>
      <c r="AK99" s="4">
        <v>3.317065217391304</v>
      </c>
      <c r="AL99" s="11">
        <v>1</v>
      </c>
      <c r="AM99" s="1">
        <v>155336</v>
      </c>
      <c r="AN99" s="1">
        <v>5</v>
      </c>
      <c r="AX99"/>
      <c r="AY99"/>
    </row>
    <row r="100" spans="1:51" x14ac:dyDescent="0.25">
      <c r="A100" t="s">
        <v>508</v>
      </c>
      <c r="B100" t="s">
        <v>358</v>
      </c>
      <c r="C100" t="s">
        <v>735</v>
      </c>
      <c r="D100" t="s">
        <v>594</v>
      </c>
      <c r="E100" s="4">
        <v>65.673913043478265</v>
      </c>
      <c r="F100" s="4">
        <v>232.02989130434781</v>
      </c>
      <c r="G100" s="4">
        <v>23.948369565217391</v>
      </c>
      <c r="H100" s="11">
        <v>0.10321243280593065</v>
      </c>
      <c r="I100" s="4">
        <v>222.3478260869565</v>
      </c>
      <c r="J100" s="4">
        <v>23.948369565217391</v>
      </c>
      <c r="K100" s="11">
        <v>0.10770678529526789</v>
      </c>
      <c r="L100" s="4">
        <v>25.668478260869566</v>
      </c>
      <c r="M100" s="4">
        <v>1.673913043478261</v>
      </c>
      <c r="N100" s="11">
        <v>6.5212788481897099E-2</v>
      </c>
      <c r="O100" s="4">
        <v>15.986413043478262</v>
      </c>
      <c r="P100" s="4">
        <v>1.673913043478261</v>
      </c>
      <c r="Q100" s="9">
        <v>0.10470848206697264</v>
      </c>
      <c r="R100" s="4">
        <v>4.5516304347826084</v>
      </c>
      <c r="S100" s="4">
        <v>0</v>
      </c>
      <c r="T100" s="11">
        <v>0</v>
      </c>
      <c r="U100" s="4">
        <v>5.1304347826086953</v>
      </c>
      <c r="V100" s="4">
        <v>0</v>
      </c>
      <c r="W100" s="11">
        <v>0</v>
      </c>
      <c r="X100" s="4">
        <v>67.603260869565219</v>
      </c>
      <c r="Y100" s="4">
        <v>4.0244565217391308</v>
      </c>
      <c r="Z100" s="11">
        <v>5.9530508883350756E-2</v>
      </c>
      <c r="AA100" s="4">
        <v>0</v>
      </c>
      <c r="AB100" s="4">
        <v>0</v>
      </c>
      <c r="AC100" s="11" t="s">
        <v>873</v>
      </c>
      <c r="AD100" s="4">
        <v>129.01630434782609</v>
      </c>
      <c r="AE100" s="4">
        <v>18.125</v>
      </c>
      <c r="AF100" s="11">
        <v>0.1404861198871056</v>
      </c>
      <c r="AG100" s="4">
        <v>3.2798913043478262</v>
      </c>
      <c r="AH100" s="4">
        <v>0</v>
      </c>
      <c r="AI100" s="11">
        <v>0</v>
      </c>
      <c r="AJ100" s="4">
        <v>6.4619565217391308</v>
      </c>
      <c r="AK100" s="4">
        <v>0.125</v>
      </c>
      <c r="AL100" s="11">
        <v>51.695652173913047</v>
      </c>
      <c r="AM100" s="1">
        <v>155710</v>
      </c>
      <c r="AN100" s="1">
        <v>5</v>
      </c>
      <c r="AX100"/>
      <c r="AY100"/>
    </row>
    <row r="101" spans="1:51" x14ac:dyDescent="0.25">
      <c r="A101" t="s">
        <v>508</v>
      </c>
      <c r="B101" t="s">
        <v>119</v>
      </c>
      <c r="C101" t="s">
        <v>708</v>
      </c>
      <c r="D101" t="s">
        <v>605</v>
      </c>
      <c r="E101" s="4">
        <v>90.663043478260875</v>
      </c>
      <c r="F101" s="4">
        <v>304.85130434782604</v>
      </c>
      <c r="G101" s="4">
        <v>0</v>
      </c>
      <c r="H101" s="11">
        <v>0</v>
      </c>
      <c r="I101" s="4">
        <v>296.69195652173909</v>
      </c>
      <c r="J101" s="4">
        <v>0</v>
      </c>
      <c r="K101" s="11">
        <v>0</v>
      </c>
      <c r="L101" s="4">
        <v>37.854673913043477</v>
      </c>
      <c r="M101" s="4">
        <v>0</v>
      </c>
      <c r="N101" s="11">
        <v>0</v>
      </c>
      <c r="O101" s="4">
        <v>29.69532608695652</v>
      </c>
      <c r="P101" s="4">
        <v>0</v>
      </c>
      <c r="Q101" s="9">
        <v>0</v>
      </c>
      <c r="R101" s="4">
        <v>0</v>
      </c>
      <c r="S101" s="4">
        <v>0</v>
      </c>
      <c r="T101" s="11" t="s">
        <v>873</v>
      </c>
      <c r="U101" s="4">
        <v>8.1593478260869574</v>
      </c>
      <c r="V101" s="4">
        <v>0</v>
      </c>
      <c r="W101" s="11">
        <v>0</v>
      </c>
      <c r="X101" s="4">
        <v>74.854456521739124</v>
      </c>
      <c r="Y101" s="4">
        <v>0</v>
      </c>
      <c r="Z101" s="11">
        <v>0</v>
      </c>
      <c r="AA101" s="4">
        <v>0</v>
      </c>
      <c r="AB101" s="4">
        <v>0</v>
      </c>
      <c r="AC101" s="11" t="s">
        <v>873</v>
      </c>
      <c r="AD101" s="4">
        <v>192.14217391304345</v>
      </c>
      <c r="AE101" s="4">
        <v>0</v>
      </c>
      <c r="AF101" s="11">
        <v>0</v>
      </c>
      <c r="AG101" s="4">
        <v>0</v>
      </c>
      <c r="AH101" s="4">
        <v>0</v>
      </c>
      <c r="AI101" s="11" t="s">
        <v>873</v>
      </c>
      <c r="AJ101" s="4">
        <v>0</v>
      </c>
      <c r="AK101" s="4">
        <v>0</v>
      </c>
      <c r="AL101" s="11" t="s">
        <v>873</v>
      </c>
      <c r="AM101" s="1">
        <v>155249</v>
      </c>
      <c r="AN101" s="1">
        <v>5</v>
      </c>
      <c r="AX101"/>
      <c r="AY101"/>
    </row>
    <row r="102" spans="1:51" x14ac:dyDescent="0.25">
      <c r="A102" t="s">
        <v>508</v>
      </c>
      <c r="B102" t="s">
        <v>116</v>
      </c>
      <c r="C102" t="s">
        <v>737</v>
      </c>
      <c r="D102" t="s">
        <v>613</v>
      </c>
      <c r="E102" s="4">
        <v>69.989130434782609</v>
      </c>
      <c r="F102" s="4">
        <v>223.11141304347825</v>
      </c>
      <c r="G102" s="4">
        <v>106.09510869565217</v>
      </c>
      <c r="H102" s="11">
        <v>0.47552524206808355</v>
      </c>
      <c r="I102" s="4">
        <v>206.9375</v>
      </c>
      <c r="J102" s="4">
        <v>106.09510869565217</v>
      </c>
      <c r="K102" s="11">
        <v>0.51269155515869369</v>
      </c>
      <c r="L102" s="4">
        <v>31</v>
      </c>
      <c r="M102" s="4">
        <v>1.0326086956521738</v>
      </c>
      <c r="N102" s="11">
        <v>3.3309957924263674E-2</v>
      </c>
      <c r="O102" s="4">
        <v>19.557065217391305</v>
      </c>
      <c r="P102" s="4">
        <v>1.0326086956521738</v>
      </c>
      <c r="Q102" s="9">
        <v>5.2799777685146584E-2</v>
      </c>
      <c r="R102" s="4">
        <v>6.5027173913043477</v>
      </c>
      <c r="S102" s="4">
        <v>0</v>
      </c>
      <c r="T102" s="11">
        <v>0</v>
      </c>
      <c r="U102" s="4">
        <v>4.9402173913043477</v>
      </c>
      <c r="V102" s="4">
        <v>0</v>
      </c>
      <c r="W102" s="11">
        <v>0</v>
      </c>
      <c r="X102" s="4">
        <v>58.608695652173914</v>
      </c>
      <c r="Y102" s="4">
        <v>26.790760869565219</v>
      </c>
      <c r="Z102" s="11">
        <v>0.45711238872403565</v>
      </c>
      <c r="AA102" s="4">
        <v>4.7309782608695654</v>
      </c>
      <c r="AB102" s="4">
        <v>0</v>
      </c>
      <c r="AC102" s="11">
        <v>0</v>
      </c>
      <c r="AD102" s="4">
        <v>112.42119565217391</v>
      </c>
      <c r="AE102" s="4">
        <v>78.271739130434781</v>
      </c>
      <c r="AF102" s="11">
        <v>0.69623649416257771</v>
      </c>
      <c r="AG102" s="4">
        <v>4.1929347826086953</v>
      </c>
      <c r="AH102" s="4">
        <v>0</v>
      </c>
      <c r="AI102" s="11">
        <v>0</v>
      </c>
      <c r="AJ102" s="4">
        <v>12.157608695652174</v>
      </c>
      <c r="AK102" s="4">
        <v>0</v>
      </c>
      <c r="AL102" s="11" t="s">
        <v>873</v>
      </c>
      <c r="AM102" s="1">
        <v>155246</v>
      </c>
      <c r="AN102" s="1">
        <v>5</v>
      </c>
      <c r="AX102"/>
      <c r="AY102"/>
    </row>
    <row r="103" spans="1:51" x14ac:dyDescent="0.25">
      <c r="A103" t="s">
        <v>508</v>
      </c>
      <c r="B103" t="s">
        <v>352</v>
      </c>
      <c r="C103" t="s">
        <v>810</v>
      </c>
      <c r="D103" t="s">
        <v>626</v>
      </c>
      <c r="E103" s="4">
        <v>47.521739130434781</v>
      </c>
      <c r="F103" s="4">
        <v>208.29347826086956</v>
      </c>
      <c r="G103" s="4">
        <v>29.872826086956518</v>
      </c>
      <c r="H103" s="11">
        <v>0.14341700151333298</v>
      </c>
      <c r="I103" s="4">
        <v>193.44163043478261</v>
      </c>
      <c r="J103" s="4">
        <v>29.772282608695647</v>
      </c>
      <c r="K103" s="11">
        <v>0.15390835231164549</v>
      </c>
      <c r="L103" s="4">
        <v>37.234239130434787</v>
      </c>
      <c r="M103" s="4">
        <v>1.7428260869565217</v>
      </c>
      <c r="N103" s="11">
        <v>4.6807082074411401E-2</v>
      </c>
      <c r="O103" s="4">
        <v>24.563260869565219</v>
      </c>
      <c r="P103" s="4">
        <v>1.6422826086956521</v>
      </c>
      <c r="Q103" s="9">
        <v>6.6859307378463767E-2</v>
      </c>
      <c r="R103" s="4">
        <v>8.2361956521739152</v>
      </c>
      <c r="S103" s="4">
        <v>0.10054347826086957</v>
      </c>
      <c r="T103" s="11">
        <v>1.220751455003761E-2</v>
      </c>
      <c r="U103" s="4">
        <v>4.4347826086956523</v>
      </c>
      <c r="V103" s="4">
        <v>0</v>
      </c>
      <c r="W103" s="11">
        <v>0</v>
      </c>
      <c r="X103" s="4">
        <v>21.749999999999993</v>
      </c>
      <c r="Y103" s="4">
        <v>0.52478260869565219</v>
      </c>
      <c r="Z103" s="11">
        <v>2.4127936031984015E-2</v>
      </c>
      <c r="AA103" s="4">
        <v>2.1808695652173915</v>
      </c>
      <c r="AB103" s="4">
        <v>0</v>
      </c>
      <c r="AC103" s="11">
        <v>0</v>
      </c>
      <c r="AD103" s="4">
        <v>124.23543478260869</v>
      </c>
      <c r="AE103" s="4">
        <v>23.781956521739126</v>
      </c>
      <c r="AF103" s="11">
        <v>0.1914265166242915</v>
      </c>
      <c r="AG103" s="4">
        <v>3.8232608695652175</v>
      </c>
      <c r="AH103" s="4">
        <v>3.8232608695652175</v>
      </c>
      <c r="AI103" s="11">
        <v>1</v>
      </c>
      <c r="AJ103" s="4">
        <v>19.069673913043474</v>
      </c>
      <c r="AK103" s="4">
        <v>0</v>
      </c>
      <c r="AL103" s="11" t="s">
        <v>873</v>
      </c>
      <c r="AM103" s="1">
        <v>155701</v>
      </c>
      <c r="AN103" s="1">
        <v>5</v>
      </c>
      <c r="AX103"/>
      <c r="AY103"/>
    </row>
    <row r="104" spans="1:51" x14ac:dyDescent="0.25">
      <c r="A104" t="s">
        <v>508</v>
      </c>
      <c r="B104" t="s">
        <v>348</v>
      </c>
      <c r="C104" t="s">
        <v>644</v>
      </c>
      <c r="D104" t="s">
        <v>573</v>
      </c>
      <c r="E104" s="4">
        <v>66.119565217391298</v>
      </c>
      <c r="F104" s="4">
        <v>216.94163043478264</v>
      </c>
      <c r="G104" s="4">
        <v>0.21739130434782608</v>
      </c>
      <c r="H104" s="11">
        <v>1.0020727875610699E-3</v>
      </c>
      <c r="I104" s="4">
        <v>197.86021739130436</v>
      </c>
      <c r="J104" s="4">
        <v>0</v>
      </c>
      <c r="K104" s="11">
        <v>0</v>
      </c>
      <c r="L104" s="4">
        <v>34.568369565217395</v>
      </c>
      <c r="M104" s="4">
        <v>0.21739130434782608</v>
      </c>
      <c r="N104" s="11">
        <v>6.2887346751396879E-3</v>
      </c>
      <c r="O104" s="4">
        <v>18.211195652173913</v>
      </c>
      <c r="P104" s="4">
        <v>0</v>
      </c>
      <c r="Q104" s="9">
        <v>0</v>
      </c>
      <c r="R104" s="4">
        <v>11.705000000000002</v>
      </c>
      <c r="S104" s="4">
        <v>0.21739130434782608</v>
      </c>
      <c r="T104" s="11">
        <v>1.8572516390245711E-2</v>
      </c>
      <c r="U104" s="4">
        <v>4.6521739130434785</v>
      </c>
      <c r="V104" s="4">
        <v>0</v>
      </c>
      <c r="W104" s="11">
        <v>0</v>
      </c>
      <c r="X104" s="4">
        <v>53.664673913043487</v>
      </c>
      <c r="Y104" s="4">
        <v>0</v>
      </c>
      <c r="Z104" s="11">
        <v>0</v>
      </c>
      <c r="AA104" s="4">
        <v>2.7242391304347828</v>
      </c>
      <c r="AB104" s="4">
        <v>0</v>
      </c>
      <c r="AC104" s="11">
        <v>0</v>
      </c>
      <c r="AD104" s="4">
        <v>117.28304347826088</v>
      </c>
      <c r="AE104" s="4">
        <v>0</v>
      </c>
      <c r="AF104" s="11">
        <v>0</v>
      </c>
      <c r="AG104" s="4">
        <v>4.1932608695652167</v>
      </c>
      <c r="AH104" s="4">
        <v>0</v>
      </c>
      <c r="AI104" s="11">
        <v>0</v>
      </c>
      <c r="AJ104" s="4">
        <v>4.5080434782608698</v>
      </c>
      <c r="AK104" s="4">
        <v>0</v>
      </c>
      <c r="AL104" s="11" t="s">
        <v>873</v>
      </c>
      <c r="AM104" s="1">
        <v>155697</v>
      </c>
      <c r="AN104" s="1">
        <v>5</v>
      </c>
      <c r="AX104"/>
      <c r="AY104"/>
    </row>
    <row r="105" spans="1:51" x14ac:dyDescent="0.25">
      <c r="A105" t="s">
        <v>508</v>
      </c>
      <c r="B105" t="s">
        <v>445</v>
      </c>
      <c r="C105" t="s">
        <v>696</v>
      </c>
      <c r="D105" t="s">
        <v>557</v>
      </c>
      <c r="E105" s="4">
        <v>50.380434782608695</v>
      </c>
      <c r="F105" s="4">
        <v>173.36282608695655</v>
      </c>
      <c r="G105" s="4">
        <v>0</v>
      </c>
      <c r="H105" s="11">
        <v>0</v>
      </c>
      <c r="I105" s="4">
        <v>155.55717391304353</v>
      </c>
      <c r="J105" s="4">
        <v>0</v>
      </c>
      <c r="K105" s="11">
        <v>0</v>
      </c>
      <c r="L105" s="4">
        <v>23.787499999999998</v>
      </c>
      <c r="M105" s="4">
        <v>0</v>
      </c>
      <c r="N105" s="11">
        <v>0</v>
      </c>
      <c r="O105" s="4">
        <v>17.654239130434782</v>
      </c>
      <c r="P105" s="4">
        <v>0</v>
      </c>
      <c r="Q105" s="9">
        <v>0</v>
      </c>
      <c r="R105" s="4">
        <v>1.0789130434782608</v>
      </c>
      <c r="S105" s="4">
        <v>0</v>
      </c>
      <c r="T105" s="11">
        <v>0</v>
      </c>
      <c r="U105" s="4">
        <v>5.0543478260869561</v>
      </c>
      <c r="V105" s="4">
        <v>0</v>
      </c>
      <c r="W105" s="11">
        <v>0</v>
      </c>
      <c r="X105" s="4">
        <v>38.266956521739147</v>
      </c>
      <c r="Y105" s="4">
        <v>0</v>
      </c>
      <c r="Z105" s="11">
        <v>0</v>
      </c>
      <c r="AA105" s="4">
        <v>11.672391304347824</v>
      </c>
      <c r="AB105" s="4">
        <v>0</v>
      </c>
      <c r="AC105" s="11">
        <v>0</v>
      </c>
      <c r="AD105" s="4">
        <v>76.863913043478291</v>
      </c>
      <c r="AE105" s="4">
        <v>0</v>
      </c>
      <c r="AF105" s="11">
        <v>0</v>
      </c>
      <c r="AG105" s="4">
        <v>0</v>
      </c>
      <c r="AH105" s="4">
        <v>0</v>
      </c>
      <c r="AI105" s="11" t="s">
        <v>873</v>
      </c>
      <c r="AJ105" s="4">
        <v>22.772065217391301</v>
      </c>
      <c r="AK105" s="4">
        <v>0</v>
      </c>
      <c r="AL105" s="11" t="s">
        <v>873</v>
      </c>
      <c r="AM105" s="1">
        <v>155815</v>
      </c>
      <c r="AN105" s="1">
        <v>5</v>
      </c>
      <c r="AX105"/>
      <c r="AY105"/>
    </row>
    <row r="106" spans="1:51" x14ac:dyDescent="0.25">
      <c r="A106" t="s">
        <v>508</v>
      </c>
      <c r="B106" t="s">
        <v>149</v>
      </c>
      <c r="C106" t="s">
        <v>652</v>
      </c>
      <c r="D106" t="s">
        <v>609</v>
      </c>
      <c r="E106" s="4">
        <v>61.630434782608695</v>
      </c>
      <c r="F106" s="4">
        <v>226.18565217391301</v>
      </c>
      <c r="G106" s="4">
        <v>0.15489130434782608</v>
      </c>
      <c r="H106" s="11">
        <v>6.8479721352409631E-4</v>
      </c>
      <c r="I106" s="4">
        <v>200.83119565217388</v>
      </c>
      <c r="J106" s="4">
        <v>0</v>
      </c>
      <c r="K106" s="11">
        <v>0</v>
      </c>
      <c r="L106" s="4">
        <v>56.301195652173909</v>
      </c>
      <c r="M106" s="4">
        <v>0.15489130434782608</v>
      </c>
      <c r="N106" s="11">
        <v>2.7511192711561073E-3</v>
      </c>
      <c r="O106" s="4">
        <v>35.987065217391304</v>
      </c>
      <c r="P106" s="4">
        <v>0</v>
      </c>
      <c r="Q106" s="9">
        <v>0</v>
      </c>
      <c r="R106" s="4">
        <v>15.401086956521738</v>
      </c>
      <c r="S106" s="4">
        <v>0.15489130434782608</v>
      </c>
      <c r="T106" s="11">
        <v>1.0057167054838027E-2</v>
      </c>
      <c r="U106" s="4">
        <v>4.9130434782608692</v>
      </c>
      <c r="V106" s="4">
        <v>0</v>
      </c>
      <c r="W106" s="11">
        <v>0</v>
      </c>
      <c r="X106" s="4">
        <v>43.829999999999991</v>
      </c>
      <c r="Y106" s="4">
        <v>0</v>
      </c>
      <c r="Z106" s="11">
        <v>0</v>
      </c>
      <c r="AA106" s="4">
        <v>5.0403260869565214</v>
      </c>
      <c r="AB106" s="4">
        <v>0</v>
      </c>
      <c r="AC106" s="11">
        <v>0</v>
      </c>
      <c r="AD106" s="4">
        <v>117.13130434782605</v>
      </c>
      <c r="AE106" s="4">
        <v>0</v>
      </c>
      <c r="AF106" s="11">
        <v>0</v>
      </c>
      <c r="AG106" s="4">
        <v>3.6138043478260871</v>
      </c>
      <c r="AH106" s="4">
        <v>0</v>
      </c>
      <c r="AI106" s="11">
        <v>0</v>
      </c>
      <c r="AJ106" s="4">
        <v>0.26902173913043476</v>
      </c>
      <c r="AK106" s="4">
        <v>0</v>
      </c>
      <c r="AL106" s="11" t="s">
        <v>873</v>
      </c>
      <c r="AM106" s="1">
        <v>155319</v>
      </c>
      <c r="AN106" s="1">
        <v>5</v>
      </c>
      <c r="AX106"/>
      <c r="AY106"/>
    </row>
    <row r="107" spans="1:51" x14ac:dyDescent="0.25">
      <c r="A107" t="s">
        <v>508</v>
      </c>
      <c r="B107" t="s">
        <v>143</v>
      </c>
      <c r="C107" t="s">
        <v>695</v>
      </c>
      <c r="D107" t="s">
        <v>592</v>
      </c>
      <c r="E107" s="4">
        <v>81.836956521739125</v>
      </c>
      <c r="F107" s="4">
        <v>214.40434782608702</v>
      </c>
      <c r="G107" s="4">
        <v>20.002717391304348</v>
      </c>
      <c r="H107" s="11">
        <v>9.3294364569180513E-2</v>
      </c>
      <c r="I107" s="4">
        <v>207.26163043478266</v>
      </c>
      <c r="J107" s="4">
        <v>20.002717391304348</v>
      </c>
      <c r="K107" s="11">
        <v>9.6509505157050479E-2</v>
      </c>
      <c r="L107" s="4">
        <v>24.922391304347833</v>
      </c>
      <c r="M107" s="4">
        <v>0</v>
      </c>
      <c r="N107" s="11">
        <v>0</v>
      </c>
      <c r="O107" s="4">
        <v>17.779673913043485</v>
      </c>
      <c r="P107" s="4">
        <v>0</v>
      </c>
      <c r="Q107" s="9">
        <v>0</v>
      </c>
      <c r="R107" s="4">
        <v>0</v>
      </c>
      <c r="S107" s="4">
        <v>0</v>
      </c>
      <c r="T107" s="11" t="s">
        <v>873</v>
      </c>
      <c r="U107" s="4">
        <v>7.1427173913043491</v>
      </c>
      <c r="V107" s="4">
        <v>0</v>
      </c>
      <c r="W107" s="11">
        <v>0</v>
      </c>
      <c r="X107" s="4">
        <v>36.343478260869581</v>
      </c>
      <c r="Y107" s="4">
        <v>0</v>
      </c>
      <c r="Z107" s="11">
        <v>0</v>
      </c>
      <c r="AA107" s="4">
        <v>0</v>
      </c>
      <c r="AB107" s="4">
        <v>0</v>
      </c>
      <c r="AC107" s="11" t="s">
        <v>873</v>
      </c>
      <c r="AD107" s="4">
        <v>146.1955434782609</v>
      </c>
      <c r="AE107" s="4">
        <v>13.059782608695652</v>
      </c>
      <c r="AF107" s="11">
        <v>8.9330921435629304E-2</v>
      </c>
      <c r="AG107" s="4">
        <v>0</v>
      </c>
      <c r="AH107" s="4">
        <v>0</v>
      </c>
      <c r="AI107" s="11" t="s">
        <v>873</v>
      </c>
      <c r="AJ107" s="4">
        <v>6.9429347826086953</v>
      </c>
      <c r="AK107" s="4">
        <v>6.9429347826086953</v>
      </c>
      <c r="AL107" s="11">
        <v>1</v>
      </c>
      <c r="AM107" s="1">
        <v>155295</v>
      </c>
      <c r="AN107" s="1">
        <v>5</v>
      </c>
      <c r="AX107"/>
      <c r="AY107"/>
    </row>
    <row r="108" spans="1:51" x14ac:dyDescent="0.25">
      <c r="A108" t="s">
        <v>508</v>
      </c>
      <c r="B108" t="s">
        <v>270</v>
      </c>
      <c r="C108" t="s">
        <v>782</v>
      </c>
      <c r="D108" t="s">
        <v>553</v>
      </c>
      <c r="E108" s="4">
        <v>84.902173913043484</v>
      </c>
      <c r="F108" s="4">
        <v>299.26086956521738</v>
      </c>
      <c r="G108" s="4">
        <v>64.489130434782624</v>
      </c>
      <c r="H108" s="11">
        <v>0.21549469707976179</v>
      </c>
      <c r="I108" s="4">
        <v>263.79076086956519</v>
      </c>
      <c r="J108" s="4">
        <v>64.489130434782624</v>
      </c>
      <c r="K108" s="11">
        <v>0.24447077002317805</v>
      </c>
      <c r="L108" s="4">
        <v>48.589673913043477</v>
      </c>
      <c r="M108" s="4">
        <v>0.46195652173913043</v>
      </c>
      <c r="N108" s="11">
        <v>9.5072982495386163E-3</v>
      </c>
      <c r="O108" s="4">
        <v>36.230978260869563</v>
      </c>
      <c r="P108" s="4">
        <v>0.46195652173913043</v>
      </c>
      <c r="Q108" s="9">
        <v>1.275031875796895E-2</v>
      </c>
      <c r="R108" s="4">
        <v>7.4891304347826084</v>
      </c>
      <c r="S108" s="4">
        <v>0</v>
      </c>
      <c r="T108" s="11">
        <v>0</v>
      </c>
      <c r="U108" s="4">
        <v>4.8695652173913047</v>
      </c>
      <c r="V108" s="4">
        <v>0</v>
      </c>
      <c r="W108" s="11">
        <v>0</v>
      </c>
      <c r="X108" s="4">
        <v>42.972826086956523</v>
      </c>
      <c r="Y108" s="4">
        <v>15.548913043478262</v>
      </c>
      <c r="Z108" s="11">
        <v>0.36183128873150372</v>
      </c>
      <c r="AA108" s="4">
        <v>23.111413043478262</v>
      </c>
      <c r="AB108" s="4">
        <v>0</v>
      </c>
      <c r="AC108" s="11">
        <v>0</v>
      </c>
      <c r="AD108" s="4">
        <v>167.7391304347826</v>
      </c>
      <c r="AE108" s="4">
        <v>47.633152173913047</v>
      </c>
      <c r="AF108" s="11">
        <v>0.28397161741835153</v>
      </c>
      <c r="AG108" s="4">
        <v>12.255434782608695</v>
      </c>
      <c r="AH108" s="4">
        <v>0.51630434782608692</v>
      </c>
      <c r="AI108" s="11">
        <v>4.2128603104212861E-2</v>
      </c>
      <c r="AJ108" s="4">
        <v>4.5923913043478262</v>
      </c>
      <c r="AK108" s="4">
        <v>0.32880434782608697</v>
      </c>
      <c r="AL108" s="11">
        <v>13.96694214876033</v>
      </c>
      <c r="AM108" s="1">
        <v>155542</v>
      </c>
      <c r="AN108" s="1">
        <v>5</v>
      </c>
      <c r="AX108"/>
      <c r="AY108"/>
    </row>
    <row r="109" spans="1:51" x14ac:dyDescent="0.25">
      <c r="A109" t="s">
        <v>508</v>
      </c>
      <c r="B109" t="s">
        <v>407</v>
      </c>
      <c r="C109" t="s">
        <v>718</v>
      </c>
      <c r="D109" t="s">
        <v>614</v>
      </c>
      <c r="E109" s="4">
        <v>42.826086956521742</v>
      </c>
      <c r="F109" s="4">
        <v>182.03891304347829</v>
      </c>
      <c r="G109" s="4">
        <v>0</v>
      </c>
      <c r="H109" s="11">
        <v>0</v>
      </c>
      <c r="I109" s="4">
        <v>167.59684782608699</v>
      </c>
      <c r="J109" s="4">
        <v>0</v>
      </c>
      <c r="K109" s="11">
        <v>0</v>
      </c>
      <c r="L109" s="4">
        <v>32.709891304347828</v>
      </c>
      <c r="M109" s="4">
        <v>0</v>
      </c>
      <c r="N109" s="11">
        <v>0</v>
      </c>
      <c r="O109" s="4">
        <v>22.023369565217394</v>
      </c>
      <c r="P109" s="4">
        <v>0</v>
      </c>
      <c r="Q109" s="9">
        <v>0</v>
      </c>
      <c r="R109" s="4">
        <v>6.4473913043478248</v>
      </c>
      <c r="S109" s="4">
        <v>0</v>
      </c>
      <c r="T109" s="11">
        <v>0</v>
      </c>
      <c r="U109" s="4">
        <v>4.2391304347826084</v>
      </c>
      <c r="V109" s="4">
        <v>0</v>
      </c>
      <c r="W109" s="11">
        <v>0</v>
      </c>
      <c r="X109" s="4">
        <v>41.636413043478257</v>
      </c>
      <c r="Y109" s="4">
        <v>0</v>
      </c>
      <c r="Z109" s="11">
        <v>0</v>
      </c>
      <c r="AA109" s="4">
        <v>3.7555434782608694</v>
      </c>
      <c r="AB109" s="4">
        <v>0</v>
      </c>
      <c r="AC109" s="11">
        <v>0</v>
      </c>
      <c r="AD109" s="4">
        <v>84.788478260869596</v>
      </c>
      <c r="AE109" s="4">
        <v>0</v>
      </c>
      <c r="AF109" s="11">
        <v>0</v>
      </c>
      <c r="AG109" s="4">
        <v>3.4570652173913037</v>
      </c>
      <c r="AH109" s="4">
        <v>0</v>
      </c>
      <c r="AI109" s="11">
        <v>0</v>
      </c>
      <c r="AJ109" s="4">
        <v>15.691521739130426</v>
      </c>
      <c r="AK109" s="4">
        <v>0</v>
      </c>
      <c r="AL109" s="11" t="s">
        <v>873</v>
      </c>
      <c r="AM109" s="1">
        <v>155772</v>
      </c>
      <c r="AN109" s="1">
        <v>5</v>
      </c>
      <c r="AX109"/>
      <c r="AY109"/>
    </row>
    <row r="110" spans="1:51" x14ac:dyDescent="0.25">
      <c r="A110" t="s">
        <v>508</v>
      </c>
      <c r="B110" t="s">
        <v>376</v>
      </c>
      <c r="C110" t="s">
        <v>731</v>
      </c>
      <c r="D110" t="s">
        <v>578</v>
      </c>
      <c r="E110" s="4">
        <v>30.923913043478262</v>
      </c>
      <c r="F110" s="4">
        <v>118.89402173913042</v>
      </c>
      <c r="G110" s="4">
        <v>17.464673913043477</v>
      </c>
      <c r="H110" s="11">
        <v>0.1468927844947775</v>
      </c>
      <c r="I110" s="4">
        <v>109.57065217391305</v>
      </c>
      <c r="J110" s="4">
        <v>17.464673913043477</v>
      </c>
      <c r="K110" s="11">
        <v>0.15939189524329148</v>
      </c>
      <c r="L110" s="4">
        <v>23.125</v>
      </c>
      <c r="M110" s="4">
        <v>1.6576086956521738</v>
      </c>
      <c r="N110" s="11">
        <v>7.1680376028202111E-2</v>
      </c>
      <c r="O110" s="4">
        <v>17.125</v>
      </c>
      <c r="P110" s="4">
        <v>1.6576086956521738</v>
      </c>
      <c r="Q110" s="9">
        <v>9.6794668359251032E-2</v>
      </c>
      <c r="R110" s="4">
        <v>1.0434782608695652</v>
      </c>
      <c r="S110" s="4">
        <v>0</v>
      </c>
      <c r="T110" s="11">
        <v>0</v>
      </c>
      <c r="U110" s="4">
        <v>4.9565217391304346</v>
      </c>
      <c r="V110" s="4">
        <v>0</v>
      </c>
      <c r="W110" s="11">
        <v>0</v>
      </c>
      <c r="X110" s="4">
        <v>22.554347826086957</v>
      </c>
      <c r="Y110" s="4">
        <v>7.3994565217391308</v>
      </c>
      <c r="Z110" s="11">
        <v>0.32807228915662651</v>
      </c>
      <c r="AA110" s="4">
        <v>3.3233695652173911</v>
      </c>
      <c r="AB110" s="4">
        <v>0</v>
      </c>
      <c r="AC110" s="11">
        <v>0</v>
      </c>
      <c r="AD110" s="4">
        <v>56.839673913043477</v>
      </c>
      <c r="AE110" s="4">
        <v>7.9402173913043477</v>
      </c>
      <c r="AF110" s="11">
        <v>0.13969498494047905</v>
      </c>
      <c r="AG110" s="4">
        <v>2.1875</v>
      </c>
      <c r="AH110" s="4">
        <v>0</v>
      </c>
      <c r="AI110" s="11">
        <v>0</v>
      </c>
      <c r="AJ110" s="4">
        <v>10.864130434782609</v>
      </c>
      <c r="AK110" s="4">
        <v>0.46739130434782611</v>
      </c>
      <c r="AL110" s="11">
        <v>23.244186046511629</v>
      </c>
      <c r="AM110" s="1">
        <v>155733</v>
      </c>
      <c r="AN110" s="1">
        <v>5</v>
      </c>
      <c r="AX110"/>
      <c r="AY110"/>
    </row>
    <row r="111" spans="1:51" x14ac:dyDescent="0.25">
      <c r="A111" t="s">
        <v>508</v>
      </c>
      <c r="B111" t="s">
        <v>140</v>
      </c>
      <c r="C111" t="s">
        <v>636</v>
      </c>
      <c r="D111" t="s">
        <v>576</v>
      </c>
      <c r="E111" s="4">
        <v>96.347826086956516</v>
      </c>
      <c r="F111" s="4">
        <v>350.16304347826082</v>
      </c>
      <c r="G111" s="4">
        <v>0</v>
      </c>
      <c r="H111" s="11">
        <v>0</v>
      </c>
      <c r="I111" s="4">
        <v>302.01358695652175</v>
      </c>
      <c r="J111" s="4">
        <v>0</v>
      </c>
      <c r="K111" s="11">
        <v>0</v>
      </c>
      <c r="L111" s="4">
        <v>28.404891304347824</v>
      </c>
      <c r="M111" s="4">
        <v>0</v>
      </c>
      <c r="N111" s="11">
        <v>0</v>
      </c>
      <c r="O111" s="4">
        <v>19.402173913043477</v>
      </c>
      <c r="P111" s="4">
        <v>0</v>
      </c>
      <c r="Q111" s="9">
        <v>0</v>
      </c>
      <c r="R111" s="4">
        <v>3.4375</v>
      </c>
      <c r="S111" s="4">
        <v>0</v>
      </c>
      <c r="T111" s="11">
        <v>0</v>
      </c>
      <c r="U111" s="4">
        <v>5.5652173913043477</v>
      </c>
      <c r="V111" s="4">
        <v>0</v>
      </c>
      <c r="W111" s="11">
        <v>0</v>
      </c>
      <c r="X111" s="4">
        <v>65.502717391304344</v>
      </c>
      <c r="Y111" s="4">
        <v>0</v>
      </c>
      <c r="Z111" s="11">
        <v>0</v>
      </c>
      <c r="AA111" s="4">
        <v>39.146739130434781</v>
      </c>
      <c r="AB111" s="4">
        <v>0</v>
      </c>
      <c r="AC111" s="11">
        <v>0</v>
      </c>
      <c r="AD111" s="4">
        <v>163.97826086956522</v>
      </c>
      <c r="AE111" s="4">
        <v>0</v>
      </c>
      <c r="AF111" s="11">
        <v>0</v>
      </c>
      <c r="AG111" s="4">
        <v>28.059782608695652</v>
      </c>
      <c r="AH111" s="4">
        <v>0</v>
      </c>
      <c r="AI111" s="11">
        <v>0</v>
      </c>
      <c r="AJ111" s="4">
        <v>25.070652173913043</v>
      </c>
      <c r="AK111" s="4">
        <v>0</v>
      </c>
      <c r="AL111" s="11" t="s">
        <v>873</v>
      </c>
      <c r="AM111" s="1">
        <v>155289</v>
      </c>
      <c r="AN111" s="1">
        <v>5</v>
      </c>
      <c r="AX111"/>
      <c r="AY111"/>
    </row>
    <row r="112" spans="1:51" x14ac:dyDescent="0.25">
      <c r="A112" t="s">
        <v>508</v>
      </c>
      <c r="B112" t="s">
        <v>100</v>
      </c>
      <c r="C112" t="s">
        <v>710</v>
      </c>
      <c r="D112" t="s">
        <v>607</v>
      </c>
      <c r="E112" s="4">
        <v>110.42391304347827</v>
      </c>
      <c r="F112" s="4">
        <v>325.19934782608692</v>
      </c>
      <c r="G112" s="4">
        <v>1.1789130434782609</v>
      </c>
      <c r="H112" s="11">
        <v>3.6252011308114023E-3</v>
      </c>
      <c r="I112" s="4">
        <v>287.18532608695654</v>
      </c>
      <c r="J112" s="4">
        <v>0</v>
      </c>
      <c r="K112" s="11">
        <v>0</v>
      </c>
      <c r="L112" s="4">
        <v>50.470978260869558</v>
      </c>
      <c r="M112" s="4">
        <v>1.1789130434782609</v>
      </c>
      <c r="N112" s="11">
        <v>2.335823643807354E-2</v>
      </c>
      <c r="O112" s="4">
        <v>23.253260869565214</v>
      </c>
      <c r="P112" s="4">
        <v>0</v>
      </c>
      <c r="Q112" s="9">
        <v>0</v>
      </c>
      <c r="R112" s="4">
        <v>22.782934782608692</v>
      </c>
      <c r="S112" s="4">
        <v>1.1789130434782609</v>
      </c>
      <c r="T112" s="11">
        <v>5.1745442574772316E-2</v>
      </c>
      <c r="U112" s="4">
        <v>4.4347826086956523</v>
      </c>
      <c r="V112" s="4">
        <v>0</v>
      </c>
      <c r="W112" s="11">
        <v>0</v>
      </c>
      <c r="X112" s="4">
        <v>63.446739130434786</v>
      </c>
      <c r="Y112" s="4">
        <v>0</v>
      </c>
      <c r="Z112" s="11">
        <v>0</v>
      </c>
      <c r="AA112" s="4">
        <v>10.796304347826089</v>
      </c>
      <c r="AB112" s="4">
        <v>0</v>
      </c>
      <c r="AC112" s="11">
        <v>0</v>
      </c>
      <c r="AD112" s="4">
        <v>151.84782608695653</v>
      </c>
      <c r="AE112" s="4">
        <v>0</v>
      </c>
      <c r="AF112" s="11">
        <v>0</v>
      </c>
      <c r="AG112" s="4">
        <v>0.51663043478260873</v>
      </c>
      <c r="AH112" s="4">
        <v>0</v>
      </c>
      <c r="AI112" s="11">
        <v>0</v>
      </c>
      <c r="AJ112" s="4">
        <v>48.12086956521739</v>
      </c>
      <c r="AK112" s="4">
        <v>0</v>
      </c>
      <c r="AL112" s="11" t="s">
        <v>873</v>
      </c>
      <c r="AM112" s="1">
        <v>155224</v>
      </c>
      <c r="AN112" s="1">
        <v>5</v>
      </c>
      <c r="AX112"/>
      <c r="AY112"/>
    </row>
    <row r="113" spans="1:51" x14ac:dyDescent="0.25">
      <c r="A113" t="s">
        <v>508</v>
      </c>
      <c r="B113" t="s">
        <v>45</v>
      </c>
      <c r="C113" t="s">
        <v>671</v>
      </c>
      <c r="D113" t="s">
        <v>612</v>
      </c>
      <c r="E113" s="4">
        <v>57.945652173913047</v>
      </c>
      <c r="F113" s="4">
        <v>220.44130434782605</v>
      </c>
      <c r="G113" s="4">
        <v>28.547282608695646</v>
      </c>
      <c r="H113" s="11">
        <v>0.1295006064909322</v>
      </c>
      <c r="I113" s="4">
        <v>217.39782608695648</v>
      </c>
      <c r="J113" s="4">
        <v>25.503804347826083</v>
      </c>
      <c r="K113" s="11">
        <v>0.11731398058058258</v>
      </c>
      <c r="L113" s="4">
        <v>29.731521739130429</v>
      </c>
      <c r="M113" s="4">
        <v>8.9108695652173928</v>
      </c>
      <c r="N113" s="11">
        <v>0.29971118341680997</v>
      </c>
      <c r="O113" s="4">
        <v>26.688043478260862</v>
      </c>
      <c r="P113" s="4">
        <v>5.8673913043478265</v>
      </c>
      <c r="Q113" s="9">
        <v>0.21985093471266248</v>
      </c>
      <c r="R113" s="4">
        <v>0</v>
      </c>
      <c r="S113" s="4">
        <v>0</v>
      </c>
      <c r="T113" s="11" t="s">
        <v>873</v>
      </c>
      <c r="U113" s="4">
        <v>3.0434782608695654</v>
      </c>
      <c r="V113" s="4">
        <v>3.0434782608695654</v>
      </c>
      <c r="W113" s="11">
        <v>1</v>
      </c>
      <c r="X113" s="4">
        <v>36.422826086956519</v>
      </c>
      <c r="Y113" s="4">
        <v>6</v>
      </c>
      <c r="Z113" s="11">
        <v>0.16473186308156018</v>
      </c>
      <c r="AA113" s="4">
        <v>0</v>
      </c>
      <c r="AB113" s="4">
        <v>0</v>
      </c>
      <c r="AC113" s="11" t="s">
        <v>873</v>
      </c>
      <c r="AD113" s="4">
        <v>88.857065217391295</v>
      </c>
      <c r="AE113" s="4">
        <v>12.235326086956517</v>
      </c>
      <c r="AF113" s="11">
        <v>0.13769671614769685</v>
      </c>
      <c r="AG113" s="4">
        <v>41.814130434782598</v>
      </c>
      <c r="AH113" s="4">
        <v>0</v>
      </c>
      <c r="AI113" s="11">
        <v>0</v>
      </c>
      <c r="AJ113" s="4">
        <v>23.615760869565207</v>
      </c>
      <c r="AK113" s="4">
        <v>1.401086956521739</v>
      </c>
      <c r="AL113" s="11">
        <v>16.855314197051971</v>
      </c>
      <c r="AM113" s="1">
        <v>155133</v>
      </c>
      <c r="AN113" s="1">
        <v>5</v>
      </c>
      <c r="AX113"/>
      <c r="AY113"/>
    </row>
    <row r="114" spans="1:51" x14ac:dyDescent="0.25">
      <c r="A114" t="s">
        <v>508</v>
      </c>
      <c r="B114" t="s">
        <v>16</v>
      </c>
      <c r="C114" t="s">
        <v>696</v>
      </c>
      <c r="D114" t="s">
        <v>557</v>
      </c>
      <c r="E114" s="4">
        <v>48.945652173913047</v>
      </c>
      <c r="F114" s="4">
        <v>150.07391304347823</v>
      </c>
      <c r="G114" s="4">
        <v>7.0652173913043473E-2</v>
      </c>
      <c r="H114" s="11">
        <v>4.7078251296462617E-4</v>
      </c>
      <c r="I114" s="4">
        <v>131.74673913043478</v>
      </c>
      <c r="J114" s="4">
        <v>7.0652173913043473E-2</v>
      </c>
      <c r="K114" s="11">
        <v>5.3627265751978023E-4</v>
      </c>
      <c r="L114" s="4">
        <v>32.561739130434773</v>
      </c>
      <c r="M114" s="4">
        <v>7.0652173913043473E-2</v>
      </c>
      <c r="N114" s="11">
        <v>2.1697911659456287E-3</v>
      </c>
      <c r="O114" s="4">
        <v>14.893043478260868</v>
      </c>
      <c r="P114" s="4">
        <v>7.0652173913043473E-2</v>
      </c>
      <c r="Q114" s="9">
        <v>4.7439715069772879E-3</v>
      </c>
      <c r="R114" s="4">
        <v>12.31815217391304</v>
      </c>
      <c r="S114" s="4">
        <v>0</v>
      </c>
      <c r="T114" s="11">
        <v>0</v>
      </c>
      <c r="U114" s="4">
        <v>5.3505434782608692</v>
      </c>
      <c r="V114" s="4">
        <v>0</v>
      </c>
      <c r="W114" s="11">
        <v>0</v>
      </c>
      <c r="X114" s="4">
        <v>26.662282608695641</v>
      </c>
      <c r="Y114" s="4">
        <v>0</v>
      </c>
      <c r="Z114" s="11">
        <v>0</v>
      </c>
      <c r="AA114" s="4">
        <v>0.65847826086956518</v>
      </c>
      <c r="AB114" s="4">
        <v>0</v>
      </c>
      <c r="AC114" s="11">
        <v>0</v>
      </c>
      <c r="AD114" s="4">
        <v>79.966304347826082</v>
      </c>
      <c r="AE114" s="4">
        <v>0</v>
      </c>
      <c r="AF114" s="11">
        <v>0</v>
      </c>
      <c r="AG114" s="4">
        <v>0</v>
      </c>
      <c r="AH114" s="4">
        <v>0</v>
      </c>
      <c r="AI114" s="11" t="s">
        <v>873</v>
      </c>
      <c r="AJ114" s="4">
        <v>10.225108695652176</v>
      </c>
      <c r="AK114" s="4">
        <v>0</v>
      </c>
      <c r="AL114" s="11" t="s">
        <v>873</v>
      </c>
      <c r="AM114" s="1">
        <v>155029</v>
      </c>
      <c r="AN114" s="1">
        <v>5</v>
      </c>
      <c r="AX114"/>
      <c r="AY114"/>
    </row>
    <row r="115" spans="1:51" x14ac:dyDescent="0.25">
      <c r="A115" t="s">
        <v>508</v>
      </c>
      <c r="B115" t="s">
        <v>471</v>
      </c>
      <c r="C115" t="s">
        <v>725</v>
      </c>
      <c r="D115" t="s">
        <v>582</v>
      </c>
      <c r="E115" s="4">
        <v>96.565217391304344</v>
      </c>
      <c r="F115" s="4">
        <v>333.28130434782616</v>
      </c>
      <c r="G115" s="4">
        <v>0</v>
      </c>
      <c r="H115" s="11">
        <v>0</v>
      </c>
      <c r="I115" s="4">
        <v>308.40282608695657</v>
      </c>
      <c r="J115" s="4">
        <v>0</v>
      </c>
      <c r="K115" s="11">
        <v>0</v>
      </c>
      <c r="L115" s="4">
        <v>86.282717391304359</v>
      </c>
      <c r="M115" s="4">
        <v>0</v>
      </c>
      <c r="N115" s="11">
        <v>0</v>
      </c>
      <c r="O115" s="4">
        <v>61.564565217391312</v>
      </c>
      <c r="P115" s="4">
        <v>0</v>
      </c>
      <c r="Q115" s="9">
        <v>0</v>
      </c>
      <c r="R115" s="4">
        <v>19.093152173913044</v>
      </c>
      <c r="S115" s="4">
        <v>0</v>
      </c>
      <c r="T115" s="11">
        <v>0</v>
      </c>
      <c r="U115" s="4">
        <v>5.625</v>
      </c>
      <c r="V115" s="4">
        <v>0</v>
      </c>
      <c r="W115" s="11">
        <v>0</v>
      </c>
      <c r="X115" s="4">
        <v>69.909565217391304</v>
      </c>
      <c r="Y115" s="4">
        <v>0</v>
      </c>
      <c r="Z115" s="11">
        <v>0</v>
      </c>
      <c r="AA115" s="4">
        <v>0.16032608695652173</v>
      </c>
      <c r="AB115" s="4">
        <v>0</v>
      </c>
      <c r="AC115" s="11">
        <v>0</v>
      </c>
      <c r="AD115" s="4">
        <v>151.98347826086959</v>
      </c>
      <c r="AE115" s="4">
        <v>0</v>
      </c>
      <c r="AF115" s="11">
        <v>0</v>
      </c>
      <c r="AG115" s="4">
        <v>0</v>
      </c>
      <c r="AH115" s="4">
        <v>0</v>
      </c>
      <c r="AI115" s="11" t="s">
        <v>873</v>
      </c>
      <c r="AJ115" s="4">
        <v>24.945217391304347</v>
      </c>
      <c r="AK115" s="4">
        <v>0</v>
      </c>
      <c r="AL115" s="11" t="s">
        <v>873</v>
      </c>
      <c r="AM115" s="1">
        <v>155841</v>
      </c>
      <c r="AN115" s="1">
        <v>5</v>
      </c>
      <c r="AX115"/>
      <c r="AY115"/>
    </row>
    <row r="116" spans="1:51" x14ac:dyDescent="0.25">
      <c r="A116" t="s">
        <v>508</v>
      </c>
      <c r="B116" t="s">
        <v>195</v>
      </c>
      <c r="C116" t="s">
        <v>680</v>
      </c>
      <c r="D116" t="s">
        <v>555</v>
      </c>
      <c r="E116" s="4">
        <v>31.413043478260871</v>
      </c>
      <c r="F116" s="4">
        <v>78.13097826086954</v>
      </c>
      <c r="G116" s="4">
        <v>0</v>
      </c>
      <c r="H116" s="11">
        <v>0</v>
      </c>
      <c r="I116" s="4">
        <v>67.658152173913024</v>
      </c>
      <c r="J116" s="4">
        <v>0</v>
      </c>
      <c r="K116" s="11">
        <v>0</v>
      </c>
      <c r="L116" s="4">
        <v>14.393478260869562</v>
      </c>
      <c r="M116" s="4">
        <v>0</v>
      </c>
      <c r="N116" s="11">
        <v>0</v>
      </c>
      <c r="O116" s="4">
        <v>9.4858695652173886</v>
      </c>
      <c r="P116" s="4">
        <v>0</v>
      </c>
      <c r="Q116" s="9">
        <v>0</v>
      </c>
      <c r="R116" s="4">
        <v>0</v>
      </c>
      <c r="S116" s="4">
        <v>0</v>
      </c>
      <c r="T116" s="11" t="s">
        <v>873</v>
      </c>
      <c r="U116" s="4">
        <v>4.9076086956521738</v>
      </c>
      <c r="V116" s="4">
        <v>0</v>
      </c>
      <c r="W116" s="11">
        <v>0</v>
      </c>
      <c r="X116" s="4">
        <v>13.041304347826088</v>
      </c>
      <c r="Y116" s="4">
        <v>0</v>
      </c>
      <c r="Z116" s="11">
        <v>0</v>
      </c>
      <c r="AA116" s="4">
        <v>5.5652173913043477</v>
      </c>
      <c r="AB116" s="4">
        <v>0</v>
      </c>
      <c r="AC116" s="11">
        <v>0</v>
      </c>
      <c r="AD116" s="4">
        <v>43.363586956521722</v>
      </c>
      <c r="AE116" s="4">
        <v>0</v>
      </c>
      <c r="AF116" s="11">
        <v>0</v>
      </c>
      <c r="AG116" s="4">
        <v>1.7673913043478264</v>
      </c>
      <c r="AH116" s="4">
        <v>0</v>
      </c>
      <c r="AI116" s="11">
        <v>0</v>
      </c>
      <c r="AJ116" s="4">
        <v>0</v>
      </c>
      <c r="AK116" s="4">
        <v>0</v>
      </c>
      <c r="AL116" s="11" t="s">
        <v>873</v>
      </c>
      <c r="AM116" s="1">
        <v>155388</v>
      </c>
      <c r="AN116" s="1">
        <v>5</v>
      </c>
      <c r="AX116"/>
      <c r="AY116"/>
    </row>
    <row r="117" spans="1:51" x14ac:dyDescent="0.25">
      <c r="A117" t="s">
        <v>508</v>
      </c>
      <c r="B117" t="s">
        <v>129</v>
      </c>
      <c r="C117" t="s">
        <v>742</v>
      </c>
      <c r="D117" t="s">
        <v>621</v>
      </c>
      <c r="E117" s="4">
        <v>36.793478260869563</v>
      </c>
      <c r="F117" s="4">
        <v>113.61684782608694</v>
      </c>
      <c r="G117" s="4">
        <v>13.809782608695652</v>
      </c>
      <c r="H117" s="11">
        <v>0.12154696132596687</v>
      </c>
      <c r="I117" s="4">
        <v>98.105978260869563</v>
      </c>
      <c r="J117" s="4">
        <v>13.809782608695652</v>
      </c>
      <c r="K117" s="11">
        <v>0.14076392543555938</v>
      </c>
      <c r="L117" s="4">
        <v>21.078804347826086</v>
      </c>
      <c r="M117" s="4">
        <v>0.42934782608695654</v>
      </c>
      <c r="N117" s="11">
        <v>2.0368699239396677E-2</v>
      </c>
      <c r="O117" s="4">
        <v>10.839673913043478</v>
      </c>
      <c r="P117" s="4">
        <v>0.42934782608695654</v>
      </c>
      <c r="Q117" s="9">
        <v>3.9608924542491854E-2</v>
      </c>
      <c r="R117" s="4">
        <v>4.5</v>
      </c>
      <c r="S117" s="4">
        <v>0</v>
      </c>
      <c r="T117" s="11">
        <v>0</v>
      </c>
      <c r="U117" s="4">
        <v>5.7391304347826084</v>
      </c>
      <c r="V117" s="4">
        <v>0</v>
      </c>
      <c r="W117" s="11">
        <v>0</v>
      </c>
      <c r="X117" s="4">
        <v>20.5</v>
      </c>
      <c r="Y117" s="4">
        <v>1.0842391304347827</v>
      </c>
      <c r="Z117" s="11">
        <v>5.2889713679745501E-2</v>
      </c>
      <c r="AA117" s="4">
        <v>5.2717391304347823</v>
      </c>
      <c r="AB117" s="4">
        <v>0</v>
      </c>
      <c r="AC117" s="11">
        <v>0</v>
      </c>
      <c r="AD117" s="4">
        <v>51.760869565217391</v>
      </c>
      <c r="AE117" s="4">
        <v>10.046195652173912</v>
      </c>
      <c r="AF117" s="11">
        <v>0.19408861822763543</v>
      </c>
      <c r="AG117" s="4">
        <v>0</v>
      </c>
      <c r="AH117" s="4">
        <v>0</v>
      </c>
      <c r="AI117" s="11" t="s">
        <v>873</v>
      </c>
      <c r="AJ117" s="4">
        <v>15.005434782608695</v>
      </c>
      <c r="AK117" s="4">
        <v>2.25</v>
      </c>
      <c r="AL117" s="11">
        <v>6.6690821256038646</v>
      </c>
      <c r="AM117" s="1">
        <v>155270</v>
      </c>
      <c r="AN117" s="1">
        <v>5</v>
      </c>
      <c r="AX117"/>
      <c r="AY117"/>
    </row>
    <row r="118" spans="1:51" x14ac:dyDescent="0.25">
      <c r="A118" t="s">
        <v>508</v>
      </c>
      <c r="B118" t="s">
        <v>123</v>
      </c>
      <c r="C118" t="s">
        <v>659</v>
      </c>
      <c r="D118" t="s">
        <v>551</v>
      </c>
      <c r="E118" s="4">
        <v>56.532608695652172</v>
      </c>
      <c r="F118" s="4">
        <v>188.47586956521738</v>
      </c>
      <c r="G118" s="4">
        <v>0</v>
      </c>
      <c r="H118" s="11">
        <v>0</v>
      </c>
      <c r="I118" s="4">
        <v>181.01815217391305</v>
      </c>
      <c r="J118" s="4">
        <v>0</v>
      </c>
      <c r="K118" s="11">
        <v>0</v>
      </c>
      <c r="L118" s="4">
        <v>27.373260869565215</v>
      </c>
      <c r="M118" s="4">
        <v>0</v>
      </c>
      <c r="N118" s="11">
        <v>0</v>
      </c>
      <c r="O118" s="4">
        <v>20.488913043478259</v>
      </c>
      <c r="P118" s="4">
        <v>0</v>
      </c>
      <c r="Q118" s="9">
        <v>0</v>
      </c>
      <c r="R118" s="4">
        <v>3.7484782608695655</v>
      </c>
      <c r="S118" s="4">
        <v>0</v>
      </c>
      <c r="T118" s="11">
        <v>0</v>
      </c>
      <c r="U118" s="4">
        <v>3.1358695652173911</v>
      </c>
      <c r="V118" s="4">
        <v>0</v>
      </c>
      <c r="W118" s="11">
        <v>0</v>
      </c>
      <c r="X118" s="4">
        <v>48.211739130434779</v>
      </c>
      <c r="Y118" s="4">
        <v>0</v>
      </c>
      <c r="Z118" s="11">
        <v>0</v>
      </c>
      <c r="AA118" s="4">
        <v>0.57336956521739135</v>
      </c>
      <c r="AB118" s="4">
        <v>0</v>
      </c>
      <c r="AC118" s="11">
        <v>0</v>
      </c>
      <c r="AD118" s="4">
        <v>79.540760869565233</v>
      </c>
      <c r="AE118" s="4">
        <v>0</v>
      </c>
      <c r="AF118" s="11">
        <v>0</v>
      </c>
      <c r="AG118" s="4">
        <v>0</v>
      </c>
      <c r="AH118" s="4">
        <v>0</v>
      </c>
      <c r="AI118" s="11" t="s">
        <v>873</v>
      </c>
      <c r="AJ118" s="4">
        <v>32.776739130434784</v>
      </c>
      <c r="AK118" s="4">
        <v>0</v>
      </c>
      <c r="AL118" s="11" t="s">
        <v>873</v>
      </c>
      <c r="AM118" s="1">
        <v>155258</v>
      </c>
      <c r="AN118" s="1">
        <v>5</v>
      </c>
      <c r="AX118"/>
      <c r="AY118"/>
    </row>
    <row r="119" spans="1:51" x14ac:dyDescent="0.25">
      <c r="A119" t="s">
        <v>508</v>
      </c>
      <c r="B119" t="s">
        <v>424</v>
      </c>
      <c r="C119" t="s">
        <v>663</v>
      </c>
      <c r="D119" t="s">
        <v>611</v>
      </c>
      <c r="E119" s="4">
        <v>102.80434782608695</v>
      </c>
      <c r="F119" s="4">
        <v>322.67847826086955</v>
      </c>
      <c r="G119" s="4">
        <v>16.305</v>
      </c>
      <c r="H119" s="11">
        <v>5.0530175076684898E-2</v>
      </c>
      <c r="I119" s="4">
        <v>287.86326086956518</v>
      </c>
      <c r="J119" s="4">
        <v>15.435434782608695</v>
      </c>
      <c r="K119" s="11">
        <v>5.3620718170085291E-2</v>
      </c>
      <c r="L119" s="4">
        <v>52.467500000000001</v>
      </c>
      <c r="M119" s="4">
        <v>3.730978260869565</v>
      </c>
      <c r="N119" s="11">
        <v>7.1110273233326624E-2</v>
      </c>
      <c r="O119" s="4">
        <v>35.169347826086955</v>
      </c>
      <c r="P119" s="4">
        <v>2.8614130434782608</v>
      </c>
      <c r="Q119" s="9">
        <v>8.1360992465029452E-2</v>
      </c>
      <c r="R119" s="4">
        <v>12.86336956521739</v>
      </c>
      <c r="S119" s="4">
        <v>0.86956521739130432</v>
      </c>
      <c r="T119" s="11">
        <v>6.7600111540184041E-2</v>
      </c>
      <c r="U119" s="4">
        <v>4.4347826086956523</v>
      </c>
      <c r="V119" s="4">
        <v>0</v>
      </c>
      <c r="W119" s="11">
        <v>0</v>
      </c>
      <c r="X119" s="4">
        <v>60.792499999999997</v>
      </c>
      <c r="Y119" s="4">
        <v>8.0957608695652166</v>
      </c>
      <c r="Z119" s="11">
        <v>0.13317038893885294</v>
      </c>
      <c r="AA119" s="4">
        <v>17.517065217391306</v>
      </c>
      <c r="AB119" s="4">
        <v>0</v>
      </c>
      <c r="AC119" s="11">
        <v>0</v>
      </c>
      <c r="AD119" s="4">
        <v>150.11445652173913</v>
      </c>
      <c r="AE119" s="4">
        <v>1.3967391304347827</v>
      </c>
      <c r="AF119" s="11">
        <v>9.3044944690754087E-3</v>
      </c>
      <c r="AG119" s="4">
        <v>0</v>
      </c>
      <c r="AH119" s="4">
        <v>0</v>
      </c>
      <c r="AI119" s="11" t="s">
        <v>873</v>
      </c>
      <c r="AJ119" s="4">
        <v>41.786956521739135</v>
      </c>
      <c r="AK119" s="4">
        <v>3.0815217391304346</v>
      </c>
      <c r="AL119" s="11">
        <v>13.560493827160496</v>
      </c>
      <c r="AM119" s="1">
        <v>155792</v>
      </c>
      <c r="AN119" s="1">
        <v>5</v>
      </c>
      <c r="AX119"/>
      <c r="AY119"/>
    </row>
    <row r="120" spans="1:51" x14ac:dyDescent="0.25">
      <c r="A120" t="s">
        <v>508</v>
      </c>
      <c r="B120" t="s">
        <v>392</v>
      </c>
      <c r="C120" t="s">
        <v>708</v>
      </c>
      <c r="D120" t="s">
        <v>605</v>
      </c>
      <c r="E120" s="4">
        <v>111.3804347826087</v>
      </c>
      <c r="F120" s="4">
        <v>320.07782608695652</v>
      </c>
      <c r="G120" s="4">
        <v>15.584891304347828</v>
      </c>
      <c r="H120" s="11">
        <v>4.8690943371109477E-2</v>
      </c>
      <c r="I120" s="4">
        <v>280.65869565217389</v>
      </c>
      <c r="J120" s="4">
        <v>15.584891304347828</v>
      </c>
      <c r="K120" s="11">
        <v>5.5529693345623271E-2</v>
      </c>
      <c r="L120" s="4">
        <v>59.160760869565216</v>
      </c>
      <c r="M120" s="4">
        <v>4.7976086956521744</v>
      </c>
      <c r="N120" s="11">
        <v>8.1094438697800225E-2</v>
      </c>
      <c r="O120" s="4">
        <v>31.580326086956521</v>
      </c>
      <c r="P120" s="4">
        <v>4.7976086956521744</v>
      </c>
      <c r="Q120" s="9">
        <v>0.15191764272610564</v>
      </c>
      <c r="R120" s="4">
        <v>23.102173913043476</v>
      </c>
      <c r="S120" s="4">
        <v>0</v>
      </c>
      <c r="T120" s="11">
        <v>0</v>
      </c>
      <c r="U120" s="4">
        <v>4.4782608695652177</v>
      </c>
      <c r="V120" s="4">
        <v>0</v>
      </c>
      <c r="W120" s="11">
        <v>0</v>
      </c>
      <c r="X120" s="4">
        <v>69.800217391304344</v>
      </c>
      <c r="Y120" s="4">
        <v>2.890434782608696</v>
      </c>
      <c r="Z120" s="11">
        <v>4.1410111467199875E-2</v>
      </c>
      <c r="AA120" s="4">
        <v>11.838695652173914</v>
      </c>
      <c r="AB120" s="4">
        <v>0</v>
      </c>
      <c r="AC120" s="11">
        <v>0</v>
      </c>
      <c r="AD120" s="4">
        <v>151.90195652173912</v>
      </c>
      <c r="AE120" s="4">
        <v>7.8968478260869563</v>
      </c>
      <c r="AF120" s="11">
        <v>5.198647869263498E-2</v>
      </c>
      <c r="AG120" s="4">
        <v>0.15760869565217392</v>
      </c>
      <c r="AH120" s="4">
        <v>0</v>
      </c>
      <c r="AI120" s="11">
        <v>0</v>
      </c>
      <c r="AJ120" s="4">
        <v>27.218586956521744</v>
      </c>
      <c r="AK120" s="4">
        <v>0</v>
      </c>
      <c r="AL120" s="11" t="s">
        <v>873</v>
      </c>
      <c r="AM120" s="1">
        <v>155756</v>
      </c>
      <c r="AN120" s="1">
        <v>5</v>
      </c>
      <c r="AX120"/>
      <c r="AY120"/>
    </row>
    <row r="121" spans="1:51" x14ac:dyDescent="0.25">
      <c r="A121" t="s">
        <v>508</v>
      </c>
      <c r="B121" t="s">
        <v>359</v>
      </c>
      <c r="C121" t="s">
        <v>666</v>
      </c>
      <c r="D121" t="s">
        <v>560</v>
      </c>
      <c r="E121" s="4">
        <v>50.521739130434781</v>
      </c>
      <c r="F121" s="4">
        <v>175.07260869565221</v>
      </c>
      <c r="G121" s="4">
        <v>0</v>
      </c>
      <c r="H121" s="11">
        <v>0</v>
      </c>
      <c r="I121" s="4">
        <v>155.41282608695656</v>
      </c>
      <c r="J121" s="4">
        <v>0</v>
      </c>
      <c r="K121" s="11">
        <v>0</v>
      </c>
      <c r="L121" s="4">
        <v>60.594673913043479</v>
      </c>
      <c r="M121" s="4">
        <v>0</v>
      </c>
      <c r="N121" s="11">
        <v>0</v>
      </c>
      <c r="O121" s="4">
        <v>40.934891304347822</v>
      </c>
      <c r="P121" s="4">
        <v>0</v>
      </c>
      <c r="Q121" s="9">
        <v>0</v>
      </c>
      <c r="R121" s="4">
        <v>14.85</v>
      </c>
      <c r="S121" s="4">
        <v>0</v>
      </c>
      <c r="T121" s="11">
        <v>0</v>
      </c>
      <c r="U121" s="4">
        <v>4.8097826086956523</v>
      </c>
      <c r="V121" s="4">
        <v>0</v>
      </c>
      <c r="W121" s="11">
        <v>0</v>
      </c>
      <c r="X121" s="4">
        <v>23.451739130434788</v>
      </c>
      <c r="Y121" s="4">
        <v>0</v>
      </c>
      <c r="Z121" s="11">
        <v>0</v>
      </c>
      <c r="AA121" s="4">
        <v>0</v>
      </c>
      <c r="AB121" s="4">
        <v>0</v>
      </c>
      <c r="AC121" s="11" t="s">
        <v>873</v>
      </c>
      <c r="AD121" s="4">
        <v>70.568804347826131</v>
      </c>
      <c r="AE121" s="4">
        <v>0</v>
      </c>
      <c r="AF121" s="11">
        <v>0</v>
      </c>
      <c r="AG121" s="4">
        <v>0</v>
      </c>
      <c r="AH121" s="4">
        <v>0</v>
      </c>
      <c r="AI121" s="11" t="s">
        <v>873</v>
      </c>
      <c r="AJ121" s="4">
        <v>20.457391304347826</v>
      </c>
      <c r="AK121" s="4">
        <v>0</v>
      </c>
      <c r="AL121" s="11" t="s">
        <v>873</v>
      </c>
      <c r="AM121" s="1">
        <v>155712</v>
      </c>
      <c r="AN121" s="1">
        <v>5</v>
      </c>
      <c r="AX121"/>
      <c r="AY121"/>
    </row>
    <row r="122" spans="1:51" x14ac:dyDescent="0.25">
      <c r="A122" t="s">
        <v>508</v>
      </c>
      <c r="B122" t="s">
        <v>411</v>
      </c>
      <c r="C122" t="s">
        <v>640</v>
      </c>
      <c r="D122" t="s">
        <v>604</v>
      </c>
      <c r="E122" s="4">
        <v>56.228260869565219</v>
      </c>
      <c r="F122" s="4">
        <v>202.35130434782613</v>
      </c>
      <c r="G122" s="4">
        <v>0</v>
      </c>
      <c r="H122" s="11">
        <v>0</v>
      </c>
      <c r="I122" s="4">
        <v>183.87206521739134</v>
      </c>
      <c r="J122" s="4">
        <v>0</v>
      </c>
      <c r="K122" s="11">
        <v>0</v>
      </c>
      <c r="L122" s="4">
        <v>79.978804347826113</v>
      </c>
      <c r="M122" s="4">
        <v>0</v>
      </c>
      <c r="N122" s="11">
        <v>0</v>
      </c>
      <c r="O122" s="4">
        <v>70.367282608695675</v>
      </c>
      <c r="P122" s="4">
        <v>0</v>
      </c>
      <c r="Q122" s="9">
        <v>0</v>
      </c>
      <c r="R122" s="4">
        <v>5.2628260869565233</v>
      </c>
      <c r="S122" s="4">
        <v>0</v>
      </c>
      <c r="T122" s="11">
        <v>0</v>
      </c>
      <c r="U122" s="4">
        <v>4.3486956521739133</v>
      </c>
      <c r="V122" s="4">
        <v>0</v>
      </c>
      <c r="W122" s="11">
        <v>0</v>
      </c>
      <c r="X122" s="4">
        <v>22.228913043478261</v>
      </c>
      <c r="Y122" s="4">
        <v>0</v>
      </c>
      <c r="Z122" s="11">
        <v>0</v>
      </c>
      <c r="AA122" s="4">
        <v>8.8677173913043497</v>
      </c>
      <c r="AB122" s="4">
        <v>0</v>
      </c>
      <c r="AC122" s="11">
        <v>0</v>
      </c>
      <c r="AD122" s="4">
        <v>55.440000000000026</v>
      </c>
      <c r="AE122" s="4">
        <v>0</v>
      </c>
      <c r="AF122" s="11">
        <v>0</v>
      </c>
      <c r="AG122" s="4">
        <v>0</v>
      </c>
      <c r="AH122" s="4">
        <v>0</v>
      </c>
      <c r="AI122" s="11" t="s">
        <v>873</v>
      </c>
      <c r="AJ122" s="4">
        <v>35.835869565217401</v>
      </c>
      <c r="AK122" s="4">
        <v>0</v>
      </c>
      <c r="AL122" s="11" t="s">
        <v>873</v>
      </c>
      <c r="AM122" s="1">
        <v>155777</v>
      </c>
      <c r="AN122" s="1">
        <v>5</v>
      </c>
      <c r="AX122"/>
      <c r="AY122"/>
    </row>
    <row r="123" spans="1:51" x14ac:dyDescent="0.25">
      <c r="A123" t="s">
        <v>508</v>
      </c>
      <c r="B123" t="s">
        <v>298</v>
      </c>
      <c r="C123" t="s">
        <v>696</v>
      </c>
      <c r="D123" t="s">
        <v>557</v>
      </c>
      <c r="E123" s="4">
        <v>109.97826086956522</v>
      </c>
      <c r="F123" s="4">
        <v>481.29934782608683</v>
      </c>
      <c r="G123" s="4">
        <v>154.69608695652178</v>
      </c>
      <c r="H123" s="11">
        <v>0.32141345641802077</v>
      </c>
      <c r="I123" s="4">
        <v>438.4895652173912</v>
      </c>
      <c r="J123" s="4">
        <v>154.69608695652178</v>
      </c>
      <c r="K123" s="11">
        <v>0.35279308614750654</v>
      </c>
      <c r="L123" s="4">
        <v>53.617826086956526</v>
      </c>
      <c r="M123" s="4">
        <v>5.500978260869565</v>
      </c>
      <c r="N123" s="11">
        <v>0.10259607041785258</v>
      </c>
      <c r="O123" s="4">
        <v>29.294456521739132</v>
      </c>
      <c r="P123" s="4">
        <v>5.500978260869565</v>
      </c>
      <c r="Q123" s="9">
        <v>0.18778222619652774</v>
      </c>
      <c r="R123" s="4">
        <v>18.584239130434781</v>
      </c>
      <c r="S123" s="4">
        <v>0</v>
      </c>
      <c r="T123" s="11">
        <v>0</v>
      </c>
      <c r="U123" s="4">
        <v>5.7391304347826084</v>
      </c>
      <c r="V123" s="4">
        <v>0</v>
      </c>
      <c r="W123" s="11">
        <v>0</v>
      </c>
      <c r="X123" s="4">
        <v>85.491847826086953</v>
      </c>
      <c r="Y123" s="4">
        <v>36.016304347826086</v>
      </c>
      <c r="Z123" s="11">
        <v>0.42128349384952801</v>
      </c>
      <c r="AA123" s="4">
        <v>18.486413043478262</v>
      </c>
      <c r="AB123" s="4">
        <v>0</v>
      </c>
      <c r="AC123" s="11">
        <v>0</v>
      </c>
      <c r="AD123" s="4">
        <v>275.38260869565204</v>
      </c>
      <c r="AE123" s="4">
        <v>97.352717391304381</v>
      </c>
      <c r="AF123" s="11">
        <v>0.3535180302504029</v>
      </c>
      <c r="AG123" s="4">
        <v>4.3559782608695654</v>
      </c>
      <c r="AH123" s="4">
        <v>0</v>
      </c>
      <c r="AI123" s="11">
        <v>0</v>
      </c>
      <c r="AJ123" s="4">
        <v>43.964673913043477</v>
      </c>
      <c r="AK123" s="4">
        <v>15.826086956521738</v>
      </c>
      <c r="AL123" s="11">
        <v>2.7779876373626373</v>
      </c>
      <c r="AM123" s="1">
        <v>155628</v>
      </c>
      <c r="AN123" s="1">
        <v>5</v>
      </c>
      <c r="AX123"/>
      <c r="AY123"/>
    </row>
    <row r="124" spans="1:51" x14ac:dyDescent="0.25">
      <c r="A124" t="s">
        <v>508</v>
      </c>
      <c r="B124" t="s">
        <v>416</v>
      </c>
      <c r="C124" t="s">
        <v>712</v>
      </c>
      <c r="D124" t="s">
        <v>606</v>
      </c>
      <c r="E124" s="4">
        <v>75.478260869565219</v>
      </c>
      <c r="F124" s="4">
        <v>257.03467391304343</v>
      </c>
      <c r="G124" s="4">
        <v>6.7070652173913032</v>
      </c>
      <c r="H124" s="11">
        <v>2.6094009478504633E-2</v>
      </c>
      <c r="I124" s="4">
        <v>226.37641304347824</v>
      </c>
      <c r="J124" s="4">
        <v>6.7070652173913032</v>
      </c>
      <c r="K124" s="11">
        <v>2.9627933083749024E-2</v>
      </c>
      <c r="L124" s="4">
        <v>38.311956521739134</v>
      </c>
      <c r="M124" s="4">
        <v>0.19565217391304349</v>
      </c>
      <c r="N124" s="11">
        <v>5.1068176014979995E-3</v>
      </c>
      <c r="O124" s="4">
        <v>17.126521739130435</v>
      </c>
      <c r="P124" s="4">
        <v>0.19565217391304349</v>
      </c>
      <c r="Q124" s="9">
        <v>1.1423929323957249E-2</v>
      </c>
      <c r="R124" s="4">
        <v>17.228913043478265</v>
      </c>
      <c r="S124" s="4">
        <v>0</v>
      </c>
      <c r="T124" s="11">
        <v>0</v>
      </c>
      <c r="U124" s="4">
        <v>3.9565217391304346</v>
      </c>
      <c r="V124" s="4">
        <v>0</v>
      </c>
      <c r="W124" s="11">
        <v>0</v>
      </c>
      <c r="X124" s="4">
        <v>72.368260869565233</v>
      </c>
      <c r="Y124" s="4">
        <v>0.25891304347826088</v>
      </c>
      <c r="Z124" s="11">
        <v>3.577715428935336E-3</v>
      </c>
      <c r="AA124" s="4">
        <v>9.4728260869565215</v>
      </c>
      <c r="AB124" s="4">
        <v>0</v>
      </c>
      <c r="AC124" s="11">
        <v>0</v>
      </c>
      <c r="AD124" s="4">
        <v>113.21402173913039</v>
      </c>
      <c r="AE124" s="4">
        <v>4.4605434782608686</v>
      </c>
      <c r="AF124" s="11">
        <v>3.9399214070311238E-2</v>
      </c>
      <c r="AG124" s="4">
        <v>12.999347826086952</v>
      </c>
      <c r="AH124" s="4">
        <v>0</v>
      </c>
      <c r="AI124" s="11">
        <v>0</v>
      </c>
      <c r="AJ124" s="4">
        <v>10.668260869565218</v>
      </c>
      <c r="AK124" s="4">
        <v>1.7919565217391302</v>
      </c>
      <c r="AL124" s="11">
        <v>5.9534150188038346</v>
      </c>
      <c r="AM124" s="1">
        <v>155784</v>
      </c>
      <c r="AN124" s="1">
        <v>5</v>
      </c>
      <c r="AX124"/>
      <c r="AY124"/>
    </row>
    <row r="125" spans="1:51" x14ac:dyDescent="0.25">
      <c r="A125" t="s">
        <v>508</v>
      </c>
      <c r="B125" t="s">
        <v>304</v>
      </c>
      <c r="C125" t="s">
        <v>731</v>
      </c>
      <c r="D125" t="s">
        <v>578</v>
      </c>
      <c r="E125" s="4">
        <v>91.056338028169009</v>
      </c>
      <c r="F125" s="4">
        <v>366.63380281690144</v>
      </c>
      <c r="G125" s="4">
        <v>33.79225352112676</v>
      </c>
      <c r="H125" s="11">
        <v>9.2168952402904222E-2</v>
      </c>
      <c r="I125" s="4">
        <v>323.64788732394368</v>
      </c>
      <c r="J125" s="4">
        <v>33.79225352112676</v>
      </c>
      <c r="K125" s="11">
        <v>0.10441054876191304</v>
      </c>
      <c r="L125" s="4">
        <v>58.193661971830991</v>
      </c>
      <c r="M125" s="4">
        <v>2.658450704225352</v>
      </c>
      <c r="N125" s="11">
        <v>4.5682822048768675E-2</v>
      </c>
      <c r="O125" s="4">
        <v>41.091549295774648</v>
      </c>
      <c r="P125" s="4">
        <v>2.658450704225352</v>
      </c>
      <c r="Q125" s="9">
        <v>6.4695801199657232E-2</v>
      </c>
      <c r="R125" s="4">
        <v>11.52112676056338</v>
      </c>
      <c r="S125" s="4">
        <v>0</v>
      </c>
      <c r="T125" s="11">
        <v>0</v>
      </c>
      <c r="U125" s="4">
        <v>5.580985915492958</v>
      </c>
      <c r="V125" s="4">
        <v>0</v>
      </c>
      <c r="W125" s="11">
        <v>0</v>
      </c>
      <c r="X125" s="4">
        <v>97.901408450704224</v>
      </c>
      <c r="Y125" s="4">
        <v>1.0774647887323943</v>
      </c>
      <c r="Z125" s="11">
        <v>1.1005610703495899E-2</v>
      </c>
      <c r="AA125" s="4">
        <v>25.883802816901408</v>
      </c>
      <c r="AB125" s="4">
        <v>0</v>
      </c>
      <c r="AC125" s="11">
        <v>0</v>
      </c>
      <c r="AD125" s="4">
        <v>171.81338028169014</v>
      </c>
      <c r="AE125" s="4">
        <v>30.056338028169016</v>
      </c>
      <c r="AF125" s="11">
        <v>0.17493595655292551</v>
      </c>
      <c r="AG125" s="4">
        <v>0</v>
      </c>
      <c r="AH125" s="4">
        <v>0</v>
      </c>
      <c r="AI125" s="11" t="s">
        <v>873</v>
      </c>
      <c r="AJ125" s="4">
        <v>12.841549295774648</v>
      </c>
      <c r="AK125" s="4">
        <v>0</v>
      </c>
      <c r="AL125" s="11" t="s">
        <v>873</v>
      </c>
      <c r="AM125" s="1">
        <v>155637</v>
      </c>
      <c r="AN125" s="1">
        <v>5</v>
      </c>
      <c r="AX125"/>
      <c r="AY125"/>
    </row>
    <row r="126" spans="1:51" x14ac:dyDescent="0.25">
      <c r="A126" t="s">
        <v>508</v>
      </c>
      <c r="B126" t="s">
        <v>409</v>
      </c>
      <c r="C126" t="s">
        <v>721</v>
      </c>
      <c r="D126" t="s">
        <v>604</v>
      </c>
      <c r="E126" s="4">
        <v>59.402173913043477</v>
      </c>
      <c r="F126" s="4">
        <v>137.64771739130438</v>
      </c>
      <c r="G126" s="4">
        <v>0</v>
      </c>
      <c r="H126" s="11">
        <v>0</v>
      </c>
      <c r="I126" s="4">
        <v>123.7263043478261</v>
      </c>
      <c r="J126" s="4">
        <v>0</v>
      </c>
      <c r="K126" s="11">
        <v>0</v>
      </c>
      <c r="L126" s="4">
        <v>50.040869565217406</v>
      </c>
      <c r="M126" s="4">
        <v>0</v>
      </c>
      <c r="N126" s="11">
        <v>0</v>
      </c>
      <c r="O126" s="4">
        <v>36.119456521739146</v>
      </c>
      <c r="P126" s="4">
        <v>0</v>
      </c>
      <c r="Q126" s="9">
        <v>0</v>
      </c>
      <c r="R126" s="4">
        <v>8.5963043478260879</v>
      </c>
      <c r="S126" s="4">
        <v>0</v>
      </c>
      <c r="T126" s="11">
        <v>0</v>
      </c>
      <c r="U126" s="4">
        <v>5.3251086956521734</v>
      </c>
      <c r="V126" s="4">
        <v>0</v>
      </c>
      <c r="W126" s="11">
        <v>0</v>
      </c>
      <c r="X126" s="4">
        <v>17.829021739130432</v>
      </c>
      <c r="Y126" s="4">
        <v>0</v>
      </c>
      <c r="Z126" s="11">
        <v>0</v>
      </c>
      <c r="AA126" s="4">
        <v>0</v>
      </c>
      <c r="AB126" s="4">
        <v>0</v>
      </c>
      <c r="AC126" s="11" t="s">
        <v>873</v>
      </c>
      <c r="AD126" s="4">
        <v>36.904891304347842</v>
      </c>
      <c r="AE126" s="4">
        <v>0</v>
      </c>
      <c r="AF126" s="11">
        <v>0</v>
      </c>
      <c r="AG126" s="4">
        <v>5.6943478260869567</v>
      </c>
      <c r="AH126" s="4">
        <v>0</v>
      </c>
      <c r="AI126" s="11">
        <v>0</v>
      </c>
      <c r="AJ126" s="4">
        <v>27.178586956521734</v>
      </c>
      <c r="AK126" s="4">
        <v>0</v>
      </c>
      <c r="AL126" s="11" t="s">
        <v>873</v>
      </c>
      <c r="AM126" s="1">
        <v>155775</v>
      </c>
      <c r="AN126" s="1">
        <v>5</v>
      </c>
      <c r="AX126"/>
      <c r="AY126"/>
    </row>
    <row r="127" spans="1:51" x14ac:dyDescent="0.25">
      <c r="A127" t="s">
        <v>508</v>
      </c>
      <c r="B127" t="s">
        <v>466</v>
      </c>
      <c r="C127" t="s">
        <v>660</v>
      </c>
      <c r="D127" t="s">
        <v>611</v>
      </c>
      <c r="E127" s="4">
        <v>99.010869565217391</v>
      </c>
      <c r="F127" s="4">
        <v>394.78076086956526</v>
      </c>
      <c r="G127" s="4">
        <v>0</v>
      </c>
      <c r="H127" s="11">
        <v>0</v>
      </c>
      <c r="I127" s="4">
        <v>380.06684782608704</v>
      </c>
      <c r="J127" s="4">
        <v>0</v>
      </c>
      <c r="K127" s="11">
        <v>0</v>
      </c>
      <c r="L127" s="4">
        <v>66.036413043478277</v>
      </c>
      <c r="M127" s="4">
        <v>0</v>
      </c>
      <c r="N127" s="11">
        <v>0</v>
      </c>
      <c r="O127" s="4">
        <v>56.876086956521746</v>
      </c>
      <c r="P127" s="4">
        <v>0</v>
      </c>
      <c r="Q127" s="9">
        <v>0</v>
      </c>
      <c r="R127" s="4">
        <v>5.7690217391304346</v>
      </c>
      <c r="S127" s="4">
        <v>0</v>
      </c>
      <c r="T127" s="11">
        <v>0</v>
      </c>
      <c r="U127" s="4">
        <v>3.3913043478260869</v>
      </c>
      <c r="V127" s="4">
        <v>0</v>
      </c>
      <c r="W127" s="11">
        <v>0</v>
      </c>
      <c r="X127" s="4">
        <v>102.66858695652176</v>
      </c>
      <c r="Y127" s="4">
        <v>0</v>
      </c>
      <c r="Z127" s="11">
        <v>0</v>
      </c>
      <c r="AA127" s="4">
        <v>5.5535869565217393</v>
      </c>
      <c r="AB127" s="4">
        <v>0</v>
      </c>
      <c r="AC127" s="11">
        <v>0</v>
      </c>
      <c r="AD127" s="4">
        <v>192.37304347826091</v>
      </c>
      <c r="AE127" s="4">
        <v>0</v>
      </c>
      <c r="AF127" s="11">
        <v>0</v>
      </c>
      <c r="AG127" s="4">
        <v>0</v>
      </c>
      <c r="AH127" s="4">
        <v>0</v>
      </c>
      <c r="AI127" s="11" t="s">
        <v>873</v>
      </c>
      <c r="AJ127" s="4">
        <v>28.149130434782613</v>
      </c>
      <c r="AK127" s="4">
        <v>0</v>
      </c>
      <c r="AL127" s="11" t="s">
        <v>873</v>
      </c>
      <c r="AM127" s="1">
        <v>155836</v>
      </c>
      <c r="AN127" s="1">
        <v>5</v>
      </c>
      <c r="AX127"/>
      <c r="AY127"/>
    </row>
    <row r="128" spans="1:51" x14ac:dyDescent="0.25">
      <c r="A128" t="s">
        <v>508</v>
      </c>
      <c r="B128" t="s">
        <v>132</v>
      </c>
      <c r="C128" t="s">
        <v>739</v>
      </c>
      <c r="D128" t="s">
        <v>619</v>
      </c>
      <c r="E128" s="4">
        <v>78.5</v>
      </c>
      <c r="F128" s="4">
        <v>232.18510869565219</v>
      </c>
      <c r="G128" s="4">
        <v>0</v>
      </c>
      <c r="H128" s="11">
        <v>0</v>
      </c>
      <c r="I128" s="4">
        <v>200.67086956521737</v>
      </c>
      <c r="J128" s="4">
        <v>0</v>
      </c>
      <c r="K128" s="11">
        <v>0</v>
      </c>
      <c r="L128" s="4">
        <v>39.578043478260874</v>
      </c>
      <c r="M128" s="4">
        <v>0</v>
      </c>
      <c r="N128" s="11">
        <v>0</v>
      </c>
      <c r="O128" s="4">
        <v>24.46521739130435</v>
      </c>
      <c r="P128" s="4">
        <v>0</v>
      </c>
      <c r="Q128" s="9">
        <v>0</v>
      </c>
      <c r="R128" s="4">
        <v>9.9606521739130454</v>
      </c>
      <c r="S128" s="4">
        <v>0</v>
      </c>
      <c r="T128" s="11">
        <v>0</v>
      </c>
      <c r="U128" s="4">
        <v>5.1521739130434785</v>
      </c>
      <c r="V128" s="4">
        <v>0</v>
      </c>
      <c r="W128" s="11">
        <v>0</v>
      </c>
      <c r="X128" s="4">
        <v>37.819239130434781</v>
      </c>
      <c r="Y128" s="4">
        <v>0</v>
      </c>
      <c r="Z128" s="11">
        <v>0</v>
      </c>
      <c r="AA128" s="4">
        <v>16.401413043478261</v>
      </c>
      <c r="AB128" s="4">
        <v>0</v>
      </c>
      <c r="AC128" s="11">
        <v>0</v>
      </c>
      <c r="AD128" s="4">
        <v>109.04108695652172</v>
      </c>
      <c r="AE128" s="4">
        <v>0</v>
      </c>
      <c r="AF128" s="11">
        <v>0</v>
      </c>
      <c r="AG128" s="4">
        <v>0</v>
      </c>
      <c r="AH128" s="4">
        <v>0</v>
      </c>
      <c r="AI128" s="11" t="s">
        <v>873</v>
      </c>
      <c r="AJ128" s="4">
        <v>29.345326086956533</v>
      </c>
      <c r="AK128" s="4">
        <v>0</v>
      </c>
      <c r="AL128" s="11" t="s">
        <v>873</v>
      </c>
      <c r="AM128" s="1">
        <v>155273</v>
      </c>
      <c r="AN128" s="1">
        <v>5</v>
      </c>
      <c r="AX128"/>
      <c r="AY128"/>
    </row>
    <row r="129" spans="1:51" x14ac:dyDescent="0.25">
      <c r="A129" t="s">
        <v>508</v>
      </c>
      <c r="B129" t="s">
        <v>44</v>
      </c>
      <c r="C129" t="s">
        <v>653</v>
      </c>
      <c r="D129" t="s">
        <v>611</v>
      </c>
      <c r="E129" s="4">
        <v>107.6195652173913</v>
      </c>
      <c r="F129" s="4">
        <v>279.88173913043482</v>
      </c>
      <c r="G129" s="4">
        <v>0.55434782608695654</v>
      </c>
      <c r="H129" s="11">
        <v>1.9806502125121169E-3</v>
      </c>
      <c r="I129" s="4">
        <v>249.11989130434787</v>
      </c>
      <c r="J129" s="4">
        <v>0</v>
      </c>
      <c r="K129" s="11">
        <v>0</v>
      </c>
      <c r="L129" s="4">
        <v>48.533913043478272</v>
      </c>
      <c r="M129" s="4">
        <v>0.55434782608695654</v>
      </c>
      <c r="N129" s="11">
        <v>1.1421865481778763E-2</v>
      </c>
      <c r="O129" s="4">
        <v>34.8758695652174</v>
      </c>
      <c r="P129" s="4">
        <v>0</v>
      </c>
      <c r="Q129" s="9">
        <v>0</v>
      </c>
      <c r="R129" s="4">
        <v>8.7015217391304347</v>
      </c>
      <c r="S129" s="4">
        <v>0.55434782608695654</v>
      </c>
      <c r="T129" s="11">
        <v>6.3706997776500865E-2</v>
      </c>
      <c r="U129" s="4">
        <v>4.9565217391304346</v>
      </c>
      <c r="V129" s="4">
        <v>0</v>
      </c>
      <c r="W129" s="11">
        <v>0</v>
      </c>
      <c r="X129" s="4">
        <v>66.903586956521735</v>
      </c>
      <c r="Y129" s="4">
        <v>0</v>
      </c>
      <c r="Z129" s="11">
        <v>0</v>
      </c>
      <c r="AA129" s="4">
        <v>17.103804347826092</v>
      </c>
      <c r="AB129" s="4">
        <v>0</v>
      </c>
      <c r="AC129" s="11">
        <v>0</v>
      </c>
      <c r="AD129" s="4">
        <v>118.7130434782609</v>
      </c>
      <c r="AE129" s="4">
        <v>0</v>
      </c>
      <c r="AF129" s="11">
        <v>0</v>
      </c>
      <c r="AG129" s="4">
        <v>0</v>
      </c>
      <c r="AH129" s="4">
        <v>0</v>
      </c>
      <c r="AI129" s="11" t="s">
        <v>873</v>
      </c>
      <c r="AJ129" s="4">
        <v>28.627391304347828</v>
      </c>
      <c r="AK129" s="4">
        <v>0</v>
      </c>
      <c r="AL129" s="11" t="s">
        <v>873</v>
      </c>
      <c r="AM129" s="1">
        <v>155132</v>
      </c>
      <c r="AN129" s="1">
        <v>5</v>
      </c>
      <c r="AX129"/>
      <c r="AY129"/>
    </row>
    <row r="130" spans="1:51" x14ac:dyDescent="0.25">
      <c r="A130" t="s">
        <v>508</v>
      </c>
      <c r="B130" t="s">
        <v>321</v>
      </c>
      <c r="C130" t="s">
        <v>705</v>
      </c>
      <c r="D130" t="s">
        <v>583</v>
      </c>
      <c r="E130" s="4">
        <v>131.84782608695653</v>
      </c>
      <c r="F130" s="4">
        <v>519.18173913043483</v>
      </c>
      <c r="G130" s="4">
        <v>197.08076086956524</v>
      </c>
      <c r="H130" s="11">
        <v>0.37959879174419947</v>
      </c>
      <c r="I130" s="4">
        <v>491.52184782608703</v>
      </c>
      <c r="J130" s="4">
        <v>196.21119565217393</v>
      </c>
      <c r="K130" s="11">
        <v>0.39919119876355619</v>
      </c>
      <c r="L130" s="4">
        <v>62.861086956521717</v>
      </c>
      <c r="M130" s="4">
        <v>8.7617391304347834</v>
      </c>
      <c r="N130" s="11">
        <v>0.13938255850546932</v>
      </c>
      <c r="O130" s="4">
        <v>41.311630434782593</v>
      </c>
      <c r="P130" s="4">
        <v>7.8921739130434787</v>
      </c>
      <c r="Q130" s="9">
        <v>0.19104000084195691</v>
      </c>
      <c r="R130" s="4">
        <v>16.158152173913038</v>
      </c>
      <c r="S130" s="4">
        <v>0.86956521739130432</v>
      </c>
      <c r="T130" s="11">
        <v>5.3815882412296949E-2</v>
      </c>
      <c r="U130" s="4">
        <v>5.3913043478260869</v>
      </c>
      <c r="V130" s="4">
        <v>0</v>
      </c>
      <c r="W130" s="11">
        <v>0</v>
      </c>
      <c r="X130" s="4">
        <v>110.42239130434783</v>
      </c>
      <c r="Y130" s="4">
        <v>23.280978260869574</v>
      </c>
      <c r="Z130" s="11">
        <v>0.21083566463166151</v>
      </c>
      <c r="AA130" s="4">
        <v>6.1104347826086967</v>
      </c>
      <c r="AB130" s="4">
        <v>0</v>
      </c>
      <c r="AC130" s="11">
        <v>0</v>
      </c>
      <c r="AD130" s="4">
        <v>268.78500000000008</v>
      </c>
      <c r="AE130" s="4">
        <v>147.70228260869567</v>
      </c>
      <c r="AF130" s="11">
        <v>0.54951832359951491</v>
      </c>
      <c r="AG130" s="4">
        <v>23.007717391304347</v>
      </c>
      <c r="AH130" s="4">
        <v>0</v>
      </c>
      <c r="AI130" s="11">
        <v>0</v>
      </c>
      <c r="AJ130" s="4">
        <v>47.995108695652156</v>
      </c>
      <c r="AK130" s="4">
        <v>17.335760869565217</v>
      </c>
      <c r="AL130" s="11">
        <v>2.7685608411865386</v>
      </c>
      <c r="AM130" s="1">
        <v>155668</v>
      </c>
      <c r="AN130" s="1">
        <v>5</v>
      </c>
      <c r="AX130"/>
      <c r="AY130"/>
    </row>
    <row r="131" spans="1:51" x14ac:dyDescent="0.25">
      <c r="A131" t="s">
        <v>508</v>
      </c>
      <c r="B131" t="s">
        <v>96</v>
      </c>
      <c r="C131" t="s">
        <v>733</v>
      </c>
      <c r="D131" t="s">
        <v>578</v>
      </c>
      <c r="E131" s="4">
        <v>114.3804347826087</v>
      </c>
      <c r="F131" s="4">
        <v>361.85576086956507</v>
      </c>
      <c r="G131" s="4">
        <v>91.559565217391309</v>
      </c>
      <c r="H131" s="11">
        <v>0.25302779482456539</v>
      </c>
      <c r="I131" s="4">
        <v>326.74815217391296</v>
      </c>
      <c r="J131" s="4">
        <v>86.776956521739123</v>
      </c>
      <c r="K131" s="11">
        <v>0.26557749736118402</v>
      </c>
      <c r="L131" s="4">
        <v>44.550760869565195</v>
      </c>
      <c r="M131" s="4">
        <v>11.640978260869566</v>
      </c>
      <c r="N131" s="11">
        <v>0.26129695730566271</v>
      </c>
      <c r="O131" s="4">
        <v>30.062717391304332</v>
      </c>
      <c r="P131" s="4">
        <v>6.8583695652173917</v>
      </c>
      <c r="Q131" s="9">
        <v>0.2281353836363835</v>
      </c>
      <c r="R131" s="4">
        <v>10.922826086956519</v>
      </c>
      <c r="S131" s="4">
        <v>4.7826086956521738</v>
      </c>
      <c r="T131" s="11">
        <v>0.43785451288685451</v>
      </c>
      <c r="U131" s="4">
        <v>3.5652173913043477</v>
      </c>
      <c r="V131" s="4">
        <v>0</v>
      </c>
      <c r="W131" s="11">
        <v>0</v>
      </c>
      <c r="X131" s="4">
        <v>76.407173913043465</v>
      </c>
      <c r="Y131" s="4">
        <v>17.946304347826089</v>
      </c>
      <c r="Z131" s="11">
        <v>0.23487721674211112</v>
      </c>
      <c r="AA131" s="4">
        <v>20.619565217391308</v>
      </c>
      <c r="AB131" s="4">
        <v>0</v>
      </c>
      <c r="AC131" s="11">
        <v>0</v>
      </c>
      <c r="AD131" s="4">
        <v>191.28967391304337</v>
      </c>
      <c r="AE131" s="4">
        <v>61.97228260869565</v>
      </c>
      <c r="AF131" s="11">
        <v>0.32397087276580888</v>
      </c>
      <c r="AG131" s="4">
        <v>0</v>
      </c>
      <c r="AH131" s="4">
        <v>0</v>
      </c>
      <c r="AI131" s="11" t="s">
        <v>873</v>
      </c>
      <c r="AJ131" s="4">
        <v>28.98858695652175</v>
      </c>
      <c r="AK131" s="4">
        <v>0</v>
      </c>
      <c r="AL131" s="11" t="s">
        <v>873</v>
      </c>
      <c r="AM131" s="1">
        <v>155220</v>
      </c>
      <c r="AN131" s="1">
        <v>5</v>
      </c>
      <c r="AX131"/>
      <c r="AY131"/>
    </row>
    <row r="132" spans="1:51" x14ac:dyDescent="0.25">
      <c r="A132" t="s">
        <v>508</v>
      </c>
      <c r="B132" t="s">
        <v>141</v>
      </c>
      <c r="C132" t="s">
        <v>696</v>
      </c>
      <c r="D132" t="s">
        <v>557</v>
      </c>
      <c r="E132" s="4">
        <v>66.489130434782609</v>
      </c>
      <c r="F132" s="4">
        <v>219.14739130434788</v>
      </c>
      <c r="G132" s="4">
        <v>15.494782608695651</v>
      </c>
      <c r="H132" s="11">
        <v>7.0704846251976511E-2</v>
      </c>
      <c r="I132" s="4">
        <v>194.94293478260875</v>
      </c>
      <c r="J132" s="4">
        <v>15.494782608695651</v>
      </c>
      <c r="K132" s="11">
        <v>7.9483683909728292E-2</v>
      </c>
      <c r="L132" s="4">
        <v>31.577826086956527</v>
      </c>
      <c r="M132" s="4">
        <v>1.829673913043478</v>
      </c>
      <c r="N132" s="11">
        <v>5.7941731264370966E-2</v>
      </c>
      <c r="O132" s="4">
        <v>15.844565217391308</v>
      </c>
      <c r="P132" s="4">
        <v>1.829673913043478</v>
      </c>
      <c r="Q132" s="9">
        <v>0.11547643548055152</v>
      </c>
      <c r="R132" s="4">
        <v>10.863695652173913</v>
      </c>
      <c r="S132" s="4">
        <v>0</v>
      </c>
      <c r="T132" s="11">
        <v>0</v>
      </c>
      <c r="U132" s="4">
        <v>4.8695652173913047</v>
      </c>
      <c r="V132" s="4">
        <v>0</v>
      </c>
      <c r="W132" s="11">
        <v>0</v>
      </c>
      <c r="X132" s="4">
        <v>45.459565217391301</v>
      </c>
      <c r="Y132" s="4">
        <v>0.92489130434782607</v>
      </c>
      <c r="Z132" s="11">
        <v>2.0345361860038068E-2</v>
      </c>
      <c r="AA132" s="4">
        <v>8.4711956521739129</v>
      </c>
      <c r="AB132" s="4">
        <v>0</v>
      </c>
      <c r="AC132" s="11">
        <v>0</v>
      </c>
      <c r="AD132" s="4">
        <v>108.98706521739132</v>
      </c>
      <c r="AE132" s="4">
        <v>12.479347826086956</v>
      </c>
      <c r="AF132" s="11">
        <v>0.1145030174103229</v>
      </c>
      <c r="AG132" s="4">
        <v>4.5264130434782599</v>
      </c>
      <c r="AH132" s="4">
        <v>0</v>
      </c>
      <c r="AI132" s="11">
        <v>0</v>
      </c>
      <c r="AJ132" s="4">
        <v>20.125326086956523</v>
      </c>
      <c r="AK132" s="4">
        <v>0.2608695652173913</v>
      </c>
      <c r="AL132" s="11">
        <v>77.147083333333342</v>
      </c>
      <c r="AM132" s="1">
        <v>155291</v>
      </c>
      <c r="AN132" s="1">
        <v>5</v>
      </c>
      <c r="AX132"/>
      <c r="AY132"/>
    </row>
    <row r="133" spans="1:51" x14ac:dyDescent="0.25">
      <c r="A133" t="s">
        <v>508</v>
      </c>
      <c r="B133" t="s">
        <v>128</v>
      </c>
      <c r="C133" t="s">
        <v>707</v>
      </c>
      <c r="D133" t="s">
        <v>603</v>
      </c>
      <c r="E133" s="4">
        <v>84.369565217391298</v>
      </c>
      <c r="F133" s="4">
        <v>253.79478260869564</v>
      </c>
      <c r="G133" s="4">
        <v>65.606195652173895</v>
      </c>
      <c r="H133" s="11">
        <v>0.25850096277718382</v>
      </c>
      <c r="I133" s="4">
        <v>231.9164130434782</v>
      </c>
      <c r="J133" s="4">
        <v>65.606195652173895</v>
      </c>
      <c r="K133" s="11">
        <v>0.28288724713879765</v>
      </c>
      <c r="L133" s="4">
        <v>40.066739130434783</v>
      </c>
      <c r="M133" s="4">
        <v>5.245000000000001</v>
      </c>
      <c r="N133" s="11">
        <v>0.13090658520837517</v>
      </c>
      <c r="O133" s="4">
        <v>24.157717391304345</v>
      </c>
      <c r="P133" s="4">
        <v>5.245000000000001</v>
      </c>
      <c r="Q133" s="9">
        <v>0.21711488362257095</v>
      </c>
      <c r="R133" s="4">
        <v>10.778586956521741</v>
      </c>
      <c r="S133" s="4">
        <v>0</v>
      </c>
      <c r="T133" s="11">
        <v>0</v>
      </c>
      <c r="U133" s="4">
        <v>5.1304347826086953</v>
      </c>
      <c r="V133" s="4">
        <v>0</v>
      </c>
      <c r="W133" s="11">
        <v>0</v>
      </c>
      <c r="X133" s="4">
        <v>74.303478260869554</v>
      </c>
      <c r="Y133" s="4">
        <v>17.358586956521741</v>
      </c>
      <c r="Z133" s="11">
        <v>0.23361742091774046</v>
      </c>
      <c r="AA133" s="4">
        <v>5.9693478260869544</v>
      </c>
      <c r="AB133" s="4">
        <v>0</v>
      </c>
      <c r="AC133" s="11">
        <v>0</v>
      </c>
      <c r="AD133" s="4">
        <v>115.29641304347822</v>
      </c>
      <c r="AE133" s="4">
        <v>41.892173913043464</v>
      </c>
      <c r="AF133" s="11">
        <v>0.36334325420207086</v>
      </c>
      <c r="AG133" s="4">
        <v>2.75</v>
      </c>
      <c r="AH133" s="4">
        <v>0</v>
      </c>
      <c r="AI133" s="11">
        <v>0</v>
      </c>
      <c r="AJ133" s="4">
        <v>15.408804347826091</v>
      </c>
      <c r="AK133" s="4">
        <v>1.1104347826086955</v>
      </c>
      <c r="AL133" s="11">
        <v>13.876370399373537</v>
      </c>
      <c r="AM133" s="1">
        <v>155269</v>
      </c>
      <c r="AN133" s="1">
        <v>5</v>
      </c>
      <c r="AX133"/>
      <c r="AY133"/>
    </row>
    <row r="134" spans="1:51" x14ac:dyDescent="0.25">
      <c r="A134" t="s">
        <v>508</v>
      </c>
      <c r="B134" t="s">
        <v>164</v>
      </c>
      <c r="C134" t="s">
        <v>667</v>
      </c>
      <c r="D134" t="s">
        <v>615</v>
      </c>
      <c r="E134" s="4">
        <v>37.663043478260867</v>
      </c>
      <c r="F134" s="4">
        <v>109.23173913043479</v>
      </c>
      <c r="G134" s="4">
        <v>0.11608695652173913</v>
      </c>
      <c r="H134" s="11">
        <v>1.0627584752003121E-3</v>
      </c>
      <c r="I134" s="4">
        <v>87.889782608695654</v>
      </c>
      <c r="J134" s="4">
        <v>0</v>
      </c>
      <c r="K134" s="11">
        <v>0</v>
      </c>
      <c r="L134" s="4">
        <v>31.221195652173911</v>
      </c>
      <c r="M134" s="4">
        <v>0.11608695652173913</v>
      </c>
      <c r="N134" s="11">
        <v>3.718209828189462E-3</v>
      </c>
      <c r="O134" s="4">
        <v>20.633152173913043</v>
      </c>
      <c r="P134" s="4">
        <v>0</v>
      </c>
      <c r="Q134" s="9">
        <v>0</v>
      </c>
      <c r="R134" s="4">
        <v>5.6750000000000016</v>
      </c>
      <c r="S134" s="4">
        <v>0.11608695652173913</v>
      </c>
      <c r="T134" s="11">
        <v>2.0455851369469445E-2</v>
      </c>
      <c r="U134" s="4">
        <v>4.9130434782608692</v>
      </c>
      <c r="V134" s="4">
        <v>0</v>
      </c>
      <c r="W134" s="11">
        <v>0</v>
      </c>
      <c r="X134" s="4">
        <v>18.608695652173914</v>
      </c>
      <c r="Y134" s="4">
        <v>0</v>
      </c>
      <c r="Z134" s="11">
        <v>0</v>
      </c>
      <c r="AA134" s="4">
        <v>10.753913043478262</v>
      </c>
      <c r="AB134" s="4">
        <v>0</v>
      </c>
      <c r="AC134" s="11">
        <v>0</v>
      </c>
      <c r="AD134" s="4">
        <v>37.759347826086952</v>
      </c>
      <c r="AE134" s="4">
        <v>0</v>
      </c>
      <c r="AF134" s="11">
        <v>0</v>
      </c>
      <c r="AG134" s="4">
        <v>0.16500000000000001</v>
      </c>
      <c r="AH134" s="4">
        <v>0</v>
      </c>
      <c r="AI134" s="11">
        <v>0</v>
      </c>
      <c r="AJ134" s="4">
        <v>10.723586956521739</v>
      </c>
      <c r="AK134" s="4">
        <v>0</v>
      </c>
      <c r="AL134" s="11" t="s">
        <v>873</v>
      </c>
      <c r="AM134" s="1">
        <v>155341</v>
      </c>
      <c r="AN134" s="1">
        <v>5</v>
      </c>
      <c r="AX134"/>
      <c r="AY134"/>
    </row>
    <row r="135" spans="1:51" x14ac:dyDescent="0.25">
      <c r="A135" t="s">
        <v>508</v>
      </c>
      <c r="B135" t="s">
        <v>23</v>
      </c>
      <c r="C135" t="s">
        <v>659</v>
      </c>
      <c r="D135" t="s">
        <v>551</v>
      </c>
      <c r="E135" s="4">
        <v>69.793478260869563</v>
      </c>
      <c r="F135" s="4">
        <v>210.59771739130431</v>
      </c>
      <c r="G135" s="4">
        <v>10.022499999999999</v>
      </c>
      <c r="H135" s="11">
        <v>4.7590734240378969E-2</v>
      </c>
      <c r="I135" s="4">
        <v>189.77565217391302</v>
      </c>
      <c r="J135" s="4">
        <v>10.022499999999999</v>
      </c>
      <c r="K135" s="11">
        <v>5.2812359674123226E-2</v>
      </c>
      <c r="L135" s="4">
        <v>43.246521739130444</v>
      </c>
      <c r="M135" s="4">
        <v>0.581195652173913</v>
      </c>
      <c r="N135" s="11">
        <v>1.343913056591633E-2</v>
      </c>
      <c r="O135" s="4">
        <v>31.0004347826087</v>
      </c>
      <c r="P135" s="4">
        <v>0.581195652173913</v>
      </c>
      <c r="Q135" s="9">
        <v>1.8747983899244047E-2</v>
      </c>
      <c r="R135" s="4">
        <v>7.0286956521739139</v>
      </c>
      <c r="S135" s="4">
        <v>0</v>
      </c>
      <c r="T135" s="11">
        <v>0</v>
      </c>
      <c r="U135" s="4">
        <v>5.2173913043478262</v>
      </c>
      <c r="V135" s="4">
        <v>0</v>
      </c>
      <c r="W135" s="11">
        <v>0</v>
      </c>
      <c r="X135" s="4">
        <v>33.346086956521738</v>
      </c>
      <c r="Y135" s="4">
        <v>5.8627173913043462</v>
      </c>
      <c r="Z135" s="11">
        <v>0.17581425367685402</v>
      </c>
      <c r="AA135" s="4">
        <v>8.5759782608695634</v>
      </c>
      <c r="AB135" s="4">
        <v>0</v>
      </c>
      <c r="AC135" s="11">
        <v>0</v>
      </c>
      <c r="AD135" s="4">
        <v>113.56641304347822</v>
      </c>
      <c r="AE135" s="4">
        <v>3.5785869565217401</v>
      </c>
      <c r="AF135" s="11">
        <v>3.1510962269731102E-2</v>
      </c>
      <c r="AG135" s="4">
        <v>2.7466304347826087</v>
      </c>
      <c r="AH135" s="4">
        <v>0</v>
      </c>
      <c r="AI135" s="11">
        <v>0</v>
      </c>
      <c r="AJ135" s="4">
        <v>9.1160869565217393</v>
      </c>
      <c r="AK135" s="4">
        <v>0</v>
      </c>
      <c r="AL135" s="11" t="s">
        <v>873</v>
      </c>
      <c r="AM135" s="1">
        <v>155066</v>
      </c>
      <c r="AN135" s="1">
        <v>5</v>
      </c>
      <c r="AX135"/>
      <c r="AY135"/>
    </row>
    <row r="136" spans="1:51" x14ac:dyDescent="0.25">
      <c r="A136" t="s">
        <v>508</v>
      </c>
      <c r="B136" t="s">
        <v>169</v>
      </c>
      <c r="C136" t="s">
        <v>707</v>
      </c>
      <c r="D136" t="s">
        <v>603</v>
      </c>
      <c r="E136" s="4">
        <v>52.315217391304351</v>
      </c>
      <c r="F136" s="4">
        <v>166.48880434782609</v>
      </c>
      <c r="G136" s="4">
        <v>0</v>
      </c>
      <c r="H136" s="11">
        <v>0</v>
      </c>
      <c r="I136" s="4">
        <v>147.36717391304347</v>
      </c>
      <c r="J136" s="4">
        <v>0</v>
      </c>
      <c r="K136" s="11">
        <v>0</v>
      </c>
      <c r="L136" s="4">
        <v>28.323152173913044</v>
      </c>
      <c r="M136" s="4">
        <v>0</v>
      </c>
      <c r="N136" s="11">
        <v>0</v>
      </c>
      <c r="O136" s="4">
        <v>13.740434782608695</v>
      </c>
      <c r="P136" s="4">
        <v>0</v>
      </c>
      <c r="Q136" s="9">
        <v>0</v>
      </c>
      <c r="R136" s="4">
        <v>9.4794565217391309</v>
      </c>
      <c r="S136" s="4">
        <v>0</v>
      </c>
      <c r="T136" s="11">
        <v>0</v>
      </c>
      <c r="U136" s="4">
        <v>5.1032608695652177</v>
      </c>
      <c r="V136" s="4">
        <v>0</v>
      </c>
      <c r="W136" s="11">
        <v>0</v>
      </c>
      <c r="X136" s="4">
        <v>50.51206521739131</v>
      </c>
      <c r="Y136" s="4">
        <v>0</v>
      </c>
      <c r="Z136" s="11">
        <v>0</v>
      </c>
      <c r="AA136" s="4">
        <v>4.538913043478261</v>
      </c>
      <c r="AB136" s="4">
        <v>0</v>
      </c>
      <c r="AC136" s="11">
        <v>0</v>
      </c>
      <c r="AD136" s="4">
        <v>63.598804347826089</v>
      </c>
      <c r="AE136" s="4">
        <v>0</v>
      </c>
      <c r="AF136" s="11">
        <v>0</v>
      </c>
      <c r="AG136" s="4">
        <v>2.464673913043478</v>
      </c>
      <c r="AH136" s="4">
        <v>0</v>
      </c>
      <c r="AI136" s="11">
        <v>0</v>
      </c>
      <c r="AJ136" s="4">
        <v>17.051195652173913</v>
      </c>
      <c r="AK136" s="4">
        <v>0</v>
      </c>
      <c r="AL136" s="11" t="s">
        <v>873</v>
      </c>
      <c r="AM136" s="1">
        <v>155352</v>
      </c>
      <c r="AN136" s="1">
        <v>5</v>
      </c>
      <c r="AX136"/>
      <c r="AY136"/>
    </row>
    <row r="137" spans="1:51" x14ac:dyDescent="0.25">
      <c r="A137" t="s">
        <v>508</v>
      </c>
      <c r="B137" t="s">
        <v>259</v>
      </c>
      <c r="C137" t="s">
        <v>777</v>
      </c>
      <c r="D137" t="s">
        <v>551</v>
      </c>
      <c r="E137" s="4">
        <v>57.173913043478258</v>
      </c>
      <c r="F137" s="4">
        <v>255.71206521739128</v>
      </c>
      <c r="G137" s="4">
        <v>79.677934782608702</v>
      </c>
      <c r="H137" s="11">
        <v>0.31159239480886924</v>
      </c>
      <c r="I137" s="4">
        <v>239.63326086956519</v>
      </c>
      <c r="J137" s="4">
        <v>78.64532608695653</v>
      </c>
      <c r="K137" s="11">
        <v>0.32819035972541383</v>
      </c>
      <c r="L137" s="4">
        <v>24.778478260869562</v>
      </c>
      <c r="M137" s="4">
        <v>7.8471739130434779</v>
      </c>
      <c r="N137" s="11">
        <v>0.31669313306603736</v>
      </c>
      <c r="O137" s="4">
        <v>16.049782608695651</v>
      </c>
      <c r="P137" s="4">
        <v>6.8145652173913041</v>
      </c>
      <c r="Q137" s="9">
        <v>0.42458925354535482</v>
      </c>
      <c r="R137" s="4">
        <v>4.523586956521739</v>
      </c>
      <c r="S137" s="4">
        <v>1.0326086956521738</v>
      </c>
      <c r="T137" s="11">
        <v>0.22827210034360956</v>
      </c>
      <c r="U137" s="4">
        <v>4.2051086956521733</v>
      </c>
      <c r="V137" s="4">
        <v>0</v>
      </c>
      <c r="W137" s="11">
        <v>0</v>
      </c>
      <c r="X137" s="4">
        <v>53.862826086956531</v>
      </c>
      <c r="Y137" s="4">
        <v>30.242934782608696</v>
      </c>
      <c r="Z137" s="11">
        <v>0.56148065335049979</v>
      </c>
      <c r="AA137" s="4">
        <v>7.3501086956521746</v>
      </c>
      <c r="AB137" s="4">
        <v>0</v>
      </c>
      <c r="AC137" s="11">
        <v>0</v>
      </c>
      <c r="AD137" s="4">
        <v>132.6265217391304</v>
      </c>
      <c r="AE137" s="4">
        <v>32.39445652173913</v>
      </c>
      <c r="AF137" s="11">
        <v>0.24425323153281042</v>
      </c>
      <c r="AG137" s="4">
        <v>6.5178260869565232</v>
      </c>
      <c r="AH137" s="4">
        <v>0</v>
      </c>
      <c r="AI137" s="11">
        <v>0</v>
      </c>
      <c r="AJ137" s="4">
        <v>30.576304347826092</v>
      </c>
      <c r="AK137" s="4">
        <v>9.1933695652173917</v>
      </c>
      <c r="AL137" s="11">
        <v>3.3259083223968129</v>
      </c>
      <c r="AM137" s="1">
        <v>155522</v>
      </c>
      <c r="AN137" s="1">
        <v>5</v>
      </c>
      <c r="AX137"/>
      <c r="AY137"/>
    </row>
    <row r="138" spans="1:51" x14ac:dyDescent="0.25">
      <c r="A138" t="s">
        <v>508</v>
      </c>
      <c r="B138" t="s">
        <v>309</v>
      </c>
      <c r="C138" t="s">
        <v>708</v>
      </c>
      <c r="D138" t="s">
        <v>605</v>
      </c>
      <c r="E138" s="4">
        <v>55.391304347826086</v>
      </c>
      <c r="F138" s="4">
        <v>174.93315217391307</v>
      </c>
      <c r="G138" s="4">
        <v>45.574456521739137</v>
      </c>
      <c r="H138" s="11">
        <v>0.2605249831457358</v>
      </c>
      <c r="I138" s="4">
        <v>158.45217391304345</v>
      </c>
      <c r="J138" s="4">
        <v>45.574456521739137</v>
      </c>
      <c r="K138" s="11">
        <v>0.28762279113159928</v>
      </c>
      <c r="L138" s="4">
        <v>26.969673913043483</v>
      </c>
      <c r="M138" s="4">
        <v>6.4723913043478278</v>
      </c>
      <c r="N138" s="11">
        <v>0.23998774791331651</v>
      </c>
      <c r="O138" s="4">
        <v>17.689782608695655</v>
      </c>
      <c r="P138" s="4">
        <v>6.4723913043478278</v>
      </c>
      <c r="Q138" s="9">
        <v>0.36588303245548282</v>
      </c>
      <c r="R138" s="4">
        <v>3.9755434782608696</v>
      </c>
      <c r="S138" s="4">
        <v>0</v>
      </c>
      <c r="T138" s="11">
        <v>0</v>
      </c>
      <c r="U138" s="4">
        <v>5.3043478260869561</v>
      </c>
      <c r="V138" s="4">
        <v>0</v>
      </c>
      <c r="W138" s="11">
        <v>0</v>
      </c>
      <c r="X138" s="4">
        <v>19.256739130434781</v>
      </c>
      <c r="Y138" s="4">
        <v>4.6725000000000003</v>
      </c>
      <c r="Z138" s="11">
        <v>0.24264232736139807</v>
      </c>
      <c r="AA138" s="4">
        <v>7.2010869565217392</v>
      </c>
      <c r="AB138" s="4">
        <v>0</v>
      </c>
      <c r="AC138" s="11">
        <v>0</v>
      </c>
      <c r="AD138" s="4">
        <v>86.974565217391302</v>
      </c>
      <c r="AE138" s="4">
        <v>24.39847826086957</v>
      </c>
      <c r="AF138" s="11">
        <v>0.28052429120957406</v>
      </c>
      <c r="AG138" s="4">
        <v>19.032608695652176</v>
      </c>
      <c r="AH138" s="4">
        <v>0</v>
      </c>
      <c r="AI138" s="11">
        <v>0</v>
      </c>
      <c r="AJ138" s="4">
        <v>15.498478260869561</v>
      </c>
      <c r="AK138" s="4">
        <v>10.031086956521738</v>
      </c>
      <c r="AL138" s="11">
        <v>1.5450447521834294</v>
      </c>
      <c r="AM138" s="1">
        <v>155654</v>
      </c>
      <c r="AN138" s="1">
        <v>5</v>
      </c>
      <c r="AX138"/>
      <c r="AY138"/>
    </row>
    <row r="139" spans="1:51" x14ac:dyDescent="0.25">
      <c r="A139" t="s">
        <v>508</v>
      </c>
      <c r="B139" t="s">
        <v>477</v>
      </c>
      <c r="C139" t="s">
        <v>653</v>
      </c>
      <c r="D139" t="s">
        <v>611</v>
      </c>
      <c r="E139" s="4">
        <v>5.5543478260869561</v>
      </c>
      <c r="F139" s="4">
        <v>62.233152173913048</v>
      </c>
      <c r="G139" s="4">
        <v>0</v>
      </c>
      <c r="H139" s="11">
        <v>0</v>
      </c>
      <c r="I139" s="4">
        <v>48.491413043478261</v>
      </c>
      <c r="J139" s="4">
        <v>0</v>
      </c>
      <c r="K139" s="11">
        <v>0</v>
      </c>
      <c r="L139" s="4">
        <v>39.175760869565224</v>
      </c>
      <c r="M139" s="4">
        <v>0</v>
      </c>
      <c r="N139" s="11">
        <v>0</v>
      </c>
      <c r="O139" s="4">
        <v>25.434021739130436</v>
      </c>
      <c r="P139" s="4">
        <v>0</v>
      </c>
      <c r="Q139" s="9">
        <v>0</v>
      </c>
      <c r="R139" s="4">
        <v>8.1765217391304361</v>
      </c>
      <c r="S139" s="4">
        <v>0</v>
      </c>
      <c r="T139" s="11">
        <v>0</v>
      </c>
      <c r="U139" s="4">
        <v>5.5652173913043477</v>
      </c>
      <c r="V139" s="4">
        <v>0</v>
      </c>
      <c r="W139" s="11">
        <v>0</v>
      </c>
      <c r="X139" s="4">
        <v>0.39456521739130429</v>
      </c>
      <c r="Y139" s="4">
        <v>0</v>
      </c>
      <c r="Z139" s="11">
        <v>0</v>
      </c>
      <c r="AA139" s="4">
        <v>0</v>
      </c>
      <c r="AB139" s="4">
        <v>0</v>
      </c>
      <c r="AC139" s="11" t="s">
        <v>873</v>
      </c>
      <c r="AD139" s="4">
        <v>22.662826086956521</v>
      </c>
      <c r="AE139" s="4">
        <v>0</v>
      </c>
      <c r="AF139" s="11">
        <v>0</v>
      </c>
      <c r="AG139" s="4">
        <v>0</v>
      </c>
      <c r="AH139" s="4">
        <v>0</v>
      </c>
      <c r="AI139" s="11" t="s">
        <v>873</v>
      </c>
      <c r="AJ139" s="4">
        <v>0</v>
      </c>
      <c r="AK139" s="4">
        <v>0</v>
      </c>
      <c r="AL139" s="11" t="s">
        <v>873</v>
      </c>
      <c r="AM139" s="1">
        <v>155848</v>
      </c>
      <c r="AN139" s="1">
        <v>5</v>
      </c>
      <c r="AX139"/>
      <c r="AY139"/>
    </row>
    <row r="140" spans="1:51" x14ac:dyDescent="0.25">
      <c r="A140" t="s">
        <v>508</v>
      </c>
      <c r="B140" t="s">
        <v>341</v>
      </c>
      <c r="C140" t="s">
        <v>659</v>
      </c>
      <c r="D140" t="s">
        <v>551</v>
      </c>
      <c r="E140" s="4">
        <v>35.119565217391305</v>
      </c>
      <c r="F140" s="4">
        <v>104.72228260869564</v>
      </c>
      <c r="G140" s="4">
        <v>10.568478260869565</v>
      </c>
      <c r="H140" s="11">
        <v>0.10091909761325246</v>
      </c>
      <c r="I140" s="4">
        <v>96.550217391304329</v>
      </c>
      <c r="J140" s="4">
        <v>10.568478260869565</v>
      </c>
      <c r="K140" s="11">
        <v>0.10946094733310668</v>
      </c>
      <c r="L140" s="4">
        <v>24.246195652173917</v>
      </c>
      <c r="M140" s="4">
        <v>1.9102173913043479</v>
      </c>
      <c r="N140" s="11">
        <v>7.8784210880236696E-2</v>
      </c>
      <c r="O140" s="4">
        <v>16.07413043478261</v>
      </c>
      <c r="P140" s="4">
        <v>1.9102173913043479</v>
      </c>
      <c r="Q140" s="9">
        <v>0.11883799245344261</v>
      </c>
      <c r="R140" s="4">
        <v>3.8351086956521745</v>
      </c>
      <c r="S140" s="4">
        <v>0</v>
      </c>
      <c r="T140" s="11">
        <v>0</v>
      </c>
      <c r="U140" s="4">
        <v>4.3369565217391308</v>
      </c>
      <c r="V140" s="4">
        <v>0</v>
      </c>
      <c r="W140" s="11">
        <v>0</v>
      </c>
      <c r="X140" s="4">
        <v>11.186304347826086</v>
      </c>
      <c r="Y140" s="4">
        <v>1.2391304347826086</v>
      </c>
      <c r="Z140" s="11">
        <v>0.11077210097751521</v>
      </c>
      <c r="AA140" s="4">
        <v>0</v>
      </c>
      <c r="AB140" s="4">
        <v>0</v>
      </c>
      <c r="AC140" s="11" t="s">
        <v>873</v>
      </c>
      <c r="AD140" s="4">
        <v>69.289782608695631</v>
      </c>
      <c r="AE140" s="4">
        <v>7.419130434782609</v>
      </c>
      <c r="AF140" s="11">
        <v>0.10707394590456593</v>
      </c>
      <c r="AG140" s="4">
        <v>0</v>
      </c>
      <c r="AH140" s="4">
        <v>0</v>
      </c>
      <c r="AI140" s="11" t="s">
        <v>873</v>
      </c>
      <c r="AJ140" s="4">
        <v>0</v>
      </c>
      <c r="AK140" s="4">
        <v>0</v>
      </c>
      <c r="AL140" s="11" t="s">
        <v>873</v>
      </c>
      <c r="AM140" s="1">
        <v>155690</v>
      </c>
      <c r="AN140" s="1">
        <v>5</v>
      </c>
      <c r="AX140"/>
      <c r="AY140"/>
    </row>
    <row r="141" spans="1:51" x14ac:dyDescent="0.25">
      <c r="A141" t="s">
        <v>508</v>
      </c>
      <c r="B141" t="s">
        <v>229</v>
      </c>
      <c r="C141" t="s">
        <v>765</v>
      </c>
      <c r="D141" t="s">
        <v>579</v>
      </c>
      <c r="E141" s="4">
        <v>21.913043478260871</v>
      </c>
      <c r="F141" s="4">
        <v>83.223804347826103</v>
      </c>
      <c r="G141" s="4">
        <v>17.230978260869566</v>
      </c>
      <c r="H141" s="11">
        <v>0.20704386678665043</v>
      </c>
      <c r="I141" s="4">
        <v>74.271847826086969</v>
      </c>
      <c r="J141" s="4">
        <v>17.230978260869566</v>
      </c>
      <c r="K141" s="11">
        <v>0.23199878238141022</v>
      </c>
      <c r="L141" s="4">
        <v>24.622065217391302</v>
      </c>
      <c r="M141" s="4">
        <v>5.3173913043478267</v>
      </c>
      <c r="N141" s="11">
        <v>0.21596041020117165</v>
      </c>
      <c r="O141" s="4">
        <v>15.670108695652173</v>
      </c>
      <c r="P141" s="4">
        <v>5.3173913043478267</v>
      </c>
      <c r="Q141" s="9">
        <v>0.33933340269829715</v>
      </c>
      <c r="R141" s="4">
        <v>5.1967391304347803</v>
      </c>
      <c r="S141" s="4">
        <v>0</v>
      </c>
      <c r="T141" s="11">
        <v>0</v>
      </c>
      <c r="U141" s="4">
        <v>3.7552173913043481</v>
      </c>
      <c r="V141" s="4">
        <v>0</v>
      </c>
      <c r="W141" s="11">
        <v>0</v>
      </c>
      <c r="X141" s="4">
        <v>13.072499999999998</v>
      </c>
      <c r="Y141" s="4">
        <v>7.1106521739130431</v>
      </c>
      <c r="Z141" s="11">
        <v>0.54393973409164609</v>
      </c>
      <c r="AA141" s="4">
        <v>0</v>
      </c>
      <c r="AB141" s="4">
        <v>0</v>
      </c>
      <c r="AC141" s="11" t="s">
        <v>873</v>
      </c>
      <c r="AD141" s="4">
        <v>45.529239130434796</v>
      </c>
      <c r="AE141" s="4">
        <v>4.8029347826086957</v>
      </c>
      <c r="AF141" s="11">
        <v>0.10549121563066254</v>
      </c>
      <c r="AG141" s="4">
        <v>0</v>
      </c>
      <c r="AH141" s="4">
        <v>0</v>
      </c>
      <c r="AI141" s="11" t="s">
        <v>873</v>
      </c>
      <c r="AJ141" s="4">
        <v>0</v>
      </c>
      <c r="AK141" s="4">
        <v>0</v>
      </c>
      <c r="AL141" s="11" t="s">
        <v>873</v>
      </c>
      <c r="AM141" s="1">
        <v>155473</v>
      </c>
      <c r="AN141" s="1">
        <v>5</v>
      </c>
      <c r="AX141"/>
      <c r="AY141"/>
    </row>
    <row r="142" spans="1:51" x14ac:dyDescent="0.25">
      <c r="A142" t="s">
        <v>508</v>
      </c>
      <c r="B142" t="s">
        <v>350</v>
      </c>
      <c r="C142" t="s">
        <v>791</v>
      </c>
      <c r="D142" t="s">
        <v>633</v>
      </c>
      <c r="E142" s="4">
        <v>33.543478260869563</v>
      </c>
      <c r="F142" s="4">
        <v>100.78260869565214</v>
      </c>
      <c r="G142" s="4">
        <v>8.0293478260869602</v>
      </c>
      <c r="H142" s="11">
        <v>7.9669974115616965E-2</v>
      </c>
      <c r="I142" s="4">
        <v>94.341304347826068</v>
      </c>
      <c r="J142" s="4">
        <v>8.0293478260869602</v>
      </c>
      <c r="K142" s="11">
        <v>8.5109569785929956E-2</v>
      </c>
      <c r="L142" s="4">
        <v>21.04239130434782</v>
      </c>
      <c r="M142" s="4">
        <v>3.8380434782608721</v>
      </c>
      <c r="N142" s="11">
        <v>0.18239578490624533</v>
      </c>
      <c r="O142" s="4">
        <v>14.601086956521732</v>
      </c>
      <c r="P142" s="4">
        <v>3.8380434782608721</v>
      </c>
      <c r="Q142" s="9">
        <v>0.26286012059852631</v>
      </c>
      <c r="R142" s="4">
        <v>0</v>
      </c>
      <c r="S142" s="4">
        <v>0</v>
      </c>
      <c r="T142" s="11" t="s">
        <v>873</v>
      </c>
      <c r="U142" s="4">
        <v>6.4413043478260876</v>
      </c>
      <c r="V142" s="4">
        <v>0</v>
      </c>
      <c r="W142" s="11">
        <v>0</v>
      </c>
      <c r="X142" s="4">
        <v>24.551086956521722</v>
      </c>
      <c r="Y142" s="4">
        <v>4.1913043478260885</v>
      </c>
      <c r="Z142" s="11">
        <v>0.17071766945588188</v>
      </c>
      <c r="AA142" s="4">
        <v>0</v>
      </c>
      <c r="AB142" s="4">
        <v>0</v>
      </c>
      <c r="AC142" s="11" t="s">
        <v>873</v>
      </c>
      <c r="AD142" s="4">
        <v>54.484782608695646</v>
      </c>
      <c r="AE142" s="4">
        <v>0</v>
      </c>
      <c r="AF142" s="11">
        <v>0</v>
      </c>
      <c r="AG142" s="4">
        <v>0.70434782608695645</v>
      </c>
      <c r="AH142" s="4">
        <v>0</v>
      </c>
      <c r="AI142" s="11">
        <v>0</v>
      </c>
      <c r="AJ142" s="4">
        <v>0</v>
      </c>
      <c r="AK142" s="4">
        <v>0</v>
      </c>
      <c r="AL142" s="11" t="s">
        <v>873</v>
      </c>
      <c r="AM142" s="1">
        <v>155699</v>
      </c>
      <c r="AN142" s="1">
        <v>5</v>
      </c>
      <c r="AX142"/>
      <c r="AY142"/>
    </row>
    <row r="143" spans="1:51" x14ac:dyDescent="0.25">
      <c r="A143" t="s">
        <v>508</v>
      </c>
      <c r="B143" t="s">
        <v>266</v>
      </c>
      <c r="C143" t="s">
        <v>701</v>
      </c>
      <c r="D143" t="s">
        <v>600</v>
      </c>
      <c r="E143" s="4">
        <v>29.608695652173914</v>
      </c>
      <c r="F143" s="4">
        <v>100.04978260869564</v>
      </c>
      <c r="G143" s="4">
        <v>45.502391304347825</v>
      </c>
      <c r="H143" s="11">
        <v>0.45479750298221111</v>
      </c>
      <c r="I143" s="4">
        <v>88.7966304347826</v>
      </c>
      <c r="J143" s="4">
        <v>45.502391304347825</v>
      </c>
      <c r="K143" s="11">
        <v>0.51243376107348382</v>
      </c>
      <c r="L143" s="4">
        <v>13.429891304347825</v>
      </c>
      <c r="M143" s="4">
        <v>1.5710869565217391</v>
      </c>
      <c r="N143" s="11">
        <v>0.11698433895835864</v>
      </c>
      <c r="O143" s="4">
        <v>2.1767391304347825</v>
      </c>
      <c r="P143" s="4">
        <v>1.5710869565217391</v>
      </c>
      <c r="Q143" s="9">
        <v>0.7217617097772896</v>
      </c>
      <c r="R143" s="4">
        <v>3.8</v>
      </c>
      <c r="S143" s="4">
        <v>0</v>
      </c>
      <c r="T143" s="11">
        <v>0</v>
      </c>
      <c r="U143" s="4">
        <v>7.4531521739130424</v>
      </c>
      <c r="V143" s="4">
        <v>0</v>
      </c>
      <c r="W143" s="11">
        <v>0</v>
      </c>
      <c r="X143" s="4">
        <v>28.327934782608676</v>
      </c>
      <c r="Y143" s="4">
        <v>9.6453260869565209</v>
      </c>
      <c r="Z143" s="11">
        <v>0.34048814927652477</v>
      </c>
      <c r="AA143" s="4">
        <v>0</v>
      </c>
      <c r="AB143" s="4">
        <v>0</v>
      </c>
      <c r="AC143" s="11" t="s">
        <v>873</v>
      </c>
      <c r="AD143" s="4">
        <v>58.291956521739145</v>
      </c>
      <c r="AE143" s="4">
        <v>34.285978260869562</v>
      </c>
      <c r="AF143" s="11">
        <v>0.58817683101926932</v>
      </c>
      <c r="AG143" s="4">
        <v>0</v>
      </c>
      <c r="AH143" s="4">
        <v>0</v>
      </c>
      <c r="AI143" s="11" t="s">
        <v>873</v>
      </c>
      <c r="AJ143" s="4">
        <v>0</v>
      </c>
      <c r="AK143" s="4">
        <v>0</v>
      </c>
      <c r="AL143" s="11" t="s">
        <v>873</v>
      </c>
      <c r="AM143" s="1">
        <v>155531</v>
      </c>
      <c r="AN143" s="1">
        <v>5</v>
      </c>
      <c r="AX143"/>
      <c r="AY143"/>
    </row>
    <row r="144" spans="1:51" x14ac:dyDescent="0.25">
      <c r="A144" t="s">
        <v>508</v>
      </c>
      <c r="B144" t="s">
        <v>27</v>
      </c>
      <c r="C144" t="s">
        <v>696</v>
      </c>
      <c r="D144" t="s">
        <v>557</v>
      </c>
      <c r="E144" s="4">
        <v>88.815217391304344</v>
      </c>
      <c r="F144" s="4">
        <v>323.72836956521735</v>
      </c>
      <c r="G144" s="4">
        <v>54.561304347826081</v>
      </c>
      <c r="H144" s="11">
        <v>0.16854038594487261</v>
      </c>
      <c r="I144" s="4">
        <v>318.64271739130436</v>
      </c>
      <c r="J144" s="4">
        <v>54.561304347826081</v>
      </c>
      <c r="K144" s="11">
        <v>0.1712303510166934</v>
      </c>
      <c r="L144" s="4">
        <v>37.516956521739132</v>
      </c>
      <c r="M144" s="4">
        <v>5.6816304347826092</v>
      </c>
      <c r="N144" s="11">
        <v>0.15144166695639075</v>
      </c>
      <c r="O144" s="4">
        <v>32.431304347826092</v>
      </c>
      <c r="P144" s="4">
        <v>5.6816304347826092</v>
      </c>
      <c r="Q144" s="9">
        <v>0.1751896986271986</v>
      </c>
      <c r="R144" s="4">
        <v>0</v>
      </c>
      <c r="S144" s="4">
        <v>0</v>
      </c>
      <c r="T144" s="11" t="s">
        <v>873</v>
      </c>
      <c r="U144" s="4">
        <v>5.0856521739130436</v>
      </c>
      <c r="V144" s="4">
        <v>0</v>
      </c>
      <c r="W144" s="11">
        <v>0</v>
      </c>
      <c r="X144" s="4">
        <v>55.770869565217382</v>
      </c>
      <c r="Y144" s="4">
        <v>14.08586956521739</v>
      </c>
      <c r="Z144" s="11">
        <v>0.25256679114077007</v>
      </c>
      <c r="AA144" s="4">
        <v>0</v>
      </c>
      <c r="AB144" s="4">
        <v>0</v>
      </c>
      <c r="AC144" s="11" t="s">
        <v>873</v>
      </c>
      <c r="AD144" s="4">
        <v>230.44054347826085</v>
      </c>
      <c r="AE144" s="4">
        <v>34.793804347826082</v>
      </c>
      <c r="AF144" s="11">
        <v>0.15098820642691479</v>
      </c>
      <c r="AG144" s="4">
        <v>0</v>
      </c>
      <c r="AH144" s="4">
        <v>0</v>
      </c>
      <c r="AI144" s="11" t="s">
        <v>873</v>
      </c>
      <c r="AJ144" s="4">
        <v>0</v>
      </c>
      <c r="AK144" s="4">
        <v>0</v>
      </c>
      <c r="AL144" s="11" t="s">
        <v>873</v>
      </c>
      <c r="AM144" s="1">
        <v>155077</v>
      </c>
      <c r="AN144" s="1">
        <v>5</v>
      </c>
      <c r="AX144"/>
      <c r="AY144"/>
    </row>
    <row r="145" spans="1:51" x14ac:dyDescent="0.25">
      <c r="A145" t="s">
        <v>508</v>
      </c>
      <c r="B145" t="s">
        <v>20</v>
      </c>
      <c r="C145" t="s">
        <v>702</v>
      </c>
      <c r="D145" t="s">
        <v>601</v>
      </c>
      <c r="E145" s="4">
        <v>38.304347826086953</v>
      </c>
      <c r="F145" s="4">
        <v>113.03978260869562</v>
      </c>
      <c r="G145" s="4">
        <v>4.9584782608695646</v>
      </c>
      <c r="H145" s="11">
        <v>4.3864895583124841E-2</v>
      </c>
      <c r="I145" s="4">
        <v>103.39847826086952</v>
      </c>
      <c r="J145" s="4">
        <v>4.9584782608695646</v>
      </c>
      <c r="K145" s="11">
        <v>4.7955040966459445E-2</v>
      </c>
      <c r="L145" s="4">
        <v>10.913152173913044</v>
      </c>
      <c r="M145" s="4">
        <v>0.10869565217391304</v>
      </c>
      <c r="N145" s="11">
        <v>9.9600601587633581E-3</v>
      </c>
      <c r="O145" s="4">
        <v>1.2718478260869566</v>
      </c>
      <c r="P145" s="4">
        <v>0.10869565217391304</v>
      </c>
      <c r="Q145" s="9">
        <v>8.5462780958892398E-2</v>
      </c>
      <c r="R145" s="4">
        <v>5.5652173913043477</v>
      </c>
      <c r="S145" s="4">
        <v>0</v>
      </c>
      <c r="T145" s="11">
        <v>0</v>
      </c>
      <c r="U145" s="4">
        <v>4.0760869565217392</v>
      </c>
      <c r="V145" s="4">
        <v>0</v>
      </c>
      <c r="W145" s="11">
        <v>0</v>
      </c>
      <c r="X145" s="4">
        <v>29.34402173913044</v>
      </c>
      <c r="Y145" s="4">
        <v>4.8497826086956515</v>
      </c>
      <c r="Z145" s="11">
        <v>0.16527327616542881</v>
      </c>
      <c r="AA145" s="4">
        <v>0</v>
      </c>
      <c r="AB145" s="4">
        <v>0</v>
      </c>
      <c r="AC145" s="11" t="s">
        <v>873</v>
      </c>
      <c r="AD145" s="4">
        <v>72.782608695652129</v>
      </c>
      <c r="AE145" s="4">
        <v>0</v>
      </c>
      <c r="AF145" s="11">
        <v>0</v>
      </c>
      <c r="AG145" s="4">
        <v>0</v>
      </c>
      <c r="AH145" s="4">
        <v>0</v>
      </c>
      <c r="AI145" s="11" t="s">
        <v>873</v>
      </c>
      <c r="AJ145" s="4">
        <v>0</v>
      </c>
      <c r="AK145" s="4">
        <v>0</v>
      </c>
      <c r="AL145" s="11" t="s">
        <v>873</v>
      </c>
      <c r="AM145" s="1">
        <v>155061</v>
      </c>
      <c r="AN145" s="1">
        <v>5</v>
      </c>
      <c r="AX145"/>
      <c r="AY145"/>
    </row>
    <row r="146" spans="1:51" x14ac:dyDescent="0.25">
      <c r="A146" t="s">
        <v>508</v>
      </c>
      <c r="B146" t="s">
        <v>488</v>
      </c>
      <c r="C146" t="s">
        <v>690</v>
      </c>
      <c r="D146" t="s">
        <v>556</v>
      </c>
      <c r="E146" s="4">
        <v>125.15217391304348</v>
      </c>
      <c r="F146" s="4">
        <v>475.23728260869564</v>
      </c>
      <c r="G146" s="4">
        <v>11.172826086956521</v>
      </c>
      <c r="H146" s="11">
        <v>2.3509994892711487E-2</v>
      </c>
      <c r="I146" s="4">
        <v>469.49815217391307</v>
      </c>
      <c r="J146" s="4">
        <v>11.172826086956521</v>
      </c>
      <c r="K146" s="11">
        <v>2.3797380320291113E-2</v>
      </c>
      <c r="L146" s="4">
        <v>39.782065217391306</v>
      </c>
      <c r="M146" s="4">
        <v>0.29565217391304349</v>
      </c>
      <c r="N146" s="11">
        <v>7.4317955163321903E-3</v>
      </c>
      <c r="O146" s="4">
        <v>34.042934782608697</v>
      </c>
      <c r="P146" s="4">
        <v>0.29565217391304349</v>
      </c>
      <c r="Q146" s="9">
        <v>8.684685259981801E-3</v>
      </c>
      <c r="R146" s="4">
        <v>0</v>
      </c>
      <c r="S146" s="4">
        <v>0</v>
      </c>
      <c r="T146" s="11" t="s">
        <v>873</v>
      </c>
      <c r="U146" s="4">
        <v>5.7391304347826084</v>
      </c>
      <c r="V146" s="4">
        <v>0</v>
      </c>
      <c r="W146" s="11">
        <v>0</v>
      </c>
      <c r="X146" s="4">
        <v>126.03315217391304</v>
      </c>
      <c r="Y146" s="4">
        <v>0.16956521739130437</v>
      </c>
      <c r="Z146" s="11">
        <v>1.3454017015881779E-3</v>
      </c>
      <c r="AA146" s="4">
        <v>0</v>
      </c>
      <c r="AB146" s="4">
        <v>0</v>
      </c>
      <c r="AC146" s="11" t="s">
        <v>873</v>
      </c>
      <c r="AD146" s="4">
        <v>202.39402173913044</v>
      </c>
      <c r="AE146" s="4">
        <v>10.606521739130434</v>
      </c>
      <c r="AF146" s="11">
        <v>5.2405311421704862E-2</v>
      </c>
      <c r="AG146" s="4">
        <v>69.851956521739112</v>
      </c>
      <c r="AH146" s="4">
        <v>0</v>
      </c>
      <c r="AI146" s="11">
        <v>0</v>
      </c>
      <c r="AJ146" s="4">
        <v>37.17608695652175</v>
      </c>
      <c r="AK146" s="4">
        <v>0.10108695652173914</v>
      </c>
      <c r="AL146" s="11">
        <v>367.7634408602151</v>
      </c>
      <c r="AM146" t="s">
        <v>0</v>
      </c>
      <c r="AN146" s="1">
        <v>5</v>
      </c>
      <c r="AX146"/>
      <c r="AY146"/>
    </row>
    <row r="147" spans="1:51" x14ac:dyDescent="0.25">
      <c r="A147" t="s">
        <v>508</v>
      </c>
      <c r="B147" t="s">
        <v>202</v>
      </c>
      <c r="C147" t="s">
        <v>692</v>
      </c>
      <c r="D147" t="s">
        <v>571</v>
      </c>
      <c r="E147" s="4">
        <v>25.521739130434781</v>
      </c>
      <c r="F147" s="4">
        <v>66.975760869565221</v>
      </c>
      <c r="G147" s="4">
        <v>0.17695652173913046</v>
      </c>
      <c r="H147" s="11">
        <v>2.6420979686031776E-3</v>
      </c>
      <c r="I147" s="4">
        <v>57.46489130434783</v>
      </c>
      <c r="J147" s="4">
        <v>0.17695652173913046</v>
      </c>
      <c r="K147" s="11">
        <v>3.0793849552751495E-3</v>
      </c>
      <c r="L147" s="4">
        <v>15.484347826086958</v>
      </c>
      <c r="M147" s="4">
        <v>0</v>
      </c>
      <c r="N147" s="11">
        <v>0</v>
      </c>
      <c r="O147" s="4">
        <v>6.2343478260869585</v>
      </c>
      <c r="P147" s="4">
        <v>0</v>
      </c>
      <c r="Q147" s="9">
        <v>0</v>
      </c>
      <c r="R147" s="4">
        <v>9.25</v>
      </c>
      <c r="S147" s="4">
        <v>0</v>
      </c>
      <c r="T147" s="11">
        <v>0</v>
      </c>
      <c r="U147" s="4">
        <v>0</v>
      </c>
      <c r="V147" s="4">
        <v>0</v>
      </c>
      <c r="W147" s="11" t="s">
        <v>873</v>
      </c>
      <c r="X147" s="4">
        <v>18.978043478260869</v>
      </c>
      <c r="Y147" s="4">
        <v>0.17695652173913046</v>
      </c>
      <c r="Z147" s="11">
        <v>9.3242763376441898E-3</v>
      </c>
      <c r="AA147" s="4">
        <v>0.2608695652173913</v>
      </c>
      <c r="AB147" s="4">
        <v>0</v>
      </c>
      <c r="AC147" s="11">
        <v>0</v>
      </c>
      <c r="AD147" s="4">
        <v>24.513804347826092</v>
      </c>
      <c r="AE147" s="4">
        <v>0</v>
      </c>
      <c r="AF147" s="11">
        <v>0</v>
      </c>
      <c r="AG147" s="4">
        <v>0</v>
      </c>
      <c r="AH147" s="4">
        <v>0</v>
      </c>
      <c r="AI147" s="11" t="s">
        <v>873</v>
      </c>
      <c r="AJ147" s="4">
        <v>7.7386956521739148</v>
      </c>
      <c r="AK147" s="4">
        <v>0</v>
      </c>
      <c r="AL147" s="11" t="s">
        <v>873</v>
      </c>
      <c r="AM147" s="1">
        <v>155404</v>
      </c>
      <c r="AN147" s="1">
        <v>5</v>
      </c>
      <c r="AX147"/>
      <c r="AY147"/>
    </row>
    <row r="148" spans="1:51" x14ac:dyDescent="0.25">
      <c r="A148" t="s">
        <v>508</v>
      </c>
      <c r="B148" t="s">
        <v>403</v>
      </c>
      <c r="C148" t="s">
        <v>710</v>
      </c>
      <c r="D148" t="s">
        <v>607</v>
      </c>
      <c r="E148" s="4">
        <v>36.934782608695649</v>
      </c>
      <c r="F148" s="4">
        <v>133.5246739130435</v>
      </c>
      <c r="G148" s="4">
        <v>9.1983695652173907</v>
      </c>
      <c r="H148" s="11">
        <v>6.8888912405865366E-2</v>
      </c>
      <c r="I148" s="4">
        <v>120.32902173913043</v>
      </c>
      <c r="J148" s="4">
        <v>9.1983695652173907</v>
      </c>
      <c r="K148" s="11">
        <v>7.6443483311608482E-2</v>
      </c>
      <c r="L148" s="4">
        <v>18.592391304347828</v>
      </c>
      <c r="M148" s="4">
        <v>0</v>
      </c>
      <c r="N148" s="11">
        <v>0</v>
      </c>
      <c r="O148" s="4">
        <v>9.633152173913043</v>
      </c>
      <c r="P148" s="4">
        <v>0</v>
      </c>
      <c r="Q148" s="9">
        <v>0</v>
      </c>
      <c r="R148" s="4">
        <v>3.6684782608695654</v>
      </c>
      <c r="S148" s="4">
        <v>0</v>
      </c>
      <c r="T148" s="11">
        <v>0</v>
      </c>
      <c r="U148" s="4">
        <v>5.2907608695652177</v>
      </c>
      <c r="V148" s="4">
        <v>0</v>
      </c>
      <c r="W148" s="11">
        <v>0</v>
      </c>
      <c r="X148" s="4">
        <v>47.674130434782612</v>
      </c>
      <c r="Y148" s="4">
        <v>0.96739130434782605</v>
      </c>
      <c r="Z148" s="11">
        <v>2.0291745135681095E-2</v>
      </c>
      <c r="AA148" s="4">
        <v>4.2364130434782608</v>
      </c>
      <c r="AB148" s="4">
        <v>0</v>
      </c>
      <c r="AC148" s="11">
        <v>0</v>
      </c>
      <c r="AD148" s="4">
        <v>58.315217391304351</v>
      </c>
      <c r="AE148" s="4">
        <v>8.0461956521739122</v>
      </c>
      <c r="AF148" s="11">
        <v>0.13797763280521899</v>
      </c>
      <c r="AG148" s="4">
        <v>4.0054347826086953</v>
      </c>
      <c r="AH148" s="4">
        <v>0</v>
      </c>
      <c r="AI148" s="11">
        <v>0</v>
      </c>
      <c r="AJ148" s="4">
        <v>0.70108695652173914</v>
      </c>
      <c r="AK148" s="4">
        <v>0.18478260869565216</v>
      </c>
      <c r="AL148" s="11">
        <v>3.7941176470588238</v>
      </c>
      <c r="AM148" s="1">
        <v>155768</v>
      </c>
      <c r="AN148" s="1">
        <v>5</v>
      </c>
      <c r="AX148"/>
      <c r="AY148"/>
    </row>
    <row r="149" spans="1:51" x14ac:dyDescent="0.25">
      <c r="A149" t="s">
        <v>508</v>
      </c>
      <c r="B149" t="s">
        <v>456</v>
      </c>
      <c r="C149" t="s">
        <v>696</v>
      </c>
      <c r="D149" t="s">
        <v>557</v>
      </c>
      <c r="E149" s="4">
        <v>104.20652173913044</v>
      </c>
      <c r="F149" s="4">
        <v>334.9813043478261</v>
      </c>
      <c r="G149" s="4">
        <v>0.16304347826086957</v>
      </c>
      <c r="H149" s="11">
        <v>4.867241130913211E-4</v>
      </c>
      <c r="I149" s="4">
        <v>307.6688043478261</v>
      </c>
      <c r="J149" s="4">
        <v>0.16304347826086957</v>
      </c>
      <c r="K149" s="11">
        <v>5.2993178364793027E-4</v>
      </c>
      <c r="L149" s="4">
        <v>32.983695652173914</v>
      </c>
      <c r="M149" s="4">
        <v>0</v>
      </c>
      <c r="N149" s="11">
        <v>0</v>
      </c>
      <c r="O149" s="4">
        <v>28.788043478260871</v>
      </c>
      <c r="P149" s="4">
        <v>0</v>
      </c>
      <c r="Q149" s="9">
        <v>0</v>
      </c>
      <c r="R149" s="4">
        <v>0.79347826086956519</v>
      </c>
      <c r="S149" s="4">
        <v>0</v>
      </c>
      <c r="T149" s="11">
        <v>0</v>
      </c>
      <c r="U149" s="4">
        <v>3.402173913043478</v>
      </c>
      <c r="V149" s="4">
        <v>0</v>
      </c>
      <c r="W149" s="11">
        <v>0</v>
      </c>
      <c r="X149" s="4">
        <v>51.967391304347828</v>
      </c>
      <c r="Y149" s="4">
        <v>0</v>
      </c>
      <c r="Z149" s="11">
        <v>0</v>
      </c>
      <c r="AA149" s="4">
        <v>23.116847826086957</v>
      </c>
      <c r="AB149" s="4">
        <v>0</v>
      </c>
      <c r="AC149" s="11">
        <v>0</v>
      </c>
      <c r="AD149" s="4">
        <v>186.05543478260867</v>
      </c>
      <c r="AE149" s="4">
        <v>0.16304347826086957</v>
      </c>
      <c r="AF149" s="11">
        <v>8.7631666579035018E-4</v>
      </c>
      <c r="AG149" s="4">
        <v>0</v>
      </c>
      <c r="AH149" s="4">
        <v>0</v>
      </c>
      <c r="AI149" s="11" t="s">
        <v>873</v>
      </c>
      <c r="AJ149" s="4">
        <v>40.857934782608694</v>
      </c>
      <c r="AK149" s="4">
        <v>0</v>
      </c>
      <c r="AL149" s="11" t="s">
        <v>873</v>
      </c>
      <c r="AM149" s="1">
        <v>155826</v>
      </c>
      <c r="AN149" s="1">
        <v>5</v>
      </c>
      <c r="AX149"/>
      <c r="AY149"/>
    </row>
    <row r="150" spans="1:51" x14ac:dyDescent="0.25">
      <c r="A150" t="s">
        <v>508</v>
      </c>
      <c r="B150" t="s">
        <v>382</v>
      </c>
      <c r="C150" t="s">
        <v>696</v>
      </c>
      <c r="D150" t="s">
        <v>557</v>
      </c>
      <c r="E150" s="4">
        <v>38.25</v>
      </c>
      <c r="F150" s="4">
        <v>121.85771739130432</v>
      </c>
      <c r="G150" s="4">
        <v>0.78989130434782606</v>
      </c>
      <c r="H150" s="11">
        <v>6.4820786180604445E-3</v>
      </c>
      <c r="I150" s="4">
        <v>105.74119565217389</v>
      </c>
      <c r="J150" s="4">
        <v>0.65130434782608693</v>
      </c>
      <c r="K150" s="11">
        <v>6.1594191725284986E-3</v>
      </c>
      <c r="L150" s="4">
        <v>28.149021739130433</v>
      </c>
      <c r="M150" s="4">
        <v>0.78989130434782606</v>
      </c>
      <c r="N150" s="11">
        <v>2.8061057029551573E-2</v>
      </c>
      <c r="O150" s="4">
        <v>20.142826086956521</v>
      </c>
      <c r="P150" s="4">
        <v>0.65130434782608693</v>
      </c>
      <c r="Q150" s="9">
        <v>3.2334308255177698E-2</v>
      </c>
      <c r="R150" s="4">
        <v>5.6638043478260878</v>
      </c>
      <c r="S150" s="4">
        <v>0.13858695652173914</v>
      </c>
      <c r="T150" s="11">
        <v>2.4468881340318955E-2</v>
      </c>
      <c r="U150" s="4">
        <v>2.3423913043478262</v>
      </c>
      <c r="V150" s="4">
        <v>0</v>
      </c>
      <c r="W150" s="11">
        <v>0</v>
      </c>
      <c r="X150" s="4">
        <v>33.831195652173903</v>
      </c>
      <c r="Y150" s="4">
        <v>0</v>
      </c>
      <c r="Z150" s="11">
        <v>0</v>
      </c>
      <c r="AA150" s="4">
        <v>8.1103260869565208</v>
      </c>
      <c r="AB150" s="4">
        <v>0</v>
      </c>
      <c r="AC150" s="11">
        <v>0</v>
      </c>
      <c r="AD150" s="4">
        <v>40.636521739130423</v>
      </c>
      <c r="AE150" s="4">
        <v>0</v>
      </c>
      <c r="AF150" s="11">
        <v>0</v>
      </c>
      <c r="AG150" s="4">
        <v>0.125</v>
      </c>
      <c r="AH150" s="4">
        <v>0</v>
      </c>
      <c r="AI150" s="11">
        <v>0</v>
      </c>
      <c r="AJ150" s="4">
        <v>11.005652173913044</v>
      </c>
      <c r="AK150" s="4">
        <v>0</v>
      </c>
      <c r="AL150" s="11" t="s">
        <v>873</v>
      </c>
      <c r="AM150" s="1">
        <v>155741</v>
      </c>
      <c r="AN150" s="1">
        <v>5</v>
      </c>
      <c r="AX150"/>
      <c r="AY150"/>
    </row>
    <row r="151" spans="1:51" x14ac:dyDescent="0.25">
      <c r="A151" t="s">
        <v>508</v>
      </c>
      <c r="B151" t="s">
        <v>299</v>
      </c>
      <c r="C151" t="s">
        <v>691</v>
      </c>
      <c r="D151" t="s">
        <v>599</v>
      </c>
      <c r="E151" s="4">
        <v>46.076086956521742</v>
      </c>
      <c r="F151" s="4">
        <v>112.64130434782609</v>
      </c>
      <c r="G151" s="4">
        <v>10.065217391304348</v>
      </c>
      <c r="H151" s="11">
        <v>8.9356363987262363E-2</v>
      </c>
      <c r="I151" s="4">
        <v>93.483695652173907</v>
      </c>
      <c r="J151" s="4">
        <v>9.9157608695652186</v>
      </c>
      <c r="K151" s="11">
        <v>0.10606941456892043</v>
      </c>
      <c r="L151" s="4">
        <v>13.304347826086957</v>
      </c>
      <c r="M151" s="4">
        <v>0.67391304347826098</v>
      </c>
      <c r="N151" s="11">
        <v>5.0653594771241837E-2</v>
      </c>
      <c r="O151" s="4">
        <v>0.71195652173913049</v>
      </c>
      <c r="P151" s="4">
        <v>0.52445652173913049</v>
      </c>
      <c r="Q151" s="9">
        <v>0.73664122137404586</v>
      </c>
      <c r="R151" s="4">
        <v>5.8043478260869561</v>
      </c>
      <c r="S151" s="4">
        <v>0.14945652173913043</v>
      </c>
      <c r="T151" s="11">
        <v>2.5749063670411985E-2</v>
      </c>
      <c r="U151" s="4">
        <v>6.7880434782608692</v>
      </c>
      <c r="V151" s="4">
        <v>0</v>
      </c>
      <c r="W151" s="11">
        <v>0</v>
      </c>
      <c r="X151" s="4">
        <v>29.701086956521738</v>
      </c>
      <c r="Y151" s="4">
        <v>4.8288043478260869</v>
      </c>
      <c r="Z151" s="11">
        <v>0.162580054894785</v>
      </c>
      <c r="AA151" s="4">
        <v>6.5652173913043477</v>
      </c>
      <c r="AB151" s="4">
        <v>0</v>
      </c>
      <c r="AC151" s="11">
        <v>0</v>
      </c>
      <c r="AD151" s="4">
        <v>51.274456521739133</v>
      </c>
      <c r="AE151" s="4">
        <v>1.5923913043478262</v>
      </c>
      <c r="AF151" s="11">
        <v>3.1056229794901691E-2</v>
      </c>
      <c r="AG151" s="4">
        <v>3.375</v>
      </c>
      <c r="AH151" s="4">
        <v>0</v>
      </c>
      <c r="AI151" s="11">
        <v>0</v>
      </c>
      <c r="AJ151" s="4">
        <v>8.4211956521739122</v>
      </c>
      <c r="AK151" s="4">
        <v>2.9701086956521738</v>
      </c>
      <c r="AL151" s="11">
        <v>2.8353156450137234</v>
      </c>
      <c r="AM151" s="1">
        <v>155630</v>
      </c>
      <c r="AN151" s="1">
        <v>5</v>
      </c>
      <c r="AX151"/>
      <c r="AY151"/>
    </row>
    <row r="152" spans="1:51" x14ac:dyDescent="0.25">
      <c r="A152" t="s">
        <v>508</v>
      </c>
      <c r="B152" t="s">
        <v>112</v>
      </c>
      <c r="C152" t="s">
        <v>696</v>
      </c>
      <c r="D152" t="s">
        <v>557</v>
      </c>
      <c r="E152" s="4">
        <v>56</v>
      </c>
      <c r="F152" s="4">
        <v>191.75804347826084</v>
      </c>
      <c r="G152" s="4">
        <v>5.0261956521739117</v>
      </c>
      <c r="H152" s="11">
        <v>2.6211133368930727E-2</v>
      </c>
      <c r="I152" s="4">
        <v>168.78489130434781</v>
      </c>
      <c r="J152" s="4">
        <v>5.0261956521739117</v>
      </c>
      <c r="K152" s="11">
        <v>2.977870598092117E-2</v>
      </c>
      <c r="L152" s="4">
        <v>44.443804347826081</v>
      </c>
      <c r="M152" s="4">
        <v>0.50836956521739129</v>
      </c>
      <c r="N152" s="11">
        <v>1.1438479956368939E-2</v>
      </c>
      <c r="O152" s="4">
        <v>27.586195652173906</v>
      </c>
      <c r="P152" s="4">
        <v>0.50836956521739129</v>
      </c>
      <c r="Q152" s="9">
        <v>1.8428404250708259E-2</v>
      </c>
      <c r="R152" s="4">
        <v>12.352173913043476</v>
      </c>
      <c r="S152" s="4">
        <v>0</v>
      </c>
      <c r="T152" s="11">
        <v>0</v>
      </c>
      <c r="U152" s="4">
        <v>4.5054347826086953</v>
      </c>
      <c r="V152" s="4">
        <v>0</v>
      </c>
      <c r="W152" s="11">
        <v>0</v>
      </c>
      <c r="X152" s="4">
        <v>22.544130434782602</v>
      </c>
      <c r="Y152" s="4">
        <v>4.0314130434782598</v>
      </c>
      <c r="Z152" s="11">
        <v>0.17882317772870601</v>
      </c>
      <c r="AA152" s="4">
        <v>6.115543478260868</v>
      </c>
      <c r="AB152" s="4">
        <v>0</v>
      </c>
      <c r="AC152" s="11">
        <v>0</v>
      </c>
      <c r="AD152" s="4">
        <v>89.60413043478259</v>
      </c>
      <c r="AE152" s="4">
        <v>0.48641304347826086</v>
      </c>
      <c r="AF152" s="11">
        <v>5.428466758374397E-3</v>
      </c>
      <c r="AG152" s="4">
        <v>0.71543478260869553</v>
      </c>
      <c r="AH152" s="4">
        <v>0</v>
      </c>
      <c r="AI152" s="11">
        <v>0</v>
      </c>
      <c r="AJ152" s="4">
        <v>28.335000000000012</v>
      </c>
      <c r="AK152" s="4">
        <v>0</v>
      </c>
      <c r="AL152" s="11" t="s">
        <v>873</v>
      </c>
      <c r="AM152" s="1">
        <v>155241</v>
      </c>
      <c r="AN152" s="1">
        <v>5</v>
      </c>
      <c r="AX152"/>
      <c r="AY152"/>
    </row>
    <row r="153" spans="1:51" x14ac:dyDescent="0.25">
      <c r="A153" t="s">
        <v>508</v>
      </c>
      <c r="B153" t="s">
        <v>398</v>
      </c>
      <c r="C153" t="s">
        <v>655</v>
      </c>
      <c r="D153" t="s">
        <v>588</v>
      </c>
      <c r="E153" s="4">
        <v>54.934782608695649</v>
      </c>
      <c r="F153" s="4">
        <v>151.06739130434786</v>
      </c>
      <c r="G153" s="4">
        <v>0</v>
      </c>
      <c r="H153" s="11">
        <v>0</v>
      </c>
      <c r="I153" s="4">
        <v>134.91086956521741</v>
      </c>
      <c r="J153" s="4">
        <v>0</v>
      </c>
      <c r="K153" s="11">
        <v>0</v>
      </c>
      <c r="L153" s="4">
        <v>38.444021739130449</v>
      </c>
      <c r="M153" s="4">
        <v>0</v>
      </c>
      <c r="N153" s="11">
        <v>0</v>
      </c>
      <c r="O153" s="4">
        <v>27.084673913043488</v>
      </c>
      <c r="P153" s="4">
        <v>0</v>
      </c>
      <c r="Q153" s="9">
        <v>0</v>
      </c>
      <c r="R153" s="4">
        <v>6.8702173913043483</v>
      </c>
      <c r="S153" s="4">
        <v>0</v>
      </c>
      <c r="T153" s="11">
        <v>0</v>
      </c>
      <c r="U153" s="4">
        <v>4.4891304347826084</v>
      </c>
      <c r="V153" s="4">
        <v>0</v>
      </c>
      <c r="W153" s="11">
        <v>0</v>
      </c>
      <c r="X153" s="4">
        <v>32.234021739130448</v>
      </c>
      <c r="Y153" s="4">
        <v>0</v>
      </c>
      <c r="Z153" s="11">
        <v>0</v>
      </c>
      <c r="AA153" s="4">
        <v>4.7971739130434807</v>
      </c>
      <c r="AB153" s="4">
        <v>0</v>
      </c>
      <c r="AC153" s="11">
        <v>0</v>
      </c>
      <c r="AD153" s="4">
        <v>54.126413043478259</v>
      </c>
      <c r="AE153" s="4">
        <v>0</v>
      </c>
      <c r="AF153" s="11">
        <v>0</v>
      </c>
      <c r="AG153" s="4">
        <v>0</v>
      </c>
      <c r="AH153" s="4">
        <v>0</v>
      </c>
      <c r="AI153" s="11" t="s">
        <v>873</v>
      </c>
      <c r="AJ153" s="4">
        <v>21.465760869565223</v>
      </c>
      <c r="AK153" s="4">
        <v>0</v>
      </c>
      <c r="AL153" s="11" t="s">
        <v>873</v>
      </c>
      <c r="AM153" s="1">
        <v>155762</v>
      </c>
      <c r="AN153" s="1">
        <v>5</v>
      </c>
      <c r="AX153"/>
      <c r="AY153"/>
    </row>
    <row r="154" spans="1:51" x14ac:dyDescent="0.25">
      <c r="A154" t="s">
        <v>508</v>
      </c>
      <c r="B154" t="s">
        <v>227</v>
      </c>
      <c r="C154" t="s">
        <v>671</v>
      </c>
      <c r="D154" t="s">
        <v>612</v>
      </c>
      <c r="E154" s="4">
        <v>14.489130434782609</v>
      </c>
      <c r="F154" s="4">
        <v>65.056521739130432</v>
      </c>
      <c r="G154" s="4">
        <v>0</v>
      </c>
      <c r="H154" s="11">
        <v>0</v>
      </c>
      <c r="I154" s="4">
        <v>48.061956521739134</v>
      </c>
      <c r="J154" s="4">
        <v>0</v>
      </c>
      <c r="K154" s="11">
        <v>0</v>
      </c>
      <c r="L154" s="4">
        <v>28.673804347826088</v>
      </c>
      <c r="M154" s="4">
        <v>0</v>
      </c>
      <c r="N154" s="11">
        <v>0</v>
      </c>
      <c r="O154" s="4">
        <v>16.804239130434784</v>
      </c>
      <c r="P154" s="4">
        <v>0</v>
      </c>
      <c r="Q154" s="9">
        <v>0</v>
      </c>
      <c r="R154" s="4">
        <v>10.010869565217391</v>
      </c>
      <c r="S154" s="4">
        <v>0</v>
      </c>
      <c r="T154" s="11">
        <v>0</v>
      </c>
      <c r="U154" s="4">
        <v>1.8586956521739131</v>
      </c>
      <c r="V154" s="4">
        <v>0</v>
      </c>
      <c r="W154" s="11">
        <v>0</v>
      </c>
      <c r="X154" s="4">
        <v>8.4209782608695658</v>
      </c>
      <c r="Y154" s="4">
        <v>0</v>
      </c>
      <c r="Z154" s="11">
        <v>0</v>
      </c>
      <c r="AA154" s="4">
        <v>5.125</v>
      </c>
      <c r="AB154" s="4">
        <v>0</v>
      </c>
      <c r="AC154" s="11">
        <v>0</v>
      </c>
      <c r="AD154" s="4">
        <v>22.836739130434783</v>
      </c>
      <c r="AE154" s="4">
        <v>0</v>
      </c>
      <c r="AF154" s="11">
        <v>0</v>
      </c>
      <c r="AG154" s="4">
        <v>0</v>
      </c>
      <c r="AH154" s="4">
        <v>0</v>
      </c>
      <c r="AI154" s="11" t="s">
        <v>873</v>
      </c>
      <c r="AJ154" s="4">
        <v>0</v>
      </c>
      <c r="AK154" s="4">
        <v>0</v>
      </c>
      <c r="AL154" s="11" t="s">
        <v>873</v>
      </c>
      <c r="AM154" s="1">
        <v>155471</v>
      </c>
      <c r="AN154" s="1">
        <v>5</v>
      </c>
      <c r="AX154"/>
      <c r="AY154"/>
    </row>
    <row r="155" spans="1:51" x14ac:dyDescent="0.25">
      <c r="A155" t="s">
        <v>508</v>
      </c>
      <c r="B155" t="s">
        <v>68</v>
      </c>
      <c r="C155" t="s">
        <v>720</v>
      </c>
      <c r="D155" t="s">
        <v>567</v>
      </c>
      <c r="E155" s="4">
        <v>78.684782608695656</v>
      </c>
      <c r="F155" s="4">
        <v>238.23489130434783</v>
      </c>
      <c r="G155" s="4">
        <v>0</v>
      </c>
      <c r="H155" s="11">
        <v>0</v>
      </c>
      <c r="I155" s="4">
        <v>216.06891304347826</v>
      </c>
      <c r="J155" s="4">
        <v>0</v>
      </c>
      <c r="K155" s="11">
        <v>0</v>
      </c>
      <c r="L155" s="4">
        <v>46.173586956521746</v>
      </c>
      <c r="M155" s="4">
        <v>0</v>
      </c>
      <c r="N155" s="11">
        <v>0</v>
      </c>
      <c r="O155" s="4">
        <v>33.799673913043485</v>
      </c>
      <c r="P155" s="4">
        <v>0</v>
      </c>
      <c r="Q155" s="9">
        <v>0</v>
      </c>
      <c r="R155" s="4">
        <v>7.9336956521739115</v>
      </c>
      <c r="S155" s="4">
        <v>0</v>
      </c>
      <c r="T155" s="11">
        <v>0</v>
      </c>
      <c r="U155" s="4">
        <v>4.4402173913043477</v>
      </c>
      <c r="V155" s="4">
        <v>0</v>
      </c>
      <c r="W155" s="11">
        <v>0</v>
      </c>
      <c r="X155" s="4">
        <v>49.706086956521752</v>
      </c>
      <c r="Y155" s="4">
        <v>0</v>
      </c>
      <c r="Z155" s="11">
        <v>0</v>
      </c>
      <c r="AA155" s="4">
        <v>9.7920652173913041</v>
      </c>
      <c r="AB155" s="4">
        <v>0</v>
      </c>
      <c r="AC155" s="11">
        <v>0</v>
      </c>
      <c r="AD155" s="4">
        <v>102.83402173913043</v>
      </c>
      <c r="AE155" s="4">
        <v>0</v>
      </c>
      <c r="AF155" s="11">
        <v>0</v>
      </c>
      <c r="AG155" s="4">
        <v>1.9163043478260871</v>
      </c>
      <c r="AH155" s="4">
        <v>0</v>
      </c>
      <c r="AI155" s="11">
        <v>0</v>
      </c>
      <c r="AJ155" s="4">
        <v>27.812826086956512</v>
      </c>
      <c r="AK155" s="4">
        <v>0</v>
      </c>
      <c r="AL155" s="11" t="s">
        <v>873</v>
      </c>
      <c r="AM155" s="1">
        <v>155171</v>
      </c>
      <c r="AN155" s="1">
        <v>5</v>
      </c>
      <c r="AX155"/>
      <c r="AY155"/>
    </row>
    <row r="156" spans="1:51" x14ac:dyDescent="0.25">
      <c r="A156" t="s">
        <v>508</v>
      </c>
      <c r="B156" t="s">
        <v>339</v>
      </c>
      <c r="C156" t="s">
        <v>807</v>
      </c>
      <c r="D156" t="s">
        <v>590</v>
      </c>
      <c r="E156" s="4">
        <v>25.902173913043477</v>
      </c>
      <c r="F156" s="4">
        <v>72.220108695652172</v>
      </c>
      <c r="G156" s="4">
        <v>0</v>
      </c>
      <c r="H156" s="11">
        <v>0</v>
      </c>
      <c r="I156" s="4">
        <v>66.33695652173914</v>
      </c>
      <c r="J156" s="4">
        <v>0</v>
      </c>
      <c r="K156" s="11">
        <v>0</v>
      </c>
      <c r="L156" s="4">
        <v>15.456521739130434</v>
      </c>
      <c r="M156" s="4">
        <v>0</v>
      </c>
      <c r="N156" s="11">
        <v>0</v>
      </c>
      <c r="O156" s="4">
        <v>9.5733695652173907</v>
      </c>
      <c r="P156" s="4">
        <v>0</v>
      </c>
      <c r="Q156" s="9">
        <v>0</v>
      </c>
      <c r="R156" s="4">
        <v>3.0135869565217392</v>
      </c>
      <c r="S156" s="4">
        <v>0</v>
      </c>
      <c r="T156" s="11">
        <v>0</v>
      </c>
      <c r="U156" s="4">
        <v>2.8695652173913042</v>
      </c>
      <c r="V156" s="4">
        <v>0</v>
      </c>
      <c r="W156" s="11">
        <v>0</v>
      </c>
      <c r="X156" s="4">
        <v>13.983695652173912</v>
      </c>
      <c r="Y156" s="4">
        <v>0</v>
      </c>
      <c r="Z156" s="11">
        <v>0</v>
      </c>
      <c r="AA156" s="4">
        <v>0</v>
      </c>
      <c r="AB156" s="4">
        <v>0</v>
      </c>
      <c r="AC156" s="11" t="s">
        <v>873</v>
      </c>
      <c r="AD156" s="4">
        <v>36.608695652173914</v>
      </c>
      <c r="AE156" s="4">
        <v>0</v>
      </c>
      <c r="AF156" s="11">
        <v>0</v>
      </c>
      <c r="AG156" s="4">
        <v>1.8940217391304348</v>
      </c>
      <c r="AH156" s="4">
        <v>0</v>
      </c>
      <c r="AI156" s="11">
        <v>0</v>
      </c>
      <c r="AJ156" s="4">
        <v>4.2771739130434785</v>
      </c>
      <c r="AK156" s="4">
        <v>0</v>
      </c>
      <c r="AL156" s="11" t="s">
        <v>873</v>
      </c>
      <c r="AM156" s="1">
        <v>155688</v>
      </c>
      <c r="AN156" s="1">
        <v>5</v>
      </c>
      <c r="AX156"/>
      <c r="AY156"/>
    </row>
    <row r="157" spans="1:51" x14ac:dyDescent="0.25">
      <c r="A157" t="s">
        <v>508</v>
      </c>
      <c r="B157" t="s">
        <v>32</v>
      </c>
      <c r="C157" t="s">
        <v>680</v>
      </c>
      <c r="D157" t="s">
        <v>555</v>
      </c>
      <c r="E157" s="4">
        <v>84.239130434782609</v>
      </c>
      <c r="F157" s="4">
        <v>315.44782608695664</v>
      </c>
      <c r="G157" s="4">
        <v>0</v>
      </c>
      <c r="H157" s="11">
        <v>0</v>
      </c>
      <c r="I157" s="4">
        <v>295.55434782608705</v>
      </c>
      <c r="J157" s="4">
        <v>0</v>
      </c>
      <c r="K157" s="11">
        <v>0</v>
      </c>
      <c r="L157" s="4">
        <v>39.340217391304343</v>
      </c>
      <c r="M157" s="4">
        <v>0</v>
      </c>
      <c r="N157" s="11">
        <v>0</v>
      </c>
      <c r="O157" s="4">
        <v>34.035869565217389</v>
      </c>
      <c r="P157" s="4">
        <v>0</v>
      </c>
      <c r="Q157" s="9">
        <v>0</v>
      </c>
      <c r="R157" s="4">
        <v>0</v>
      </c>
      <c r="S157" s="4">
        <v>0</v>
      </c>
      <c r="T157" s="11" t="s">
        <v>873</v>
      </c>
      <c r="U157" s="4">
        <v>5.3043478260869561</v>
      </c>
      <c r="V157" s="4">
        <v>0</v>
      </c>
      <c r="W157" s="11">
        <v>0</v>
      </c>
      <c r="X157" s="4">
        <v>64.588043478260886</v>
      </c>
      <c r="Y157" s="4">
        <v>0</v>
      </c>
      <c r="Z157" s="11">
        <v>0</v>
      </c>
      <c r="AA157" s="4">
        <v>14.589130434782602</v>
      </c>
      <c r="AB157" s="4">
        <v>0</v>
      </c>
      <c r="AC157" s="11">
        <v>0</v>
      </c>
      <c r="AD157" s="4">
        <v>133.0500000000001</v>
      </c>
      <c r="AE157" s="4">
        <v>0</v>
      </c>
      <c r="AF157" s="11">
        <v>0</v>
      </c>
      <c r="AG157" s="4">
        <v>3.901086956521739</v>
      </c>
      <c r="AH157" s="4">
        <v>0</v>
      </c>
      <c r="AI157" s="11">
        <v>0</v>
      </c>
      <c r="AJ157" s="4">
        <v>59.979347826086972</v>
      </c>
      <c r="AK157" s="4">
        <v>0</v>
      </c>
      <c r="AL157" s="11" t="s">
        <v>873</v>
      </c>
      <c r="AM157" s="1">
        <v>155100</v>
      </c>
      <c r="AN157" s="1">
        <v>5</v>
      </c>
      <c r="AX157"/>
      <c r="AY157"/>
    </row>
    <row r="158" spans="1:51" x14ac:dyDescent="0.25">
      <c r="A158" t="s">
        <v>508</v>
      </c>
      <c r="B158" t="s">
        <v>13</v>
      </c>
      <c r="C158" t="s">
        <v>686</v>
      </c>
      <c r="D158" t="s">
        <v>562</v>
      </c>
      <c r="E158" s="4">
        <v>68.565217391304344</v>
      </c>
      <c r="F158" s="4">
        <v>253.72282608695653</v>
      </c>
      <c r="G158" s="4">
        <v>0</v>
      </c>
      <c r="H158" s="11">
        <v>0</v>
      </c>
      <c r="I158" s="4">
        <v>247.78804347826087</v>
      </c>
      <c r="J158" s="4">
        <v>0</v>
      </c>
      <c r="K158" s="11">
        <v>0</v>
      </c>
      <c r="L158" s="4">
        <v>61.888043478260876</v>
      </c>
      <c r="M158" s="4">
        <v>0</v>
      </c>
      <c r="N158" s="11">
        <v>0</v>
      </c>
      <c r="O158" s="4">
        <v>56.409782608695657</v>
      </c>
      <c r="P158" s="4">
        <v>0</v>
      </c>
      <c r="Q158" s="9">
        <v>0</v>
      </c>
      <c r="R158" s="4">
        <v>0</v>
      </c>
      <c r="S158" s="4">
        <v>0</v>
      </c>
      <c r="T158" s="11" t="s">
        <v>873</v>
      </c>
      <c r="U158" s="4">
        <v>5.4782608695652177</v>
      </c>
      <c r="V158" s="4">
        <v>0</v>
      </c>
      <c r="W158" s="11">
        <v>0</v>
      </c>
      <c r="X158" s="4">
        <v>72.051086956521743</v>
      </c>
      <c r="Y158" s="4">
        <v>0</v>
      </c>
      <c r="Z158" s="11">
        <v>0</v>
      </c>
      <c r="AA158" s="4">
        <v>0.45652173913043476</v>
      </c>
      <c r="AB158" s="4">
        <v>0</v>
      </c>
      <c r="AC158" s="11">
        <v>0</v>
      </c>
      <c r="AD158" s="4">
        <v>76.053260869565207</v>
      </c>
      <c r="AE158" s="4">
        <v>0</v>
      </c>
      <c r="AF158" s="11">
        <v>0</v>
      </c>
      <c r="AG158" s="4">
        <v>13.239130434782611</v>
      </c>
      <c r="AH158" s="4">
        <v>0</v>
      </c>
      <c r="AI158" s="11">
        <v>0</v>
      </c>
      <c r="AJ158" s="4">
        <v>30.034782608695654</v>
      </c>
      <c r="AK158" s="4">
        <v>0</v>
      </c>
      <c r="AL158" s="11" t="s">
        <v>873</v>
      </c>
      <c r="AM158" s="1">
        <v>155019</v>
      </c>
      <c r="AN158" s="1">
        <v>5</v>
      </c>
      <c r="AX158"/>
      <c r="AY158"/>
    </row>
    <row r="159" spans="1:51" x14ac:dyDescent="0.25">
      <c r="A159" t="s">
        <v>508</v>
      </c>
      <c r="B159" t="s">
        <v>257</v>
      </c>
      <c r="C159" t="s">
        <v>700</v>
      </c>
      <c r="D159" t="s">
        <v>590</v>
      </c>
      <c r="E159" s="4">
        <v>44.076086956521742</v>
      </c>
      <c r="F159" s="4">
        <v>156.3933695652174</v>
      </c>
      <c r="G159" s="4">
        <v>0</v>
      </c>
      <c r="H159" s="11">
        <v>0</v>
      </c>
      <c r="I159" s="4">
        <v>155.38521739130437</v>
      </c>
      <c r="J159" s="4">
        <v>0</v>
      </c>
      <c r="K159" s="11">
        <v>0</v>
      </c>
      <c r="L159" s="4">
        <v>25.024456521739129</v>
      </c>
      <c r="M159" s="4">
        <v>0</v>
      </c>
      <c r="N159" s="11">
        <v>0</v>
      </c>
      <c r="O159" s="4">
        <v>24.016304347826086</v>
      </c>
      <c r="P159" s="4">
        <v>0</v>
      </c>
      <c r="Q159" s="9">
        <v>0</v>
      </c>
      <c r="R159" s="4">
        <v>0</v>
      </c>
      <c r="S159" s="4">
        <v>0</v>
      </c>
      <c r="T159" s="11" t="s">
        <v>873</v>
      </c>
      <c r="U159" s="4">
        <v>1.0081521739130435</v>
      </c>
      <c r="V159" s="4">
        <v>0</v>
      </c>
      <c r="W159" s="11">
        <v>0</v>
      </c>
      <c r="X159" s="4">
        <v>34.078913043478266</v>
      </c>
      <c r="Y159" s="4">
        <v>0</v>
      </c>
      <c r="Z159" s="11">
        <v>0</v>
      </c>
      <c r="AA159" s="4">
        <v>0</v>
      </c>
      <c r="AB159" s="4">
        <v>0</v>
      </c>
      <c r="AC159" s="11" t="s">
        <v>873</v>
      </c>
      <c r="AD159" s="4">
        <v>97.29</v>
      </c>
      <c r="AE159" s="4">
        <v>0</v>
      </c>
      <c r="AF159" s="11">
        <v>0</v>
      </c>
      <c r="AG159" s="4">
        <v>0</v>
      </c>
      <c r="AH159" s="4">
        <v>0</v>
      </c>
      <c r="AI159" s="11" t="s">
        <v>873</v>
      </c>
      <c r="AJ159" s="4">
        <v>0</v>
      </c>
      <c r="AK159" s="4">
        <v>0</v>
      </c>
      <c r="AL159" s="11" t="s">
        <v>873</v>
      </c>
      <c r="AM159" s="1">
        <v>155519</v>
      </c>
      <c r="AN159" s="1">
        <v>5</v>
      </c>
      <c r="AX159"/>
      <c r="AY159"/>
    </row>
    <row r="160" spans="1:51" x14ac:dyDescent="0.25">
      <c r="A160" t="s">
        <v>508</v>
      </c>
      <c r="B160" t="s">
        <v>365</v>
      </c>
      <c r="C160" t="s">
        <v>813</v>
      </c>
      <c r="D160" t="s">
        <v>586</v>
      </c>
      <c r="E160" s="4">
        <v>46.260869565217391</v>
      </c>
      <c r="F160" s="4">
        <v>184.06293478260861</v>
      </c>
      <c r="G160" s="4">
        <v>0</v>
      </c>
      <c r="H160" s="11">
        <v>0</v>
      </c>
      <c r="I160" s="4">
        <v>179.71869565217384</v>
      </c>
      <c r="J160" s="4">
        <v>0</v>
      </c>
      <c r="K160" s="11">
        <v>0</v>
      </c>
      <c r="L160" s="4">
        <v>23.863152173913051</v>
      </c>
      <c r="M160" s="4">
        <v>0</v>
      </c>
      <c r="N160" s="11">
        <v>0</v>
      </c>
      <c r="O160" s="4">
        <v>23.863152173913051</v>
      </c>
      <c r="P160" s="4">
        <v>0</v>
      </c>
      <c r="Q160" s="9">
        <v>0</v>
      </c>
      <c r="R160" s="4">
        <v>0</v>
      </c>
      <c r="S160" s="4">
        <v>0</v>
      </c>
      <c r="T160" s="11" t="s">
        <v>873</v>
      </c>
      <c r="U160" s="4">
        <v>0</v>
      </c>
      <c r="V160" s="4">
        <v>0</v>
      </c>
      <c r="W160" s="11" t="s">
        <v>873</v>
      </c>
      <c r="X160" s="4">
        <v>33.35880434782608</v>
      </c>
      <c r="Y160" s="4">
        <v>0</v>
      </c>
      <c r="Z160" s="11">
        <v>0</v>
      </c>
      <c r="AA160" s="4">
        <v>4.3442391304347829</v>
      </c>
      <c r="AB160" s="4">
        <v>0</v>
      </c>
      <c r="AC160" s="11">
        <v>0</v>
      </c>
      <c r="AD160" s="4">
        <v>107.60804347826078</v>
      </c>
      <c r="AE160" s="4">
        <v>0</v>
      </c>
      <c r="AF160" s="11">
        <v>0</v>
      </c>
      <c r="AG160" s="4">
        <v>0</v>
      </c>
      <c r="AH160" s="4">
        <v>0</v>
      </c>
      <c r="AI160" s="11" t="s">
        <v>873</v>
      </c>
      <c r="AJ160" s="4">
        <v>14.88869565217391</v>
      </c>
      <c r="AK160" s="4">
        <v>0</v>
      </c>
      <c r="AL160" s="11" t="s">
        <v>873</v>
      </c>
      <c r="AM160" s="1">
        <v>155719</v>
      </c>
      <c r="AN160" s="1">
        <v>5</v>
      </c>
      <c r="AX160"/>
      <c r="AY160"/>
    </row>
    <row r="161" spans="1:51" x14ac:dyDescent="0.25">
      <c r="A161" t="s">
        <v>508</v>
      </c>
      <c r="B161" t="s">
        <v>395</v>
      </c>
      <c r="C161" t="s">
        <v>669</v>
      </c>
      <c r="D161" t="s">
        <v>563</v>
      </c>
      <c r="E161" s="4">
        <v>47.413043478260867</v>
      </c>
      <c r="F161" s="4">
        <v>132.39402173913047</v>
      </c>
      <c r="G161" s="4">
        <v>0</v>
      </c>
      <c r="H161" s="11">
        <v>0</v>
      </c>
      <c r="I161" s="4">
        <v>116.77304347826089</v>
      </c>
      <c r="J161" s="4">
        <v>0</v>
      </c>
      <c r="K161" s="11">
        <v>0</v>
      </c>
      <c r="L161" s="4">
        <v>34.935000000000002</v>
      </c>
      <c r="M161" s="4">
        <v>0</v>
      </c>
      <c r="N161" s="11">
        <v>0</v>
      </c>
      <c r="O161" s="4">
        <v>19.314021739130439</v>
      </c>
      <c r="P161" s="4">
        <v>0</v>
      </c>
      <c r="Q161" s="9">
        <v>0</v>
      </c>
      <c r="R161" s="4">
        <v>11.827500000000001</v>
      </c>
      <c r="S161" s="4">
        <v>0</v>
      </c>
      <c r="T161" s="11">
        <v>0</v>
      </c>
      <c r="U161" s="4">
        <v>3.7934782608695654</v>
      </c>
      <c r="V161" s="4">
        <v>0</v>
      </c>
      <c r="W161" s="11">
        <v>0</v>
      </c>
      <c r="X161" s="4">
        <v>30.62956521739132</v>
      </c>
      <c r="Y161" s="4">
        <v>0</v>
      </c>
      <c r="Z161" s="11">
        <v>0</v>
      </c>
      <c r="AA161" s="4">
        <v>0</v>
      </c>
      <c r="AB161" s="4">
        <v>0</v>
      </c>
      <c r="AC161" s="11" t="s">
        <v>873</v>
      </c>
      <c r="AD161" s="4">
        <v>60.822173913043493</v>
      </c>
      <c r="AE161" s="4">
        <v>0</v>
      </c>
      <c r="AF161" s="11">
        <v>0</v>
      </c>
      <c r="AG161" s="4">
        <v>0.22467391304347828</v>
      </c>
      <c r="AH161" s="4">
        <v>0</v>
      </c>
      <c r="AI161" s="11">
        <v>0</v>
      </c>
      <c r="AJ161" s="4">
        <v>5.7826086956521747</v>
      </c>
      <c r="AK161" s="4">
        <v>0</v>
      </c>
      <c r="AL161" s="11" t="s">
        <v>873</v>
      </c>
      <c r="AM161" s="1">
        <v>155759</v>
      </c>
      <c r="AN161" s="1">
        <v>5</v>
      </c>
      <c r="AX161"/>
      <c r="AY161"/>
    </row>
    <row r="162" spans="1:51" x14ac:dyDescent="0.25">
      <c r="A162" t="s">
        <v>508</v>
      </c>
      <c r="B162" t="s">
        <v>69</v>
      </c>
      <c r="C162" t="s">
        <v>708</v>
      </c>
      <c r="D162" t="s">
        <v>605</v>
      </c>
      <c r="E162" s="4">
        <v>54.967391304347828</v>
      </c>
      <c r="F162" s="4">
        <v>144.03913043478258</v>
      </c>
      <c r="G162" s="4">
        <v>29.018913043478257</v>
      </c>
      <c r="H162" s="11">
        <v>0.20146548341332368</v>
      </c>
      <c r="I162" s="4">
        <v>123.48315217391303</v>
      </c>
      <c r="J162" s="4">
        <v>29.018913043478257</v>
      </c>
      <c r="K162" s="11">
        <v>0.23500301484536265</v>
      </c>
      <c r="L162" s="4">
        <v>24.55130434782609</v>
      </c>
      <c r="M162" s="4">
        <v>1.3953260869565218</v>
      </c>
      <c r="N162" s="11">
        <v>5.6833073599206627E-2</v>
      </c>
      <c r="O162" s="4">
        <v>15.853369565217392</v>
      </c>
      <c r="P162" s="4">
        <v>1.3953260869565218</v>
      </c>
      <c r="Q162" s="9">
        <v>8.8014480531501335E-2</v>
      </c>
      <c r="R162" s="4">
        <v>4.3501086956521737</v>
      </c>
      <c r="S162" s="4">
        <v>0</v>
      </c>
      <c r="T162" s="11">
        <v>0</v>
      </c>
      <c r="U162" s="4">
        <v>4.3478260869565215</v>
      </c>
      <c r="V162" s="4">
        <v>0</v>
      </c>
      <c r="W162" s="11">
        <v>0</v>
      </c>
      <c r="X162" s="4">
        <v>32.347717391304343</v>
      </c>
      <c r="Y162" s="4">
        <v>7.3740217391304332</v>
      </c>
      <c r="Z162" s="11">
        <v>0.22796111546073741</v>
      </c>
      <c r="AA162" s="4">
        <v>11.858043478260868</v>
      </c>
      <c r="AB162" s="4">
        <v>0</v>
      </c>
      <c r="AC162" s="11">
        <v>0</v>
      </c>
      <c r="AD162" s="4">
        <v>62.995978260869563</v>
      </c>
      <c r="AE162" s="4">
        <v>11.041956521739129</v>
      </c>
      <c r="AF162" s="11">
        <v>0.17528034053243563</v>
      </c>
      <c r="AG162" s="4">
        <v>5.7065217391304345E-2</v>
      </c>
      <c r="AH162" s="4">
        <v>0</v>
      </c>
      <c r="AI162" s="11">
        <v>0</v>
      </c>
      <c r="AJ162" s="4">
        <v>12.229021739130431</v>
      </c>
      <c r="AK162" s="4">
        <v>9.2076086956521745</v>
      </c>
      <c r="AL162" s="11">
        <v>1.3281430763782311</v>
      </c>
      <c r="AM162" s="1">
        <v>155176</v>
      </c>
      <c r="AN162" s="1">
        <v>5</v>
      </c>
      <c r="AX162"/>
      <c r="AY162"/>
    </row>
    <row r="163" spans="1:51" x14ac:dyDescent="0.25">
      <c r="A163" t="s">
        <v>508</v>
      </c>
      <c r="B163" t="s">
        <v>391</v>
      </c>
      <c r="C163" t="s">
        <v>708</v>
      </c>
      <c r="D163" t="s">
        <v>605</v>
      </c>
      <c r="E163" s="4">
        <v>96.630434782608702</v>
      </c>
      <c r="F163" s="4">
        <v>450.43434782608693</v>
      </c>
      <c r="G163" s="4">
        <v>110.03989130434782</v>
      </c>
      <c r="H163" s="11">
        <v>0.2442972917927527</v>
      </c>
      <c r="I163" s="4">
        <v>410.98902173913041</v>
      </c>
      <c r="J163" s="4">
        <v>109.28445652173912</v>
      </c>
      <c r="K163" s="11">
        <v>0.26590602361905891</v>
      </c>
      <c r="L163" s="4">
        <v>39.23554347826088</v>
      </c>
      <c r="M163" s="4">
        <v>2.8315217391304346</v>
      </c>
      <c r="N163" s="11">
        <v>7.2167261827258425E-2</v>
      </c>
      <c r="O163" s="4">
        <v>18.052934782608698</v>
      </c>
      <c r="P163" s="4">
        <v>2.8315217391304346</v>
      </c>
      <c r="Q163" s="9">
        <v>0.15684550867918617</v>
      </c>
      <c r="R163" s="4">
        <v>15.785760869565225</v>
      </c>
      <c r="S163" s="4">
        <v>0</v>
      </c>
      <c r="T163" s="11">
        <v>0</v>
      </c>
      <c r="U163" s="4">
        <v>5.3968478260869563</v>
      </c>
      <c r="V163" s="4">
        <v>0</v>
      </c>
      <c r="W163" s="11">
        <v>0</v>
      </c>
      <c r="X163" s="4">
        <v>30.911086956521746</v>
      </c>
      <c r="Y163" s="4">
        <v>14.005434782608695</v>
      </c>
      <c r="Z163" s="11">
        <v>0.45308774816971525</v>
      </c>
      <c r="AA163" s="4">
        <v>18.262717391304353</v>
      </c>
      <c r="AB163" s="4">
        <v>0.75543478260869568</v>
      </c>
      <c r="AC163" s="11">
        <v>4.1364861888975507E-2</v>
      </c>
      <c r="AD163" s="4">
        <v>320.95826086956521</v>
      </c>
      <c r="AE163" s="4">
        <v>51.380760869565208</v>
      </c>
      <c r="AF163" s="11">
        <v>0.1600854912734149</v>
      </c>
      <c r="AG163" s="4">
        <v>0</v>
      </c>
      <c r="AH163" s="4">
        <v>0</v>
      </c>
      <c r="AI163" s="11" t="s">
        <v>873</v>
      </c>
      <c r="AJ163" s="4">
        <v>41.066739130434783</v>
      </c>
      <c r="AK163" s="4">
        <v>41.066739130434783</v>
      </c>
      <c r="AL163" s="11">
        <v>1</v>
      </c>
      <c r="AM163" s="1">
        <v>155755</v>
      </c>
      <c r="AN163" s="1">
        <v>5</v>
      </c>
      <c r="AX163"/>
      <c r="AY163"/>
    </row>
    <row r="164" spans="1:51" x14ac:dyDescent="0.25">
      <c r="A164" t="s">
        <v>508</v>
      </c>
      <c r="B164" t="s">
        <v>275</v>
      </c>
      <c r="C164" t="s">
        <v>784</v>
      </c>
      <c r="D164" t="s">
        <v>622</v>
      </c>
      <c r="E164" s="4">
        <v>67.934782608695656</v>
      </c>
      <c r="F164" s="4">
        <v>221.49108695652171</v>
      </c>
      <c r="G164" s="4">
        <v>1.3067391304347828</v>
      </c>
      <c r="H164" s="11">
        <v>5.8997368625099272E-3</v>
      </c>
      <c r="I164" s="4">
        <v>191.75880434782607</v>
      </c>
      <c r="J164" s="4">
        <v>0</v>
      </c>
      <c r="K164" s="11">
        <v>0</v>
      </c>
      <c r="L164" s="4">
        <v>50.098695652173923</v>
      </c>
      <c r="M164" s="4">
        <v>1.3067391304347828</v>
      </c>
      <c r="N164" s="11">
        <v>2.6083296449616843E-2</v>
      </c>
      <c r="O164" s="4">
        <v>28.964021739130441</v>
      </c>
      <c r="P164" s="4">
        <v>0</v>
      </c>
      <c r="Q164" s="9">
        <v>0</v>
      </c>
      <c r="R164" s="4">
        <v>15.656413043478262</v>
      </c>
      <c r="S164" s="4">
        <v>1.3067391304347828</v>
      </c>
      <c r="T164" s="11">
        <v>8.3463506411458013E-2</v>
      </c>
      <c r="U164" s="4">
        <v>5.4782608695652177</v>
      </c>
      <c r="V164" s="4">
        <v>0</v>
      </c>
      <c r="W164" s="11">
        <v>0</v>
      </c>
      <c r="X164" s="4">
        <v>31.89858695652174</v>
      </c>
      <c r="Y164" s="4">
        <v>0</v>
      </c>
      <c r="Z164" s="11">
        <v>0</v>
      </c>
      <c r="AA164" s="4">
        <v>8.5976086956521733</v>
      </c>
      <c r="AB164" s="4">
        <v>0</v>
      </c>
      <c r="AC164" s="11">
        <v>0</v>
      </c>
      <c r="AD164" s="4">
        <v>107.80510869565215</v>
      </c>
      <c r="AE164" s="4">
        <v>0</v>
      </c>
      <c r="AF164" s="11">
        <v>0</v>
      </c>
      <c r="AG164" s="4">
        <v>0.17391304347826086</v>
      </c>
      <c r="AH164" s="4">
        <v>0</v>
      </c>
      <c r="AI164" s="11">
        <v>0</v>
      </c>
      <c r="AJ164" s="4">
        <v>22.917173913043481</v>
      </c>
      <c r="AK164" s="4">
        <v>0</v>
      </c>
      <c r="AL164" s="11" t="s">
        <v>873</v>
      </c>
      <c r="AM164" s="1">
        <v>155561</v>
      </c>
      <c r="AN164" s="1">
        <v>5</v>
      </c>
      <c r="AX164"/>
      <c r="AY164"/>
    </row>
    <row r="165" spans="1:51" x14ac:dyDescent="0.25">
      <c r="A165" t="s">
        <v>508</v>
      </c>
      <c r="B165" t="s">
        <v>362</v>
      </c>
      <c r="C165" t="s">
        <v>710</v>
      </c>
      <c r="D165" t="s">
        <v>607</v>
      </c>
      <c r="E165" s="4">
        <v>122.68478260869566</v>
      </c>
      <c r="F165" s="4">
        <v>443.4515217391305</v>
      </c>
      <c r="G165" s="4">
        <v>100.70782608695654</v>
      </c>
      <c r="H165" s="11">
        <v>0.22709996730195009</v>
      </c>
      <c r="I165" s="4">
        <v>400.5825000000001</v>
      </c>
      <c r="J165" s="4">
        <v>100.70782608695654</v>
      </c>
      <c r="K165" s="11">
        <v>0.25140345893032401</v>
      </c>
      <c r="L165" s="4">
        <v>94.369456521739139</v>
      </c>
      <c r="M165" s="4">
        <v>13.341086956521734</v>
      </c>
      <c r="N165" s="11">
        <v>0.1413708147556032</v>
      </c>
      <c r="O165" s="4">
        <v>63.372717391304356</v>
      </c>
      <c r="P165" s="4">
        <v>13.341086956521734</v>
      </c>
      <c r="Q165" s="9">
        <v>0.21051783015939163</v>
      </c>
      <c r="R165" s="4">
        <v>25.518478260869564</v>
      </c>
      <c r="S165" s="4">
        <v>0</v>
      </c>
      <c r="T165" s="11">
        <v>0</v>
      </c>
      <c r="U165" s="4">
        <v>5.4782608695652177</v>
      </c>
      <c r="V165" s="4">
        <v>0</v>
      </c>
      <c r="W165" s="11">
        <v>0</v>
      </c>
      <c r="X165" s="4">
        <v>67.959130434782608</v>
      </c>
      <c r="Y165" s="4">
        <v>31.344673913043483</v>
      </c>
      <c r="Z165" s="11">
        <v>0.46122829577879293</v>
      </c>
      <c r="AA165" s="4">
        <v>11.872282608695652</v>
      </c>
      <c r="AB165" s="4">
        <v>0</v>
      </c>
      <c r="AC165" s="11">
        <v>0</v>
      </c>
      <c r="AD165" s="4">
        <v>216.08760869565222</v>
      </c>
      <c r="AE165" s="4">
        <v>50.254239130434804</v>
      </c>
      <c r="AF165" s="11">
        <v>0.23256418743202995</v>
      </c>
      <c r="AG165" s="4">
        <v>0.3821739130434782</v>
      </c>
      <c r="AH165" s="4">
        <v>0</v>
      </c>
      <c r="AI165" s="11">
        <v>0</v>
      </c>
      <c r="AJ165" s="4">
        <v>52.780869565217415</v>
      </c>
      <c r="AK165" s="4">
        <v>5.7678260869565214</v>
      </c>
      <c r="AL165" s="11">
        <v>9.1509121061359906</v>
      </c>
      <c r="AM165" s="1">
        <v>155716</v>
      </c>
      <c r="AN165" s="1">
        <v>5</v>
      </c>
      <c r="AX165"/>
      <c r="AY165"/>
    </row>
    <row r="166" spans="1:51" x14ac:dyDescent="0.25">
      <c r="A166" t="s">
        <v>508</v>
      </c>
      <c r="B166" t="s">
        <v>136</v>
      </c>
      <c r="C166" t="s">
        <v>638</v>
      </c>
      <c r="D166" t="s">
        <v>616</v>
      </c>
      <c r="E166" s="4">
        <v>82.369565217391298</v>
      </c>
      <c r="F166" s="4">
        <v>289.50108695652182</v>
      </c>
      <c r="G166" s="4">
        <v>0</v>
      </c>
      <c r="H166" s="11">
        <v>0</v>
      </c>
      <c r="I166" s="4">
        <v>276.39576086956527</v>
      </c>
      <c r="J166" s="4">
        <v>0</v>
      </c>
      <c r="K166" s="11">
        <v>0</v>
      </c>
      <c r="L166" s="4">
        <v>65.182282608695644</v>
      </c>
      <c r="M166" s="4">
        <v>0</v>
      </c>
      <c r="N166" s="11">
        <v>0</v>
      </c>
      <c r="O166" s="4">
        <v>52.07695652173912</v>
      </c>
      <c r="P166" s="4">
        <v>0</v>
      </c>
      <c r="Q166" s="9">
        <v>0</v>
      </c>
      <c r="R166" s="4">
        <v>7.4527173913043461</v>
      </c>
      <c r="S166" s="4">
        <v>0</v>
      </c>
      <c r="T166" s="11">
        <v>0</v>
      </c>
      <c r="U166" s="4">
        <v>5.6526086956521739</v>
      </c>
      <c r="V166" s="4">
        <v>0</v>
      </c>
      <c r="W166" s="11">
        <v>0</v>
      </c>
      <c r="X166" s="4">
        <v>71.037065217391302</v>
      </c>
      <c r="Y166" s="4">
        <v>0</v>
      </c>
      <c r="Z166" s="11">
        <v>0</v>
      </c>
      <c r="AA166" s="4">
        <v>0</v>
      </c>
      <c r="AB166" s="4">
        <v>0</v>
      </c>
      <c r="AC166" s="11" t="s">
        <v>873</v>
      </c>
      <c r="AD166" s="4">
        <v>153.28173913043483</v>
      </c>
      <c r="AE166" s="4">
        <v>0</v>
      </c>
      <c r="AF166" s="11">
        <v>0</v>
      </c>
      <c r="AG166" s="4">
        <v>0</v>
      </c>
      <c r="AH166" s="4">
        <v>0</v>
      </c>
      <c r="AI166" s="11" t="s">
        <v>873</v>
      </c>
      <c r="AJ166" s="4">
        <v>0</v>
      </c>
      <c r="AK166" s="4">
        <v>0</v>
      </c>
      <c r="AL166" s="11" t="s">
        <v>873</v>
      </c>
      <c r="AM166" s="1">
        <v>155282</v>
      </c>
      <c r="AN166" s="1">
        <v>5</v>
      </c>
      <c r="AX166"/>
      <c r="AY166"/>
    </row>
    <row r="167" spans="1:51" x14ac:dyDescent="0.25">
      <c r="A167" t="s">
        <v>508</v>
      </c>
      <c r="B167" t="s">
        <v>145</v>
      </c>
      <c r="C167" t="s">
        <v>749</v>
      </c>
      <c r="D167" t="s">
        <v>568</v>
      </c>
      <c r="E167" s="4">
        <v>37.967391304347828</v>
      </c>
      <c r="F167" s="4">
        <v>88.880108695652169</v>
      </c>
      <c r="G167" s="4">
        <v>5.3994565217391308</v>
      </c>
      <c r="H167" s="11">
        <v>6.0749886571676313E-2</v>
      </c>
      <c r="I167" s="4">
        <v>82.990869565217395</v>
      </c>
      <c r="J167" s="4">
        <v>4.4347826086956523</v>
      </c>
      <c r="K167" s="11">
        <v>5.3436994116691727E-2</v>
      </c>
      <c r="L167" s="4">
        <v>18.967391304347828</v>
      </c>
      <c r="M167" s="4">
        <v>5.2173913043478262</v>
      </c>
      <c r="N167" s="11">
        <v>0.2750716332378223</v>
      </c>
      <c r="O167" s="4">
        <v>13.260217391304348</v>
      </c>
      <c r="P167" s="4">
        <v>4.4347826086956523</v>
      </c>
      <c r="Q167" s="9">
        <v>0.33444267750872997</v>
      </c>
      <c r="R167" s="4">
        <v>1.0115217391304347</v>
      </c>
      <c r="S167" s="4">
        <v>0</v>
      </c>
      <c r="T167" s="11">
        <v>0</v>
      </c>
      <c r="U167" s="4">
        <v>4.6956521739130439</v>
      </c>
      <c r="V167" s="4">
        <v>0.78260869565217395</v>
      </c>
      <c r="W167" s="11">
        <v>0.16666666666666666</v>
      </c>
      <c r="X167" s="4">
        <v>25.110000000000003</v>
      </c>
      <c r="Y167" s="4">
        <v>0</v>
      </c>
      <c r="Z167" s="11">
        <v>0</v>
      </c>
      <c r="AA167" s="4">
        <v>0.18206521739130435</v>
      </c>
      <c r="AB167" s="4">
        <v>0.18206521739130435</v>
      </c>
      <c r="AC167" s="11">
        <v>1</v>
      </c>
      <c r="AD167" s="4">
        <v>39.014239130434781</v>
      </c>
      <c r="AE167" s="4">
        <v>0</v>
      </c>
      <c r="AF167" s="11">
        <v>0</v>
      </c>
      <c r="AG167" s="4">
        <v>0</v>
      </c>
      <c r="AH167" s="4">
        <v>0</v>
      </c>
      <c r="AI167" s="11" t="s">
        <v>873</v>
      </c>
      <c r="AJ167" s="4">
        <v>5.6064130434782591</v>
      </c>
      <c r="AK167" s="4">
        <v>0</v>
      </c>
      <c r="AL167" s="11" t="s">
        <v>873</v>
      </c>
      <c r="AM167" s="1">
        <v>155303</v>
      </c>
      <c r="AN167" s="1">
        <v>5</v>
      </c>
      <c r="AX167"/>
      <c r="AY167"/>
    </row>
    <row r="168" spans="1:51" x14ac:dyDescent="0.25">
      <c r="A168" t="s">
        <v>508</v>
      </c>
      <c r="B168" t="s">
        <v>302</v>
      </c>
      <c r="C168" t="s">
        <v>801</v>
      </c>
      <c r="D168" t="s">
        <v>596</v>
      </c>
      <c r="E168" s="4">
        <v>51.728260869565219</v>
      </c>
      <c r="F168" s="4">
        <v>184.26369565217391</v>
      </c>
      <c r="G168" s="4">
        <v>13.527826086956521</v>
      </c>
      <c r="H168" s="11">
        <v>7.341557998756508E-2</v>
      </c>
      <c r="I168" s="4">
        <v>168.35</v>
      </c>
      <c r="J168" s="4">
        <v>13.527826086956521</v>
      </c>
      <c r="K168" s="11">
        <v>8.0355367311889053E-2</v>
      </c>
      <c r="L168" s="4">
        <v>37.622717391304334</v>
      </c>
      <c r="M168" s="4">
        <v>0</v>
      </c>
      <c r="N168" s="11">
        <v>0</v>
      </c>
      <c r="O168" s="4">
        <v>26.303043478260861</v>
      </c>
      <c r="P168" s="4">
        <v>0</v>
      </c>
      <c r="Q168" s="9">
        <v>0</v>
      </c>
      <c r="R168" s="4">
        <v>6.2761956521739126</v>
      </c>
      <c r="S168" s="4">
        <v>0</v>
      </c>
      <c r="T168" s="11">
        <v>0</v>
      </c>
      <c r="U168" s="4">
        <v>5.0434782608695654</v>
      </c>
      <c r="V168" s="4">
        <v>0</v>
      </c>
      <c r="W168" s="11">
        <v>0</v>
      </c>
      <c r="X168" s="4">
        <v>32.193804347826088</v>
      </c>
      <c r="Y168" s="4">
        <v>4.1613043478260865</v>
      </c>
      <c r="Z168" s="11">
        <v>0.12925792499907149</v>
      </c>
      <c r="AA168" s="4">
        <v>4.5940217391304348</v>
      </c>
      <c r="AB168" s="4">
        <v>0</v>
      </c>
      <c r="AC168" s="11">
        <v>0</v>
      </c>
      <c r="AD168" s="4">
        <v>73.786847826086969</v>
      </c>
      <c r="AE168" s="4">
        <v>8.4395652173913049</v>
      </c>
      <c r="AF168" s="11">
        <v>0.11437763593429369</v>
      </c>
      <c r="AG168" s="4">
        <v>3.346304347826087</v>
      </c>
      <c r="AH168" s="4">
        <v>0</v>
      </c>
      <c r="AI168" s="11">
        <v>0</v>
      </c>
      <c r="AJ168" s="4">
        <v>32.720000000000006</v>
      </c>
      <c r="AK168" s="4">
        <v>0.92695652173913046</v>
      </c>
      <c r="AL168" s="11">
        <v>35.298311444652917</v>
      </c>
      <c r="AM168" s="1">
        <v>155635</v>
      </c>
      <c r="AN168" s="1">
        <v>5</v>
      </c>
      <c r="AX168"/>
      <c r="AY168"/>
    </row>
    <row r="169" spans="1:51" x14ac:dyDescent="0.25">
      <c r="A169" t="s">
        <v>508</v>
      </c>
      <c r="B169" t="s">
        <v>288</v>
      </c>
      <c r="C169" t="s">
        <v>723</v>
      </c>
      <c r="D169" t="s">
        <v>549</v>
      </c>
      <c r="E169" s="4">
        <v>86.173913043478265</v>
      </c>
      <c r="F169" s="4">
        <v>258.83315217391299</v>
      </c>
      <c r="G169" s="4">
        <v>27.831521739130434</v>
      </c>
      <c r="H169" s="11">
        <v>0.10752688172043012</v>
      </c>
      <c r="I169" s="4">
        <v>253.18097826086955</v>
      </c>
      <c r="J169" s="4">
        <v>27.831521739130434</v>
      </c>
      <c r="K169" s="11">
        <v>0.10992738052561646</v>
      </c>
      <c r="L169" s="4">
        <v>36.604891304347838</v>
      </c>
      <c r="M169" s="4">
        <v>3.6043478260869581</v>
      </c>
      <c r="N169" s="11">
        <v>9.8466289549092104E-2</v>
      </c>
      <c r="O169" s="4">
        <v>30.952717391304358</v>
      </c>
      <c r="P169" s="4">
        <v>3.6043478260869581</v>
      </c>
      <c r="Q169" s="9">
        <v>0.11644689480799959</v>
      </c>
      <c r="R169" s="4">
        <v>0</v>
      </c>
      <c r="S169" s="4">
        <v>0</v>
      </c>
      <c r="T169" s="11" t="s">
        <v>873</v>
      </c>
      <c r="U169" s="4">
        <v>5.6521739130434785</v>
      </c>
      <c r="V169" s="4">
        <v>0</v>
      </c>
      <c r="W169" s="11">
        <v>0</v>
      </c>
      <c r="X169" s="4">
        <v>56.283695652173918</v>
      </c>
      <c r="Y169" s="4">
        <v>6.0456521739130453</v>
      </c>
      <c r="Z169" s="11">
        <v>0.10741391630134607</v>
      </c>
      <c r="AA169" s="4">
        <v>0</v>
      </c>
      <c r="AB169" s="4">
        <v>0</v>
      </c>
      <c r="AC169" s="11" t="s">
        <v>873</v>
      </c>
      <c r="AD169" s="4">
        <v>106.60434782608692</v>
      </c>
      <c r="AE169" s="4">
        <v>9.2869565217391283</v>
      </c>
      <c r="AF169" s="11">
        <v>8.7116114034014452E-2</v>
      </c>
      <c r="AG169" s="4">
        <v>23.606521739130422</v>
      </c>
      <c r="AH169" s="4">
        <v>0</v>
      </c>
      <c r="AI169" s="11">
        <v>0</v>
      </c>
      <c r="AJ169" s="4">
        <v>35.733695652173921</v>
      </c>
      <c r="AK169" s="4">
        <v>8.8945652173912997</v>
      </c>
      <c r="AL169" s="11">
        <v>4.0174752535744869</v>
      </c>
      <c r="AM169" s="1">
        <v>155605</v>
      </c>
      <c r="AN169" s="1">
        <v>5</v>
      </c>
      <c r="AX169"/>
      <c r="AY169"/>
    </row>
    <row r="170" spans="1:51" x14ac:dyDescent="0.25">
      <c r="A170" t="s">
        <v>508</v>
      </c>
      <c r="B170" t="s">
        <v>94</v>
      </c>
      <c r="C170" t="s">
        <v>733</v>
      </c>
      <c r="D170" t="s">
        <v>578</v>
      </c>
      <c r="E170" s="4">
        <v>87.456521739130437</v>
      </c>
      <c r="F170" s="4">
        <v>299.21554347826088</v>
      </c>
      <c r="G170" s="4">
        <v>0</v>
      </c>
      <c r="H170" s="11">
        <v>0</v>
      </c>
      <c r="I170" s="4">
        <v>282.56717391304346</v>
      </c>
      <c r="J170" s="4">
        <v>0</v>
      </c>
      <c r="K170" s="11">
        <v>0</v>
      </c>
      <c r="L170" s="4">
        <v>32.206521739130437</v>
      </c>
      <c r="M170" s="4">
        <v>0</v>
      </c>
      <c r="N170" s="11">
        <v>0</v>
      </c>
      <c r="O170" s="4">
        <v>22.271739130434781</v>
      </c>
      <c r="P170" s="4">
        <v>0</v>
      </c>
      <c r="Q170" s="9">
        <v>0</v>
      </c>
      <c r="R170" s="4">
        <v>5.5869565217391308</v>
      </c>
      <c r="S170" s="4">
        <v>0</v>
      </c>
      <c r="T170" s="11">
        <v>0</v>
      </c>
      <c r="U170" s="4">
        <v>4.3478260869565215</v>
      </c>
      <c r="V170" s="4">
        <v>0</v>
      </c>
      <c r="W170" s="11">
        <v>0</v>
      </c>
      <c r="X170" s="4">
        <v>60.280760869565214</v>
      </c>
      <c r="Y170" s="4">
        <v>0</v>
      </c>
      <c r="Z170" s="11">
        <v>0</v>
      </c>
      <c r="AA170" s="4">
        <v>6.7135869565217385</v>
      </c>
      <c r="AB170" s="4">
        <v>0</v>
      </c>
      <c r="AC170" s="11">
        <v>0</v>
      </c>
      <c r="AD170" s="4">
        <v>166.16576086956522</v>
      </c>
      <c r="AE170" s="4">
        <v>0</v>
      </c>
      <c r="AF170" s="11">
        <v>0</v>
      </c>
      <c r="AG170" s="4">
        <v>0</v>
      </c>
      <c r="AH170" s="4">
        <v>0</v>
      </c>
      <c r="AI170" s="11" t="s">
        <v>873</v>
      </c>
      <c r="AJ170" s="4">
        <v>33.848913043478262</v>
      </c>
      <c r="AK170" s="4">
        <v>0</v>
      </c>
      <c r="AL170" s="11" t="s">
        <v>873</v>
      </c>
      <c r="AM170" s="1">
        <v>155218</v>
      </c>
      <c r="AN170" s="1">
        <v>5</v>
      </c>
      <c r="AX170"/>
      <c r="AY170"/>
    </row>
    <row r="171" spans="1:51" x14ac:dyDescent="0.25">
      <c r="A171" t="s">
        <v>508</v>
      </c>
      <c r="B171" t="s">
        <v>475</v>
      </c>
      <c r="C171" t="s">
        <v>722</v>
      </c>
      <c r="D171" t="s">
        <v>582</v>
      </c>
      <c r="E171" s="4">
        <v>54.391304347826086</v>
      </c>
      <c r="F171" s="4">
        <v>303.52510869565214</v>
      </c>
      <c r="G171" s="4">
        <v>86.739239130434783</v>
      </c>
      <c r="H171" s="11">
        <v>0.28577286242703942</v>
      </c>
      <c r="I171" s="4">
        <v>295.16554347826082</v>
      </c>
      <c r="J171" s="4">
        <v>86.739239130434783</v>
      </c>
      <c r="K171" s="11">
        <v>0.29386641173726025</v>
      </c>
      <c r="L171" s="4">
        <v>16.633152173913043</v>
      </c>
      <c r="M171" s="4">
        <v>5.0081521739130439</v>
      </c>
      <c r="N171" s="11">
        <v>0.30109459238686492</v>
      </c>
      <c r="O171" s="4">
        <v>10.853260869565217</v>
      </c>
      <c r="P171" s="4">
        <v>5.0081521739130439</v>
      </c>
      <c r="Q171" s="9">
        <v>0.46144216324486736</v>
      </c>
      <c r="R171" s="4">
        <v>0</v>
      </c>
      <c r="S171" s="4">
        <v>0</v>
      </c>
      <c r="T171" s="11" t="s">
        <v>873</v>
      </c>
      <c r="U171" s="4">
        <v>5.7798913043478262</v>
      </c>
      <c r="V171" s="4">
        <v>0</v>
      </c>
      <c r="W171" s="11">
        <v>0</v>
      </c>
      <c r="X171" s="4">
        <v>53.605543478260863</v>
      </c>
      <c r="Y171" s="4">
        <v>15.508152173913043</v>
      </c>
      <c r="Z171" s="11">
        <v>0.28930127683906803</v>
      </c>
      <c r="AA171" s="4">
        <v>2.5796739130434783</v>
      </c>
      <c r="AB171" s="4">
        <v>0</v>
      </c>
      <c r="AC171" s="11">
        <v>0</v>
      </c>
      <c r="AD171" s="4">
        <v>196.25793478260866</v>
      </c>
      <c r="AE171" s="4">
        <v>62.815326086956524</v>
      </c>
      <c r="AF171" s="11">
        <v>0.32006515383205231</v>
      </c>
      <c r="AG171" s="4">
        <v>0</v>
      </c>
      <c r="AH171" s="4">
        <v>0</v>
      </c>
      <c r="AI171" s="11" t="s">
        <v>873</v>
      </c>
      <c r="AJ171" s="4">
        <v>34.448804347826083</v>
      </c>
      <c r="AK171" s="4">
        <v>3.4076086956521738</v>
      </c>
      <c r="AL171" s="11">
        <v>10.109377990430621</v>
      </c>
      <c r="AM171" s="1">
        <v>155846</v>
      </c>
      <c r="AN171" s="1">
        <v>5</v>
      </c>
      <c r="AX171"/>
      <c r="AY171"/>
    </row>
    <row r="172" spans="1:51" x14ac:dyDescent="0.25">
      <c r="A172" t="s">
        <v>508</v>
      </c>
      <c r="B172" t="s">
        <v>24</v>
      </c>
      <c r="C172" t="s">
        <v>705</v>
      </c>
      <c r="D172" t="s">
        <v>583</v>
      </c>
      <c r="E172" s="4">
        <v>94.010869565217391</v>
      </c>
      <c r="F172" s="4">
        <v>330.05467391304336</v>
      </c>
      <c r="G172" s="4">
        <v>43.018152173913052</v>
      </c>
      <c r="H172" s="11">
        <v>0.13033644294110699</v>
      </c>
      <c r="I172" s="4">
        <v>307.93097826086944</v>
      </c>
      <c r="J172" s="4">
        <v>43.018152173913052</v>
      </c>
      <c r="K172" s="11">
        <v>0.13970063167035252</v>
      </c>
      <c r="L172" s="4">
        <v>46.991413043478268</v>
      </c>
      <c r="M172" s="4">
        <v>0.37141304347826087</v>
      </c>
      <c r="N172" s="11">
        <v>7.9038492231466879E-3</v>
      </c>
      <c r="O172" s="4">
        <v>28.20326086956522</v>
      </c>
      <c r="P172" s="4">
        <v>0.37141304347826087</v>
      </c>
      <c r="Q172" s="9">
        <v>1.3169152503179557E-2</v>
      </c>
      <c r="R172" s="4">
        <v>13.570760869565222</v>
      </c>
      <c r="S172" s="4">
        <v>0</v>
      </c>
      <c r="T172" s="11">
        <v>0</v>
      </c>
      <c r="U172" s="4">
        <v>5.2173913043478262</v>
      </c>
      <c r="V172" s="4">
        <v>0</v>
      </c>
      <c r="W172" s="11">
        <v>0</v>
      </c>
      <c r="X172" s="4">
        <v>79.765108695652188</v>
      </c>
      <c r="Y172" s="4">
        <v>10.610652173913044</v>
      </c>
      <c r="Z172" s="11">
        <v>0.1330237286380255</v>
      </c>
      <c r="AA172" s="4">
        <v>3.3355434782608682</v>
      </c>
      <c r="AB172" s="4">
        <v>0</v>
      </c>
      <c r="AC172" s="11">
        <v>0</v>
      </c>
      <c r="AD172" s="4">
        <v>180.20141304347814</v>
      </c>
      <c r="AE172" s="4">
        <v>32.036086956521743</v>
      </c>
      <c r="AF172" s="11">
        <v>0.17777933266700982</v>
      </c>
      <c r="AG172" s="4">
        <v>0</v>
      </c>
      <c r="AH172" s="4">
        <v>0</v>
      </c>
      <c r="AI172" s="11" t="s">
        <v>873</v>
      </c>
      <c r="AJ172" s="4">
        <v>19.761195652173914</v>
      </c>
      <c r="AK172" s="4">
        <v>0</v>
      </c>
      <c r="AL172" s="11" t="s">
        <v>873</v>
      </c>
      <c r="AM172" s="1">
        <v>155070</v>
      </c>
      <c r="AN172" s="1">
        <v>5</v>
      </c>
      <c r="AX172"/>
      <c r="AY172"/>
    </row>
    <row r="173" spans="1:51" x14ac:dyDescent="0.25">
      <c r="A173" t="s">
        <v>508</v>
      </c>
      <c r="B173" t="s">
        <v>84</v>
      </c>
      <c r="C173" t="s">
        <v>727</v>
      </c>
      <c r="D173" t="s">
        <v>603</v>
      </c>
      <c r="E173" s="4">
        <v>173.03260869565219</v>
      </c>
      <c r="F173" s="4">
        <v>703.47663043478246</v>
      </c>
      <c r="G173" s="4">
        <v>401.72706521739144</v>
      </c>
      <c r="H173" s="11">
        <v>0.57105957445822297</v>
      </c>
      <c r="I173" s="4">
        <v>657.80478260869563</v>
      </c>
      <c r="J173" s="4">
        <v>400.24336956521751</v>
      </c>
      <c r="K173" s="11">
        <v>0.6084531157981985</v>
      </c>
      <c r="L173" s="4">
        <v>81.637500000000017</v>
      </c>
      <c r="M173" s="4">
        <v>22.344565217391303</v>
      </c>
      <c r="N173" s="11">
        <v>0.27370467269810195</v>
      </c>
      <c r="O173" s="4">
        <v>60.192391304347836</v>
      </c>
      <c r="P173" s="4">
        <v>22.344565217391303</v>
      </c>
      <c r="Q173" s="9">
        <v>0.37121909818155541</v>
      </c>
      <c r="R173" s="4">
        <v>16.325543478260876</v>
      </c>
      <c r="S173" s="4">
        <v>0</v>
      </c>
      <c r="T173" s="11">
        <v>0</v>
      </c>
      <c r="U173" s="4">
        <v>5.1195652173913047</v>
      </c>
      <c r="V173" s="4">
        <v>0</v>
      </c>
      <c r="W173" s="11">
        <v>0</v>
      </c>
      <c r="X173" s="4">
        <v>102.76782608695649</v>
      </c>
      <c r="Y173" s="4">
        <v>65.601956521739126</v>
      </c>
      <c r="Z173" s="11">
        <v>0.63835111648883525</v>
      </c>
      <c r="AA173" s="4">
        <v>24.22673913043478</v>
      </c>
      <c r="AB173" s="4">
        <v>1.4836956521739131</v>
      </c>
      <c r="AC173" s="11">
        <v>6.1242069937097895E-2</v>
      </c>
      <c r="AD173" s="4">
        <v>348.03217391304344</v>
      </c>
      <c r="AE173" s="4">
        <v>228.71163043478273</v>
      </c>
      <c r="AF173" s="11">
        <v>0.65715657223095358</v>
      </c>
      <c r="AG173" s="4">
        <v>9.8302173913043482</v>
      </c>
      <c r="AH173" s="4">
        <v>0</v>
      </c>
      <c r="AI173" s="11">
        <v>0</v>
      </c>
      <c r="AJ173" s="4">
        <v>136.98217391304348</v>
      </c>
      <c r="AK173" s="4">
        <v>83.585217391304354</v>
      </c>
      <c r="AL173" s="11">
        <v>1.6388325374780228</v>
      </c>
      <c r="AM173" s="1">
        <v>155205</v>
      </c>
      <c r="AN173" s="1">
        <v>5</v>
      </c>
      <c r="AX173"/>
      <c r="AY173"/>
    </row>
    <row r="174" spans="1:51" x14ac:dyDescent="0.25">
      <c r="A174" t="s">
        <v>508</v>
      </c>
      <c r="B174" t="s">
        <v>75</v>
      </c>
      <c r="C174" t="s">
        <v>713</v>
      </c>
      <c r="D174" t="s">
        <v>587</v>
      </c>
      <c r="E174" s="4">
        <v>110.46739130434783</v>
      </c>
      <c r="F174" s="4">
        <v>370.83956521739117</v>
      </c>
      <c r="G174" s="4">
        <v>95.883260869565234</v>
      </c>
      <c r="H174" s="11">
        <v>0.25855725726934548</v>
      </c>
      <c r="I174" s="4">
        <v>357.80967391304335</v>
      </c>
      <c r="J174" s="4">
        <v>95.883260869565234</v>
      </c>
      <c r="K174" s="11">
        <v>0.26797280191163098</v>
      </c>
      <c r="L174" s="4">
        <v>21.315434782608694</v>
      </c>
      <c r="M174" s="4">
        <v>3.7773913043478267</v>
      </c>
      <c r="N174" s="11">
        <v>0.17721389888935354</v>
      </c>
      <c r="O174" s="4">
        <v>16.445869565217389</v>
      </c>
      <c r="P174" s="4">
        <v>3.7773913043478267</v>
      </c>
      <c r="Q174" s="9">
        <v>0.22968632271880088</v>
      </c>
      <c r="R174" s="4">
        <v>0</v>
      </c>
      <c r="S174" s="4">
        <v>0</v>
      </c>
      <c r="T174" s="11" t="s">
        <v>873</v>
      </c>
      <c r="U174" s="4">
        <v>4.8695652173913047</v>
      </c>
      <c r="V174" s="4">
        <v>0</v>
      </c>
      <c r="W174" s="11">
        <v>0</v>
      </c>
      <c r="X174" s="4">
        <v>81.450543478260826</v>
      </c>
      <c r="Y174" s="4">
        <v>7.1480434782608731</v>
      </c>
      <c r="Z174" s="11">
        <v>8.7759309797223004E-2</v>
      </c>
      <c r="AA174" s="4">
        <v>8.1603260869565215</v>
      </c>
      <c r="AB174" s="4">
        <v>0</v>
      </c>
      <c r="AC174" s="11">
        <v>0</v>
      </c>
      <c r="AD174" s="4">
        <v>205.15652173913037</v>
      </c>
      <c r="AE174" s="4">
        <v>50.269021739130451</v>
      </c>
      <c r="AF174" s="11">
        <v>0.24502765650828651</v>
      </c>
      <c r="AG174" s="4">
        <v>0</v>
      </c>
      <c r="AH174" s="4">
        <v>0</v>
      </c>
      <c r="AI174" s="11" t="s">
        <v>873</v>
      </c>
      <c r="AJ174" s="4">
        <v>54.756739130434788</v>
      </c>
      <c r="AK174" s="4">
        <v>34.688804347826078</v>
      </c>
      <c r="AL174" s="11">
        <v>1.5785133030642018</v>
      </c>
      <c r="AM174" s="1">
        <v>155188</v>
      </c>
      <c r="AN174" s="1">
        <v>5</v>
      </c>
      <c r="AX174"/>
      <c r="AY174"/>
    </row>
    <row r="175" spans="1:51" x14ac:dyDescent="0.25">
      <c r="A175" t="s">
        <v>508</v>
      </c>
      <c r="B175" t="s">
        <v>384</v>
      </c>
      <c r="C175" t="s">
        <v>657</v>
      </c>
      <c r="D175" t="s">
        <v>564</v>
      </c>
      <c r="E175" s="4">
        <v>35.5</v>
      </c>
      <c r="F175" s="4">
        <v>103.51347826086956</v>
      </c>
      <c r="G175" s="4">
        <v>0</v>
      </c>
      <c r="H175" s="11">
        <v>0</v>
      </c>
      <c r="I175" s="4">
        <v>93.411304347826089</v>
      </c>
      <c r="J175" s="4">
        <v>0</v>
      </c>
      <c r="K175" s="11">
        <v>0</v>
      </c>
      <c r="L175" s="4">
        <v>9.8251086956521743</v>
      </c>
      <c r="M175" s="4">
        <v>0</v>
      </c>
      <c r="N175" s="11">
        <v>0</v>
      </c>
      <c r="O175" s="4">
        <v>4.5925000000000002</v>
      </c>
      <c r="P175" s="4">
        <v>0</v>
      </c>
      <c r="Q175" s="9">
        <v>0</v>
      </c>
      <c r="R175" s="4">
        <v>2.414891304347826</v>
      </c>
      <c r="S175" s="4">
        <v>0</v>
      </c>
      <c r="T175" s="11">
        <v>0</v>
      </c>
      <c r="U175" s="4">
        <v>2.8177173913043481</v>
      </c>
      <c r="V175" s="4">
        <v>0</v>
      </c>
      <c r="W175" s="11">
        <v>0</v>
      </c>
      <c r="X175" s="4">
        <v>17.825869565217388</v>
      </c>
      <c r="Y175" s="4">
        <v>0</v>
      </c>
      <c r="Z175" s="11">
        <v>0</v>
      </c>
      <c r="AA175" s="4">
        <v>4.8695652173913047</v>
      </c>
      <c r="AB175" s="4">
        <v>0</v>
      </c>
      <c r="AC175" s="11">
        <v>0</v>
      </c>
      <c r="AD175" s="4">
        <v>66.904130434782616</v>
      </c>
      <c r="AE175" s="4">
        <v>0</v>
      </c>
      <c r="AF175" s="11">
        <v>0</v>
      </c>
      <c r="AG175" s="4">
        <v>4.0888043478260867</v>
      </c>
      <c r="AH175" s="4">
        <v>0</v>
      </c>
      <c r="AI175" s="11">
        <v>0</v>
      </c>
      <c r="AJ175" s="4">
        <v>0</v>
      </c>
      <c r="AK175" s="4">
        <v>0</v>
      </c>
      <c r="AL175" s="11" t="s">
        <v>873</v>
      </c>
      <c r="AM175" s="1">
        <v>155743</v>
      </c>
      <c r="AN175" s="1">
        <v>5</v>
      </c>
      <c r="AX175"/>
      <c r="AY175"/>
    </row>
    <row r="176" spans="1:51" x14ac:dyDescent="0.25">
      <c r="A176" t="s">
        <v>508</v>
      </c>
      <c r="B176" t="s">
        <v>415</v>
      </c>
      <c r="C176" t="s">
        <v>707</v>
      </c>
      <c r="D176" t="s">
        <v>603</v>
      </c>
      <c r="E176" s="4">
        <v>56.130434782608695</v>
      </c>
      <c r="F176" s="4">
        <v>170.21250000000003</v>
      </c>
      <c r="G176" s="4">
        <v>0</v>
      </c>
      <c r="H176" s="11">
        <v>0</v>
      </c>
      <c r="I176" s="4">
        <v>156.73445652173916</v>
      </c>
      <c r="J176" s="4">
        <v>0</v>
      </c>
      <c r="K176" s="11">
        <v>0</v>
      </c>
      <c r="L176" s="4">
        <v>17.921195652173914</v>
      </c>
      <c r="M176" s="4">
        <v>0</v>
      </c>
      <c r="N176" s="11">
        <v>0</v>
      </c>
      <c r="O176" s="4">
        <v>11.080978260869566</v>
      </c>
      <c r="P176" s="4">
        <v>0</v>
      </c>
      <c r="Q176" s="9">
        <v>0</v>
      </c>
      <c r="R176" s="4">
        <v>3.9054347826086957</v>
      </c>
      <c r="S176" s="4">
        <v>0</v>
      </c>
      <c r="T176" s="11">
        <v>0</v>
      </c>
      <c r="U176" s="4">
        <v>2.9347826086956523</v>
      </c>
      <c r="V176" s="4">
        <v>0</v>
      </c>
      <c r="W176" s="11">
        <v>0</v>
      </c>
      <c r="X176" s="4">
        <v>31.38619565217391</v>
      </c>
      <c r="Y176" s="4">
        <v>0</v>
      </c>
      <c r="Z176" s="11">
        <v>0</v>
      </c>
      <c r="AA176" s="4">
        <v>6.6378260869565215</v>
      </c>
      <c r="AB176" s="4">
        <v>0</v>
      </c>
      <c r="AC176" s="11">
        <v>0</v>
      </c>
      <c r="AD176" s="4">
        <v>74.211195652173942</v>
      </c>
      <c r="AE176" s="4">
        <v>0</v>
      </c>
      <c r="AF176" s="11">
        <v>0</v>
      </c>
      <c r="AG176" s="4">
        <v>13.750434782608695</v>
      </c>
      <c r="AH176" s="4">
        <v>0</v>
      </c>
      <c r="AI176" s="11">
        <v>0</v>
      </c>
      <c r="AJ176" s="4">
        <v>26.305652173913042</v>
      </c>
      <c r="AK176" s="4">
        <v>0</v>
      </c>
      <c r="AL176" s="11" t="s">
        <v>873</v>
      </c>
      <c r="AM176" s="1">
        <v>155783</v>
      </c>
      <c r="AN176" s="1">
        <v>5</v>
      </c>
      <c r="AX176"/>
      <c r="AY176"/>
    </row>
    <row r="177" spans="1:51" x14ac:dyDescent="0.25">
      <c r="A177" t="s">
        <v>508</v>
      </c>
      <c r="B177" t="s">
        <v>205</v>
      </c>
      <c r="C177" t="s">
        <v>654</v>
      </c>
      <c r="D177" t="s">
        <v>567</v>
      </c>
      <c r="E177" s="4">
        <v>84.923913043478265</v>
      </c>
      <c r="F177" s="4">
        <v>261.94010869565216</v>
      </c>
      <c r="G177" s="4">
        <v>0</v>
      </c>
      <c r="H177" s="11">
        <v>0</v>
      </c>
      <c r="I177" s="4">
        <v>251.23</v>
      </c>
      <c r="J177" s="4">
        <v>0</v>
      </c>
      <c r="K177" s="11">
        <v>0</v>
      </c>
      <c r="L177" s="4">
        <v>27.848152173913046</v>
      </c>
      <c r="M177" s="4">
        <v>0</v>
      </c>
      <c r="N177" s="11">
        <v>0</v>
      </c>
      <c r="O177" s="4">
        <v>17.211413043478263</v>
      </c>
      <c r="P177" s="4">
        <v>0</v>
      </c>
      <c r="Q177" s="9">
        <v>0</v>
      </c>
      <c r="R177" s="4">
        <v>5.5932608695652162</v>
      </c>
      <c r="S177" s="4">
        <v>0</v>
      </c>
      <c r="T177" s="11">
        <v>0</v>
      </c>
      <c r="U177" s="4">
        <v>5.0434782608695654</v>
      </c>
      <c r="V177" s="4">
        <v>0</v>
      </c>
      <c r="W177" s="11">
        <v>0</v>
      </c>
      <c r="X177" s="4">
        <v>76.875652173913053</v>
      </c>
      <c r="Y177" s="4">
        <v>0</v>
      </c>
      <c r="Z177" s="11">
        <v>0</v>
      </c>
      <c r="AA177" s="4">
        <v>7.3369565217391311E-2</v>
      </c>
      <c r="AB177" s="4">
        <v>0</v>
      </c>
      <c r="AC177" s="11">
        <v>0</v>
      </c>
      <c r="AD177" s="4">
        <v>130.77663043478259</v>
      </c>
      <c r="AE177" s="4">
        <v>0</v>
      </c>
      <c r="AF177" s="11">
        <v>0</v>
      </c>
      <c r="AG177" s="4">
        <v>0</v>
      </c>
      <c r="AH177" s="4">
        <v>0</v>
      </c>
      <c r="AI177" s="11" t="s">
        <v>873</v>
      </c>
      <c r="AJ177" s="4">
        <v>26.366304347826091</v>
      </c>
      <c r="AK177" s="4">
        <v>0</v>
      </c>
      <c r="AL177" s="11" t="s">
        <v>873</v>
      </c>
      <c r="AM177" s="1">
        <v>155412</v>
      </c>
      <c r="AN177" s="1">
        <v>5</v>
      </c>
      <c r="AX177"/>
      <c r="AY177"/>
    </row>
    <row r="178" spans="1:51" x14ac:dyDescent="0.25">
      <c r="A178" t="s">
        <v>508</v>
      </c>
      <c r="B178" t="s">
        <v>77</v>
      </c>
      <c r="C178" t="s">
        <v>654</v>
      </c>
      <c r="D178" t="s">
        <v>567</v>
      </c>
      <c r="E178" s="4">
        <v>182.75</v>
      </c>
      <c r="F178" s="4">
        <v>624.33793478260873</v>
      </c>
      <c r="G178" s="4">
        <v>0</v>
      </c>
      <c r="H178" s="11">
        <v>0</v>
      </c>
      <c r="I178" s="4">
        <v>598.02543478260861</v>
      </c>
      <c r="J178" s="4">
        <v>0</v>
      </c>
      <c r="K178" s="11">
        <v>0</v>
      </c>
      <c r="L178" s="4">
        <v>82.16032608695653</v>
      </c>
      <c r="M178" s="4">
        <v>0</v>
      </c>
      <c r="N178" s="11">
        <v>0</v>
      </c>
      <c r="O178" s="4">
        <v>66.567934782608702</v>
      </c>
      <c r="P178" s="4">
        <v>0</v>
      </c>
      <c r="Q178" s="9">
        <v>0</v>
      </c>
      <c r="R178" s="4">
        <v>15.184782608695652</v>
      </c>
      <c r="S178" s="4">
        <v>0</v>
      </c>
      <c r="T178" s="11">
        <v>0</v>
      </c>
      <c r="U178" s="4">
        <v>0.40760869565217389</v>
      </c>
      <c r="V178" s="4">
        <v>0</v>
      </c>
      <c r="W178" s="11">
        <v>0</v>
      </c>
      <c r="X178" s="4">
        <v>120.28804347826087</v>
      </c>
      <c r="Y178" s="4">
        <v>0</v>
      </c>
      <c r="Z178" s="11">
        <v>0</v>
      </c>
      <c r="AA178" s="4">
        <v>10.720108695652174</v>
      </c>
      <c r="AB178" s="4">
        <v>0</v>
      </c>
      <c r="AC178" s="11">
        <v>0</v>
      </c>
      <c r="AD178" s="4">
        <v>388.36782608695648</v>
      </c>
      <c r="AE178" s="4">
        <v>0</v>
      </c>
      <c r="AF178" s="11">
        <v>0</v>
      </c>
      <c r="AG178" s="4">
        <v>5.5733695652173916</v>
      </c>
      <c r="AH178" s="4">
        <v>0</v>
      </c>
      <c r="AI178" s="11">
        <v>0</v>
      </c>
      <c r="AJ178" s="4">
        <v>17.228260869565219</v>
      </c>
      <c r="AK178" s="4">
        <v>0</v>
      </c>
      <c r="AL178" s="11" t="s">
        <v>873</v>
      </c>
      <c r="AM178" s="1">
        <v>155193</v>
      </c>
      <c r="AN178" s="1">
        <v>5</v>
      </c>
      <c r="AX178"/>
      <c r="AY178"/>
    </row>
    <row r="179" spans="1:51" x14ac:dyDescent="0.25">
      <c r="A179" t="s">
        <v>508</v>
      </c>
      <c r="B179" t="s">
        <v>420</v>
      </c>
      <c r="C179" t="s">
        <v>654</v>
      </c>
      <c r="D179" t="s">
        <v>567</v>
      </c>
      <c r="E179" s="4">
        <v>105.1195652173913</v>
      </c>
      <c r="F179" s="4">
        <v>372.47956521739127</v>
      </c>
      <c r="G179" s="4">
        <v>10.025217391304349</v>
      </c>
      <c r="H179" s="11">
        <v>2.6914811784247289E-2</v>
      </c>
      <c r="I179" s="4">
        <v>333.78065217391304</v>
      </c>
      <c r="J179" s="4">
        <v>10.025217391304349</v>
      </c>
      <c r="K179" s="11">
        <v>3.0035346045404723E-2</v>
      </c>
      <c r="L179" s="4">
        <v>68.221630434782611</v>
      </c>
      <c r="M179" s="4">
        <v>0.42391304347826086</v>
      </c>
      <c r="N179" s="11">
        <v>6.2137630070789101E-3</v>
      </c>
      <c r="O179" s="4">
        <v>45.135978260869571</v>
      </c>
      <c r="P179" s="4">
        <v>0.42391304347826086</v>
      </c>
      <c r="Q179" s="9">
        <v>9.3919099532571854E-3</v>
      </c>
      <c r="R179" s="4">
        <v>17.607391304347829</v>
      </c>
      <c r="S179" s="4">
        <v>0</v>
      </c>
      <c r="T179" s="11">
        <v>0</v>
      </c>
      <c r="U179" s="4">
        <v>5.4782608695652177</v>
      </c>
      <c r="V179" s="4">
        <v>0</v>
      </c>
      <c r="W179" s="11">
        <v>0</v>
      </c>
      <c r="X179" s="4">
        <v>78.848913043478262</v>
      </c>
      <c r="Y179" s="4">
        <v>5.2684782608695651</v>
      </c>
      <c r="Z179" s="11">
        <v>6.6817386029969256E-2</v>
      </c>
      <c r="AA179" s="4">
        <v>15.613260869565218</v>
      </c>
      <c r="AB179" s="4">
        <v>0</v>
      </c>
      <c r="AC179" s="11">
        <v>0</v>
      </c>
      <c r="AD179" s="4">
        <v>178.37391304347827</v>
      </c>
      <c r="AE179" s="4">
        <v>4.2513043478260872</v>
      </c>
      <c r="AF179" s="11">
        <v>2.3833666455418515E-2</v>
      </c>
      <c r="AG179" s="4">
        <v>15.909347826086957</v>
      </c>
      <c r="AH179" s="4">
        <v>0</v>
      </c>
      <c r="AI179" s="11">
        <v>0</v>
      </c>
      <c r="AJ179" s="4">
        <v>15.512500000000003</v>
      </c>
      <c r="AK179" s="4">
        <v>8.1521739130434784E-2</v>
      </c>
      <c r="AL179" s="11">
        <v>190.28666666666669</v>
      </c>
      <c r="AM179" s="1">
        <v>155788</v>
      </c>
      <c r="AN179" s="1">
        <v>5</v>
      </c>
      <c r="AX179"/>
      <c r="AY179"/>
    </row>
    <row r="180" spans="1:51" x14ac:dyDescent="0.25">
      <c r="A180" t="s">
        <v>508</v>
      </c>
      <c r="B180" t="s">
        <v>15</v>
      </c>
      <c r="C180" t="s">
        <v>654</v>
      </c>
      <c r="D180" t="s">
        <v>567</v>
      </c>
      <c r="E180" s="4">
        <v>112.97826086956522</v>
      </c>
      <c r="F180" s="4">
        <v>436.30413043478256</v>
      </c>
      <c r="G180" s="4">
        <v>121.77239130434785</v>
      </c>
      <c r="H180" s="11">
        <v>0.27909979028390158</v>
      </c>
      <c r="I180" s="4">
        <v>396.7646739130434</v>
      </c>
      <c r="J180" s="4">
        <v>120.55500000000001</v>
      </c>
      <c r="K180" s="11">
        <v>0.30384509490484868</v>
      </c>
      <c r="L180" s="4">
        <v>57.601847826086981</v>
      </c>
      <c r="M180" s="4">
        <v>3.830434782608696</v>
      </c>
      <c r="N180" s="11">
        <v>6.6498470572917134E-2</v>
      </c>
      <c r="O180" s="4">
        <v>44.960543478260888</v>
      </c>
      <c r="P180" s="4">
        <v>2.6130434782608698</v>
      </c>
      <c r="Q180" s="9">
        <v>5.8118591905462987E-2</v>
      </c>
      <c r="R180" s="4">
        <v>4.8097826086956523</v>
      </c>
      <c r="S180" s="4">
        <v>0</v>
      </c>
      <c r="T180" s="11">
        <v>0</v>
      </c>
      <c r="U180" s="4">
        <v>7.8315217391304346</v>
      </c>
      <c r="V180" s="4">
        <v>1.2173913043478262</v>
      </c>
      <c r="W180" s="11">
        <v>0.15544760582928524</v>
      </c>
      <c r="X180" s="4">
        <v>77.836739130434765</v>
      </c>
      <c r="Y180" s="4">
        <v>15.133260869565227</v>
      </c>
      <c r="Z180" s="11">
        <v>0.19442310968610457</v>
      </c>
      <c r="AA180" s="4">
        <v>26.898152173913044</v>
      </c>
      <c r="AB180" s="4">
        <v>0</v>
      </c>
      <c r="AC180" s="11">
        <v>0</v>
      </c>
      <c r="AD180" s="4">
        <v>215.08847826086952</v>
      </c>
      <c r="AE180" s="4">
        <v>84.828913043478266</v>
      </c>
      <c r="AF180" s="11">
        <v>0.39439078154894813</v>
      </c>
      <c r="AG180" s="4">
        <v>0</v>
      </c>
      <c r="AH180" s="4">
        <v>0</v>
      </c>
      <c r="AI180" s="11" t="s">
        <v>873</v>
      </c>
      <c r="AJ180" s="4">
        <v>58.878913043478256</v>
      </c>
      <c r="AK180" s="4">
        <v>17.97978260869565</v>
      </c>
      <c r="AL180" s="11">
        <v>3.2747288621277524</v>
      </c>
      <c r="AM180" s="1">
        <v>155026</v>
      </c>
      <c r="AN180" s="1">
        <v>5</v>
      </c>
      <c r="AX180"/>
      <c r="AY180"/>
    </row>
    <row r="181" spans="1:51" x14ac:dyDescent="0.25">
      <c r="A181" t="s">
        <v>508</v>
      </c>
      <c r="B181" t="s">
        <v>439</v>
      </c>
      <c r="C181" t="s">
        <v>708</v>
      </c>
      <c r="D181" t="s">
        <v>605</v>
      </c>
      <c r="E181" s="4">
        <v>83.163043478260875</v>
      </c>
      <c r="F181" s="4">
        <v>278.99728260869563</v>
      </c>
      <c r="G181" s="4">
        <v>0</v>
      </c>
      <c r="H181" s="11">
        <v>0</v>
      </c>
      <c r="I181" s="4">
        <v>262.80978260869563</v>
      </c>
      <c r="J181" s="4">
        <v>0</v>
      </c>
      <c r="K181" s="11">
        <v>0</v>
      </c>
      <c r="L181" s="4">
        <v>42.320652173913047</v>
      </c>
      <c r="M181" s="4">
        <v>0</v>
      </c>
      <c r="N181" s="11">
        <v>0</v>
      </c>
      <c r="O181" s="4">
        <v>36.722826086956523</v>
      </c>
      <c r="P181" s="4">
        <v>0</v>
      </c>
      <c r="Q181" s="9">
        <v>0</v>
      </c>
      <c r="R181" s="4">
        <v>0.64130434782608692</v>
      </c>
      <c r="S181" s="4">
        <v>0</v>
      </c>
      <c r="T181" s="11">
        <v>0</v>
      </c>
      <c r="U181" s="4">
        <v>4.9565217391304346</v>
      </c>
      <c r="V181" s="4">
        <v>0</v>
      </c>
      <c r="W181" s="11">
        <v>0</v>
      </c>
      <c r="X181" s="4">
        <v>45.339673913043477</v>
      </c>
      <c r="Y181" s="4">
        <v>0</v>
      </c>
      <c r="Z181" s="11">
        <v>0</v>
      </c>
      <c r="AA181" s="4">
        <v>10.589673913043478</v>
      </c>
      <c r="AB181" s="4">
        <v>0</v>
      </c>
      <c r="AC181" s="11">
        <v>0</v>
      </c>
      <c r="AD181" s="4">
        <v>150.94293478260869</v>
      </c>
      <c r="AE181" s="4">
        <v>0</v>
      </c>
      <c r="AF181" s="11">
        <v>0</v>
      </c>
      <c r="AG181" s="4">
        <v>29.804347826086957</v>
      </c>
      <c r="AH181" s="4">
        <v>0</v>
      </c>
      <c r="AI181" s="11">
        <v>0</v>
      </c>
      <c r="AJ181" s="4">
        <v>0</v>
      </c>
      <c r="AK181" s="4">
        <v>0</v>
      </c>
      <c r="AL181" s="11" t="s">
        <v>873</v>
      </c>
      <c r="AM181" s="1">
        <v>155809</v>
      </c>
      <c r="AN181" s="1">
        <v>5</v>
      </c>
      <c r="AX181"/>
      <c r="AY181"/>
    </row>
    <row r="182" spans="1:51" x14ac:dyDescent="0.25">
      <c r="A182" t="s">
        <v>508</v>
      </c>
      <c r="B182" t="s">
        <v>324</v>
      </c>
      <c r="C182" t="s">
        <v>792</v>
      </c>
      <c r="D182" t="s">
        <v>606</v>
      </c>
      <c r="E182" s="4">
        <v>58.239130434782609</v>
      </c>
      <c r="F182" s="4">
        <v>205.09869565217392</v>
      </c>
      <c r="G182" s="4">
        <v>53.665652173913038</v>
      </c>
      <c r="H182" s="11">
        <v>0.26165769608269185</v>
      </c>
      <c r="I182" s="4">
        <v>189.41869565217391</v>
      </c>
      <c r="J182" s="4">
        <v>52.98086956521739</v>
      </c>
      <c r="K182" s="11">
        <v>0.27970243054838256</v>
      </c>
      <c r="L182" s="4">
        <v>42.320326086956499</v>
      </c>
      <c r="M182" s="4">
        <v>3.2255434782608696</v>
      </c>
      <c r="N182" s="11">
        <v>7.6217358808466529E-2</v>
      </c>
      <c r="O182" s="4">
        <v>32.206956521739109</v>
      </c>
      <c r="P182" s="4">
        <v>3.2255434782608696</v>
      </c>
      <c r="Q182" s="9">
        <v>0.10015052108645182</v>
      </c>
      <c r="R182" s="4">
        <v>4.8342391304347823</v>
      </c>
      <c r="S182" s="4">
        <v>0</v>
      </c>
      <c r="T182" s="11">
        <v>0</v>
      </c>
      <c r="U182" s="4">
        <v>5.2791304347826085</v>
      </c>
      <c r="V182" s="4">
        <v>0</v>
      </c>
      <c r="W182" s="11">
        <v>0</v>
      </c>
      <c r="X182" s="4">
        <v>39.038913043478267</v>
      </c>
      <c r="Y182" s="4">
        <v>12.286304347826089</v>
      </c>
      <c r="Z182" s="11">
        <v>0.31471942710450557</v>
      </c>
      <c r="AA182" s="4">
        <v>5.5666304347826072</v>
      </c>
      <c r="AB182" s="4">
        <v>0.68478260869565222</v>
      </c>
      <c r="AC182" s="11">
        <v>0.1230156405600141</v>
      </c>
      <c r="AD182" s="4">
        <v>92.4533695652174</v>
      </c>
      <c r="AE182" s="4">
        <v>23.145652173913039</v>
      </c>
      <c r="AF182" s="11">
        <v>0.25034947111998873</v>
      </c>
      <c r="AG182" s="4">
        <v>0</v>
      </c>
      <c r="AH182" s="4">
        <v>0</v>
      </c>
      <c r="AI182" s="11" t="s">
        <v>873</v>
      </c>
      <c r="AJ182" s="4">
        <v>25.719456521739136</v>
      </c>
      <c r="AK182" s="4">
        <v>14.323369565217391</v>
      </c>
      <c r="AL182" s="11">
        <v>1.79562891291975</v>
      </c>
      <c r="AM182" s="1">
        <v>155672</v>
      </c>
      <c r="AN182" s="1">
        <v>5</v>
      </c>
      <c r="AX182"/>
      <c r="AY182"/>
    </row>
    <row r="183" spans="1:51" x14ac:dyDescent="0.25">
      <c r="A183" t="s">
        <v>508</v>
      </c>
      <c r="B183" t="s">
        <v>433</v>
      </c>
      <c r="C183" t="s">
        <v>739</v>
      </c>
      <c r="D183" t="s">
        <v>619</v>
      </c>
      <c r="E183" s="4">
        <v>91.771739130434781</v>
      </c>
      <c r="F183" s="4">
        <v>400.93413043478267</v>
      </c>
      <c r="G183" s="4">
        <v>43.268369565217405</v>
      </c>
      <c r="H183" s="11">
        <v>0.10791889809504653</v>
      </c>
      <c r="I183" s="4">
        <v>349.18141304347836</v>
      </c>
      <c r="J183" s="4">
        <v>43.268369565217405</v>
      </c>
      <c r="K183" s="11">
        <v>0.12391372492621719</v>
      </c>
      <c r="L183" s="4">
        <v>54.566739130434783</v>
      </c>
      <c r="M183" s="4">
        <v>1.7107608695652172</v>
      </c>
      <c r="N183" s="11">
        <v>3.1351715290808622E-2</v>
      </c>
      <c r="O183" s="4">
        <v>25.40641304347826</v>
      </c>
      <c r="P183" s="4">
        <v>1.7107608695652172</v>
      </c>
      <c r="Q183" s="9">
        <v>6.7335789063870388E-2</v>
      </c>
      <c r="R183" s="4">
        <v>23.285326086956523</v>
      </c>
      <c r="S183" s="4">
        <v>0</v>
      </c>
      <c r="T183" s="11">
        <v>0</v>
      </c>
      <c r="U183" s="4">
        <v>5.875</v>
      </c>
      <c r="V183" s="4">
        <v>0</v>
      </c>
      <c r="W183" s="11">
        <v>0</v>
      </c>
      <c r="X183" s="4">
        <v>81.725543478260875</v>
      </c>
      <c r="Y183" s="4">
        <v>1.7907608695652173</v>
      </c>
      <c r="Z183" s="11">
        <v>2.1911886949293431E-2</v>
      </c>
      <c r="AA183" s="4">
        <v>22.592391304347824</v>
      </c>
      <c r="AB183" s="4">
        <v>0</v>
      </c>
      <c r="AC183" s="11">
        <v>0</v>
      </c>
      <c r="AD183" s="4">
        <v>126.15815217391308</v>
      </c>
      <c r="AE183" s="4">
        <v>29.386413043478274</v>
      </c>
      <c r="AF183" s="11">
        <v>0.23293312827670587</v>
      </c>
      <c r="AG183" s="4">
        <v>38.377717391304351</v>
      </c>
      <c r="AH183" s="4">
        <v>0</v>
      </c>
      <c r="AI183" s="11">
        <v>0</v>
      </c>
      <c r="AJ183" s="4">
        <v>77.513586956521735</v>
      </c>
      <c r="AK183" s="4">
        <v>10.380434782608695</v>
      </c>
      <c r="AL183" s="11">
        <v>7.4672774869109944</v>
      </c>
      <c r="AM183" s="1">
        <v>155803</v>
      </c>
      <c r="AN183" s="1">
        <v>5</v>
      </c>
      <c r="AX183"/>
      <c r="AY183"/>
    </row>
    <row r="184" spans="1:51" x14ac:dyDescent="0.25">
      <c r="A184" t="s">
        <v>508</v>
      </c>
      <c r="B184" t="s">
        <v>425</v>
      </c>
      <c r="C184" t="s">
        <v>818</v>
      </c>
      <c r="D184" t="s">
        <v>582</v>
      </c>
      <c r="E184" s="4">
        <v>100.95652173913044</v>
      </c>
      <c r="F184" s="4">
        <v>387.03489130434781</v>
      </c>
      <c r="G184" s="4">
        <v>0</v>
      </c>
      <c r="H184" s="11">
        <v>0</v>
      </c>
      <c r="I184" s="4">
        <v>369.04086956521741</v>
      </c>
      <c r="J184" s="4">
        <v>0</v>
      </c>
      <c r="K184" s="11">
        <v>0</v>
      </c>
      <c r="L184" s="4">
        <v>71.080108695652171</v>
      </c>
      <c r="M184" s="4">
        <v>0</v>
      </c>
      <c r="N184" s="11">
        <v>0</v>
      </c>
      <c r="O184" s="4">
        <v>54.67576086956521</v>
      </c>
      <c r="P184" s="4">
        <v>0</v>
      </c>
      <c r="Q184" s="9">
        <v>0</v>
      </c>
      <c r="R184" s="4">
        <v>11.360869565217392</v>
      </c>
      <c r="S184" s="4">
        <v>0</v>
      </c>
      <c r="T184" s="11">
        <v>0</v>
      </c>
      <c r="U184" s="4">
        <v>5.0434782608695654</v>
      </c>
      <c r="V184" s="4">
        <v>0</v>
      </c>
      <c r="W184" s="11">
        <v>0</v>
      </c>
      <c r="X184" s="4">
        <v>91.867500000000021</v>
      </c>
      <c r="Y184" s="4">
        <v>0</v>
      </c>
      <c r="Z184" s="11">
        <v>0</v>
      </c>
      <c r="AA184" s="4">
        <v>1.5896739130434783</v>
      </c>
      <c r="AB184" s="4">
        <v>0</v>
      </c>
      <c r="AC184" s="11">
        <v>0</v>
      </c>
      <c r="AD184" s="4">
        <v>164.84119565217389</v>
      </c>
      <c r="AE184" s="4">
        <v>0</v>
      </c>
      <c r="AF184" s="11">
        <v>0</v>
      </c>
      <c r="AG184" s="4">
        <v>0</v>
      </c>
      <c r="AH184" s="4">
        <v>0</v>
      </c>
      <c r="AI184" s="11" t="s">
        <v>873</v>
      </c>
      <c r="AJ184" s="4">
        <v>57.656413043478253</v>
      </c>
      <c r="AK184" s="4">
        <v>0</v>
      </c>
      <c r="AL184" s="11" t="s">
        <v>873</v>
      </c>
      <c r="AM184" s="1">
        <v>155793</v>
      </c>
      <c r="AN184" s="1">
        <v>5</v>
      </c>
      <c r="AX184"/>
      <c r="AY184"/>
    </row>
    <row r="185" spans="1:51" x14ac:dyDescent="0.25">
      <c r="A185" t="s">
        <v>508</v>
      </c>
      <c r="B185" t="s">
        <v>208</v>
      </c>
      <c r="C185" t="s">
        <v>681</v>
      </c>
      <c r="D185" t="s">
        <v>578</v>
      </c>
      <c r="E185" s="4">
        <v>58.858695652173914</v>
      </c>
      <c r="F185" s="4">
        <v>194.4021739130435</v>
      </c>
      <c r="G185" s="4">
        <v>21.726956521739126</v>
      </c>
      <c r="H185" s="11">
        <v>0.11176292982946599</v>
      </c>
      <c r="I185" s="4">
        <v>183.23597826086956</v>
      </c>
      <c r="J185" s="4">
        <v>17.895434782608692</v>
      </c>
      <c r="K185" s="11">
        <v>9.7663324377984889E-2</v>
      </c>
      <c r="L185" s="4">
        <v>26.017065217391298</v>
      </c>
      <c r="M185" s="4">
        <v>9.6380434782608688</v>
      </c>
      <c r="N185" s="11">
        <v>0.37045083285636105</v>
      </c>
      <c r="O185" s="4">
        <v>20.091739130434778</v>
      </c>
      <c r="P185" s="4">
        <v>5.8065217391304342</v>
      </c>
      <c r="Q185" s="9">
        <v>0.28900045443725525</v>
      </c>
      <c r="R185" s="4">
        <v>2.0938043478260866</v>
      </c>
      <c r="S185" s="4">
        <v>0</v>
      </c>
      <c r="T185" s="11">
        <v>0</v>
      </c>
      <c r="U185" s="4">
        <v>3.8315217391304346</v>
      </c>
      <c r="V185" s="4">
        <v>3.8315217391304346</v>
      </c>
      <c r="W185" s="11">
        <v>1</v>
      </c>
      <c r="X185" s="4">
        <v>49.395869565217382</v>
      </c>
      <c r="Y185" s="4">
        <v>6.4036956521739112</v>
      </c>
      <c r="Z185" s="11">
        <v>0.12964030613367603</v>
      </c>
      <c r="AA185" s="4">
        <v>5.2408695652173902</v>
      </c>
      <c r="AB185" s="4">
        <v>0</v>
      </c>
      <c r="AC185" s="11">
        <v>0</v>
      </c>
      <c r="AD185" s="4">
        <v>71.525760869565218</v>
      </c>
      <c r="AE185" s="4">
        <v>5.0239130434782604</v>
      </c>
      <c r="AF185" s="11">
        <v>7.0239211472911095E-2</v>
      </c>
      <c r="AG185" s="4">
        <v>14.837282608695654</v>
      </c>
      <c r="AH185" s="4">
        <v>0</v>
      </c>
      <c r="AI185" s="11">
        <v>0</v>
      </c>
      <c r="AJ185" s="4">
        <v>27.385326086956539</v>
      </c>
      <c r="AK185" s="4">
        <v>0.66130434782608705</v>
      </c>
      <c r="AL185" s="11">
        <v>41.411078238001338</v>
      </c>
      <c r="AM185" s="1">
        <v>155423</v>
      </c>
      <c r="AN185" s="1">
        <v>5</v>
      </c>
      <c r="AX185"/>
      <c r="AY185"/>
    </row>
    <row r="186" spans="1:51" x14ac:dyDescent="0.25">
      <c r="A186" t="s">
        <v>508</v>
      </c>
      <c r="B186" t="s">
        <v>389</v>
      </c>
      <c r="C186" t="s">
        <v>741</v>
      </c>
      <c r="D186" t="s">
        <v>595</v>
      </c>
      <c r="E186" s="4">
        <v>56.804347826086953</v>
      </c>
      <c r="F186" s="4">
        <v>174.11869565217398</v>
      </c>
      <c r="G186" s="4">
        <v>0</v>
      </c>
      <c r="H186" s="11">
        <v>0</v>
      </c>
      <c r="I186" s="4">
        <v>154.59423913043486</v>
      </c>
      <c r="J186" s="4">
        <v>0</v>
      </c>
      <c r="K186" s="11">
        <v>0</v>
      </c>
      <c r="L186" s="4">
        <v>66.883260869565234</v>
      </c>
      <c r="M186" s="4">
        <v>0</v>
      </c>
      <c r="N186" s="11">
        <v>0</v>
      </c>
      <c r="O186" s="4">
        <v>47.358804347826116</v>
      </c>
      <c r="P186" s="4">
        <v>0</v>
      </c>
      <c r="Q186" s="9">
        <v>0</v>
      </c>
      <c r="R186" s="4">
        <v>14.796195652173905</v>
      </c>
      <c r="S186" s="4">
        <v>0</v>
      </c>
      <c r="T186" s="11">
        <v>0</v>
      </c>
      <c r="U186" s="4">
        <v>4.7282608695652177</v>
      </c>
      <c r="V186" s="4">
        <v>0</v>
      </c>
      <c r="W186" s="11">
        <v>0</v>
      </c>
      <c r="X186" s="4">
        <v>20.721630434782607</v>
      </c>
      <c r="Y186" s="4">
        <v>0</v>
      </c>
      <c r="Z186" s="11">
        <v>0</v>
      </c>
      <c r="AA186" s="4">
        <v>0</v>
      </c>
      <c r="AB186" s="4">
        <v>0</v>
      </c>
      <c r="AC186" s="11" t="s">
        <v>873</v>
      </c>
      <c r="AD186" s="4">
        <v>63.057282608695715</v>
      </c>
      <c r="AE186" s="4">
        <v>0</v>
      </c>
      <c r="AF186" s="11">
        <v>0</v>
      </c>
      <c r="AG186" s="4">
        <v>5.5134782608695652</v>
      </c>
      <c r="AH186" s="4">
        <v>0</v>
      </c>
      <c r="AI186" s="11">
        <v>0</v>
      </c>
      <c r="AJ186" s="4">
        <v>17.943043478260869</v>
      </c>
      <c r="AK186" s="4">
        <v>0</v>
      </c>
      <c r="AL186" s="11" t="s">
        <v>873</v>
      </c>
      <c r="AM186" s="1">
        <v>155753</v>
      </c>
      <c r="AN186" s="1">
        <v>5</v>
      </c>
      <c r="AX186"/>
      <c r="AY186"/>
    </row>
    <row r="187" spans="1:51" x14ac:dyDescent="0.25">
      <c r="A187" t="s">
        <v>508</v>
      </c>
      <c r="B187" t="s">
        <v>87</v>
      </c>
      <c r="C187" t="s">
        <v>729</v>
      </c>
      <c r="D187" t="s">
        <v>546</v>
      </c>
      <c r="E187" s="4">
        <v>77.902173913043484</v>
      </c>
      <c r="F187" s="4">
        <v>304.21499999999997</v>
      </c>
      <c r="G187" s="4">
        <v>1.0326086956521738</v>
      </c>
      <c r="H187" s="11">
        <v>3.3943385291723745E-3</v>
      </c>
      <c r="I187" s="4">
        <v>291.7480434782608</v>
      </c>
      <c r="J187" s="4">
        <v>1.0326086956521738</v>
      </c>
      <c r="K187" s="11">
        <v>3.5393851603639538E-3</v>
      </c>
      <c r="L187" s="4">
        <v>41.165108695652172</v>
      </c>
      <c r="M187" s="4">
        <v>0.1358695652173913</v>
      </c>
      <c r="N187" s="11">
        <v>3.3006001811369378E-3</v>
      </c>
      <c r="O187" s="4">
        <v>34.350326086956521</v>
      </c>
      <c r="P187" s="4">
        <v>0.1358695652173913</v>
      </c>
      <c r="Q187" s="9">
        <v>3.9554083088889098E-3</v>
      </c>
      <c r="R187" s="4">
        <v>0.90195652173913032</v>
      </c>
      <c r="S187" s="4">
        <v>0</v>
      </c>
      <c r="T187" s="11">
        <v>0</v>
      </c>
      <c r="U187" s="4">
        <v>5.9128260869565219</v>
      </c>
      <c r="V187" s="4">
        <v>0</v>
      </c>
      <c r="W187" s="11">
        <v>0</v>
      </c>
      <c r="X187" s="4">
        <v>47.195000000000029</v>
      </c>
      <c r="Y187" s="4">
        <v>0.39673913043478259</v>
      </c>
      <c r="Z187" s="11">
        <v>8.4063805579994138E-3</v>
      </c>
      <c r="AA187" s="4">
        <v>5.6521739130434785</v>
      </c>
      <c r="AB187" s="4">
        <v>0</v>
      </c>
      <c r="AC187" s="11">
        <v>0</v>
      </c>
      <c r="AD187" s="4">
        <v>196.72836956521732</v>
      </c>
      <c r="AE187" s="4">
        <v>0.5</v>
      </c>
      <c r="AF187" s="11">
        <v>2.5415754784377719E-3</v>
      </c>
      <c r="AG187" s="4">
        <v>4.600652173913045</v>
      </c>
      <c r="AH187" s="4">
        <v>0</v>
      </c>
      <c r="AI187" s="11">
        <v>0</v>
      </c>
      <c r="AJ187" s="4">
        <v>8.8736956521739145</v>
      </c>
      <c r="AK187" s="4">
        <v>0</v>
      </c>
      <c r="AL187" s="11" t="s">
        <v>873</v>
      </c>
      <c r="AM187" s="1">
        <v>155208</v>
      </c>
      <c r="AN187" s="1">
        <v>5</v>
      </c>
      <c r="AX187"/>
      <c r="AY187"/>
    </row>
    <row r="188" spans="1:51" x14ac:dyDescent="0.25">
      <c r="A188" t="s">
        <v>508</v>
      </c>
      <c r="B188" t="s">
        <v>308</v>
      </c>
      <c r="C188" t="s">
        <v>802</v>
      </c>
      <c r="D188" t="s">
        <v>578</v>
      </c>
      <c r="E188" s="4">
        <v>75.815217391304344</v>
      </c>
      <c r="F188" s="4">
        <v>150.19021739130437</v>
      </c>
      <c r="G188" s="4">
        <v>0</v>
      </c>
      <c r="H188" s="11">
        <v>0</v>
      </c>
      <c r="I188" s="4">
        <v>128.35760869565217</v>
      </c>
      <c r="J188" s="4">
        <v>0</v>
      </c>
      <c r="K188" s="11">
        <v>0</v>
      </c>
      <c r="L188" s="4">
        <v>37.505434782608695</v>
      </c>
      <c r="M188" s="4">
        <v>0</v>
      </c>
      <c r="N188" s="11">
        <v>0</v>
      </c>
      <c r="O188" s="4">
        <v>25.755434782608692</v>
      </c>
      <c r="P188" s="4">
        <v>0</v>
      </c>
      <c r="Q188" s="9">
        <v>0</v>
      </c>
      <c r="R188" s="4">
        <v>5.9293478260869561</v>
      </c>
      <c r="S188" s="4">
        <v>0</v>
      </c>
      <c r="T188" s="11">
        <v>0</v>
      </c>
      <c r="U188" s="4">
        <v>5.8206521739130439</v>
      </c>
      <c r="V188" s="4">
        <v>0</v>
      </c>
      <c r="W188" s="11">
        <v>0</v>
      </c>
      <c r="X188" s="4">
        <v>33.58369565217393</v>
      </c>
      <c r="Y188" s="4">
        <v>0</v>
      </c>
      <c r="Z188" s="11">
        <v>0</v>
      </c>
      <c r="AA188" s="4">
        <v>10.082608695652171</v>
      </c>
      <c r="AB188" s="4">
        <v>0</v>
      </c>
      <c r="AC188" s="11">
        <v>0</v>
      </c>
      <c r="AD188" s="4">
        <v>61.171739130434773</v>
      </c>
      <c r="AE188" s="4">
        <v>0</v>
      </c>
      <c r="AF188" s="11">
        <v>0</v>
      </c>
      <c r="AG188" s="4">
        <v>0</v>
      </c>
      <c r="AH188" s="4">
        <v>0</v>
      </c>
      <c r="AI188" s="11" t="s">
        <v>873</v>
      </c>
      <c r="AJ188" s="4">
        <v>7.8467391304347851</v>
      </c>
      <c r="AK188" s="4">
        <v>0</v>
      </c>
      <c r="AL188" s="11" t="s">
        <v>873</v>
      </c>
      <c r="AM188" s="1">
        <v>155653</v>
      </c>
      <c r="AN188" s="1">
        <v>5</v>
      </c>
      <c r="AX188"/>
      <c r="AY188"/>
    </row>
    <row r="189" spans="1:51" x14ac:dyDescent="0.25">
      <c r="A189" t="s">
        <v>508</v>
      </c>
      <c r="B189" t="s">
        <v>189</v>
      </c>
      <c r="C189" t="s">
        <v>711</v>
      </c>
      <c r="D189" t="s">
        <v>582</v>
      </c>
      <c r="E189" s="4">
        <v>116.60869565217391</v>
      </c>
      <c r="F189" s="4">
        <v>366.19304347826096</v>
      </c>
      <c r="G189" s="4">
        <v>0</v>
      </c>
      <c r="H189" s="11">
        <v>0</v>
      </c>
      <c r="I189" s="4">
        <v>346.28869565217394</v>
      </c>
      <c r="J189" s="4">
        <v>0</v>
      </c>
      <c r="K189" s="11">
        <v>0</v>
      </c>
      <c r="L189" s="4">
        <v>33.019347826086957</v>
      </c>
      <c r="M189" s="4">
        <v>0</v>
      </c>
      <c r="N189" s="11">
        <v>0</v>
      </c>
      <c r="O189" s="4">
        <v>24.299239130434781</v>
      </c>
      <c r="P189" s="4">
        <v>0</v>
      </c>
      <c r="Q189" s="9">
        <v>0</v>
      </c>
      <c r="R189" s="4">
        <v>4.3722826086956523</v>
      </c>
      <c r="S189" s="4">
        <v>0</v>
      </c>
      <c r="T189" s="11">
        <v>0</v>
      </c>
      <c r="U189" s="4">
        <v>4.3478260869565215</v>
      </c>
      <c r="V189" s="4">
        <v>0</v>
      </c>
      <c r="W189" s="11">
        <v>0</v>
      </c>
      <c r="X189" s="4">
        <v>100.96945652173912</v>
      </c>
      <c r="Y189" s="4">
        <v>0</v>
      </c>
      <c r="Z189" s="11">
        <v>0</v>
      </c>
      <c r="AA189" s="4">
        <v>11.184239130434781</v>
      </c>
      <c r="AB189" s="4">
        <v>0</v>
      </c>
      <c r="AC189" s="11">
        <v>0</v>
      </c>
      <c r="AD189" s="4">
        <v>139.81000000000003</v>
      </c>
      <c r="AE189" s="4">
        <v>0</v>
      </c>
      <c r="AF189" s="11">
        <v>0</v>
      </c>
      <c r="AG189" s="4">
        <v>0</v>
      </c>
      <c r="AH189" s="4">
        <v>0</v>
      </c>
      <c r="AI189" s="11" t="s">
        <v>873</v>
      </c>
      <c r="AJ189" s="4">
        <v>81.210000000000008</v>
      </c>
      <c r="AK189" s="4">
        <v>0</v>
      </c>
      <c r="AL189" s="11" t="s">
        <v>873</v>
      </c>
      <c r="AM189" s="1">
        <v>155381</v>
      </c>
      <c r="AN189" s="1">
        <v>5</v>
      </c>
      <c r="AX189"/>
      <c r="AY189"/>
    </row>
    <row r="190" spans="1:51" x14ac:dyDescent="0.25">
      <c r="A190" t="s">
        <v>508</v>
      </c>
      <c r="B190" t="s">
        <v>54</v>
      </c>
      <c r="C190" t="s">
        <v>696</v>
      </c>
      <c r="D190" t="s">
        <v>557</v>
      </c>
      <c r="E190" s="4">
        <v>76.532608695652172</v>
      </c>
      <c r="F190" s="4">
        <v>221.67184782608695</v>
      </c>
      <c r="G190" s="4">
        <v>5.7281521739130445</v>
      </c>
      <c r="H190" s="11">
        <v>2.5840684011472114E-2</v>
      </c>
      <c r="I190" s="4">
        <v>199.37141304347824</v>
      </c>
      <c r="J190" s="4">
        <v>5.7281521739130445</v>
      </c>
      <c r="K190" s="11">
        <v>2.873106071964223E-2</v>
      </c>
      <c r="L190" s="4">
        <v>52.186521739130441</v>
      </c>
      <c r="M190" s="4">
        <v>0.98097826086956519</v>
      </c>
      <c r="N190" s="11">
        <v>1.8797540594356361E-2</v>
      </c>
      <c r="O190" s="4">
        <v>33.745760869565224</v>
      </c>
      <c r="P190" s="4">
        <v>0.98097826086956519</v>
      </c>
      <c r="Q190" s="9">
        <v>2.9069673807660214E-2</v>
      </c>
      <c r="R190" s="4">
        <v>13.440760869565219</v>
      </c>
      <c r="S190" s="4">
        <v>0</v>
      </c>
      <c r="T190" s="11">
        <v>0</v>
      </c>
      <c r="U190" s="4">
        <v>5</v>
      </c>
      <c r="V190" s="4">
        <v>0</v>
      </c>
      <c r="W190" s="11">
        <v>0</v>
      </c>
      <c r="X190" s="4">
        <v>32.020543478260869</v>
      </c>
      <c r="Y190" s="4">
        <v>0.26630434782608697</v>
      </c>
      <c r="Z190" s="11">
        <v>8.3166717019304871E-3</v>
      </c>
      <c r="AA190" s="4">
        <v>3.8596739130434781</v>
      </c>
      <c r="AB190" s="4">
        <v>0</v>
      </c>
      <c r="AC190" s="11">
        <v>0</v>
      </c>
      <c r="AD190" s="4">
        <v>96.078695652173892</v>
      </c>
      <c r="AE190" s="4">
        <v>4.4808695652173922</v>
      </c>
      <c r="AF190" s="11">
        <v>4.6637493721179667E-2</v>
      </c>
      <c r="AG190" s="4">
        <v>14.147065217391305</v>
      </c>
      <c r="AH190" s="4">
        <v>0</v>
      </c>
      <c r="AI190" s="11">
        <v>0</v>
      </c>
      <c r="AJ190" s="4">
        <v>23.379347826086953</v>
      </c>
      <c r="AK190" s="4">
        <v>0</v>
      </c>
      <c r="AL190" s="11" t="s">
        <v>873</v>
      </c>
      <c r="AM190" s="1">
        <v>155149</v>
      </c>
      <c r="AN190" s="1">
        <v>5</v>
      </c>
      <c r="AX190"/>
      <c r="AY190"/>
    </row>
    <row r="191" spans="1:51" x14ac:dyDescent="0.25">
      <c r="A191" t="s">
        <v>508</v>
      </c>
      <c r="B191" t="s">
        <v>312</v>
      </c>
      <c r="C191" t="s">
        <v>678</v>
      </c>
      <c r="D191" t="s">
        <v>625</v>
      </c>
      <c r="E191" s="4">
        <v>81.5</v>
      </c>
      <c r="F191" s="4">
        <v>231.95489130434768</v>
      </c>
      <c r="G191" s="4">
        <v>32.185217391304363</v>
      </c>
      <c r="H191" s="11">
        <v>0.13875636426685301</v>
      </c>
      <c r="I191" s="4">
        <v>213.69673913043462</v>
      </c>
      <c r="J191" s="4">
        <v>31.136304347826101</v>
      </c>
      <c r="K191" s="11">
        <v>0.14570322633150409</v>
      </c>
      <c r="L191" s="4">
        <v>24.679130434782607</v>
      </c>
      <c r="M191" s="4">
        <v>1.048913043478261</v>
      </c>
      <c r="N191" s="11">
        <v>4.2502026003312085E-2</v>
      </c>
      <c r="O191" s="4">
        <v>17.486195652173912</v>
      </c>
      <c r="P191" s="4">
        <v>0</v>
      </c>
      <c r="Q191" s="9">
        <v>0</v>
      </c>
      <c r="R191" s="4">
        <v>5.5978260869565215</v>
      </c>
      <c r="S191" s="4">
        <v>0</v>
      </c>
      <c r="T191" s="11">
        <v>0</v>
      </c>
      <c r="U191" s="4">
        <v>1.5951086956521738</v>
      </c>
      <c r="V191" s="4">
        <v>1.048913043478261</v>
      </c>
      <c r="W191" s="11">
        <v>0.65758091993185697</v>
      </c>
      <c r="X191" s="4">
        <v>69.086739130434765</v>
      </c>
      <c r="Y191" s="4">
        <v>19.896521739130442</v>
      </c>
      <c r="Z191" s="11">
        <v>0.28799335428997591</v>
      </c>
      <c r="AA191" s="4">
        <v>11.065217391304348</v>
      </c>
      <c r="AB191" s="4">
        <v>0</v>
      </c>
      <c r="AC191" s="11">
        <v>0</v>
      </c>
      <c r="AD191" s="4">
        <v>114.15913043478248</v>
      </c>
      <c r="AE191" s="4">
        <v>10.815869565217398</v>
      </c>
      <c r="AF191" s="11">
        <v>9.4743797749899231E-2</v>
      </c>
      <c r="AG191" s="4">
        <v>6.2771739130434785</v>
      </c>
      <c r="AH191" s="4">
        <v>0</v>
      </c>
      <c r="AI191" s="11">
        <v>0</v>
      </c>
      <c r="AJ191" s="4">
        <v>6.6875</v>
      </c>
      <c r="AK191" s="4">
        <v>0.42391304347826086</v>
      </c>
      <c r="AL191" s="11">
        <v>15.775641025641026</v>
      </c>
      <c r="AM191" s="1">
        <v>155657</v>
      </c>
      <c r="AN191" s="1">
        <v>5</v>
      </c>
      <c r="AX191"/>
      <c r="AY191"/>
    </row>
    <row r="192" spans="1:51" x14ac:dyDescent="0.25">
      <c r="A192" t="s">
        <v>508</v>
      </c>
      <c r="B192" t="s">
        <v>481</v>
      </c>
      <c r="C192" t="s">
        <v>678</v>
      </c>
      <c r="D192" t="s">
        <v>625</v>
      </c>
      <c r="E192" s="4">
        <v>48.576086956521742</v>
      </c>
      <c r="F192" s="4">
        <v>197.25010869565216</v>
      </c>
      <c r="G192" s="4">
        <v>0</v>
      </c>
      <c r="H192" s="11">
        <v>0</v>
      </c>
      <c r="I192" s="4">
        <v>181.48815217391302</v>
      </c>
      <c r="J192" s="4">
        <v>0</v>
      </c>
      <c r="K192" s="11">
        <v>0</v>
      </c>
      <c r="L192" s="4">
        <v>41.013369565217388</v>
      </c>
      <c r="M192" s="4">
        <v>0</v>
      </c>
      <c r="N192" s="11">
        <v>0</v>
      </c>
      <c r="O192" s="4">
        <v>25.251413043478259</v>
      </c>
      <c r="P192" s="4">
        <v>0</v>
      </c>
      <c r="Q192" s="9">
        <v>0</v>
      </c>
      <c r="R192" s="4">
        <v>10.859782608695651</v>
      </c>
      <c r="S192" s="4">
        <v>0</v>
      </c>
      <c r="T192" s="11">
        <v>0</v>
      </c>
      <c r="U192" s="4">
        <v>4.9021739130434785</v>
      </c>
      <c r="V192" s="4">
        <v>0</v>
      </c>
      <c r="W192" s="11">
        <v>0</v>
      </c>
      <c r="X192" s="4">
        <v>57.44021739130433</v>
      </c>
      <c r="Y192" s="4">
        <v>0</v>
      </c>
      <c r="Z192" s="11">
        <v>0</v>
      </c>
      <c r="AA192" s="4">
        <v>0</v>
      </c>
      <c r="AB192" s="4">
        <v>0</v>
      </c>
      <c r="AC192" s="11" t="s">
        <v>873</v>
      </c>
      <c r="AD192" s="4">
        <v>92.758152173913047</v>
      </c>
      <c r="AE192" s="4">
        <v>0</v>
      </c>
      <c r="AF192" s="11">
        <v>0</v>
      </c>
      <c r="AG192" s="4">
        <v>0.42565217391304344</v>
      </c>
      <c r="AH192" s="4">
        <v>0</v>
      </c>
      <c r="AI192" s="11">
        <v>0</v>
      </c>
      <c r="AJ192" s="4">
        <v>5.6127173913043462</v>
      </c>
      <c r="AK192" s="4">
        <v>0</v>
      </c>
      <c r="AL192" s="11" t="s">
        <v>873</v>
      </c>
      <c r="AM192" s="1">
        <v>155852</v>
      </c>
      <c r="AN192" s="1">
        <v>5</v>
      </c>
      <c r="AX192"/>
      <c r="AY192"/>
    </row>
    <row r="193" spans="1:51" x14ac:dyDescent="0.25">
      <c r="A193" t="s">
        <v>508</v>
      </c>
      <c r="B193" t="s">
        <v>303</v>
      </c>
      <c r="C193" t="s">
        <v>696</v>
      </c>
      <c r="D193" t="s">
        <v>557</v>
      </c>
      <c r="E193" s="4">
        <v>63.771739130434781</v>
      </c>
      <c r="F193" s="4">
        <v>234.73021739130436</v>
      </c>
      <c r="G193" s="4">
        <v>0.28804347826086957</v>
      </c>
      <c r="H193" s="11">
        <v>1.2271256826754859E-3</v>
      </c>
      <c r="I193" s="4">
        <v>213.73804347826089</v>
      </c>
      <c r="J193" s="4">
        <v>0</v>
      </c>
      <c r="K193" s="11">
        <v>0</v>
      </c>
      <c r="L193" s="4">
        <v>20.734891304347826</v>
      </c>
      <c r="M193" s="4">
        <v>0.28804347826086957</v>
      </c>
      <c r="N193" s="11">
        <v>1.3891728393120186E-2</v>
      </c>
      <c r="O193" s="4">
        <v>10.672065217391303</v>
      </c>
      <c r="P193" s="4">
        <v>0</v>
      </c>
      <c r="Q193" s="9">
        <v>0</v>
      </c>
      <c r="R193" s="4">
        <v>4.7584782608695653</v>
      </c>
      <c r="S193" s="4">
        <v>0.28804347826086957</v>
      </c>
      <c r="T193" s="11">
        <v>6.0532687651331719E-2</v>
      </c>
      <c r="U193" s="4">
        <v>5.3043478260869561</v>
      </c>
      <c r="V193" s="4">
        <v>0</v>
      </c>
      <c r="W193" s="11">
        <v>0</v>
      </c>
      <c r="X193" s="4">
        <v>43.788152173913048</v>
      </c>
      <c r="Y193" s="4">
        <v>0</v>
      </c>
      <c r="Z193" s="11">
        <v>0</v>
      </c>
      <c r="AA193" s="4">
        <v>10.929347826086957</v>
      </c>
      <c r="AB193" s="4">
        <v>0</v>
      </c>
      <c r="AC193" s="11">
        <v>0</v>
      </c>
      <c r="AD193" s="4">
        <v>129.07108695652175</v>
      </c>
      <c r="AE193" s="4">
        <v>0</v>
      </c>
      <c r="AF193" s="11">
        <v>0</v>
      </c>
      <c r="AG193" s="4">
        <v>0</v>
      </c>
      <c r="AH193" s="4">
        <v>0</v>
      </c>
      <c r="AI193" s="11" t="s">
        <v>873</v>
      </c>
      <c r="AJ193" s="4">
        <v>30.206739130434787</v>
      </c>
      <c r="AK193" s="4">
        <v>0</v>
      </c>
      <c r="AL193" s="11" t="s">
        <v>873</v>
      </c>
      <c r="AM193" s="1">
        <v>155636</v>
      </c>
      <c r="AN193" s="1">
        <v>5</v>
      </c>
      <c r="AX193"/>
      <c r="AY193"/>
    </row>
    <row r="194" spans="1:51" x14ac:dyDescent="0.25">
      <c r="A194" t="s">
        <v>508</v>
      </c>
      <c r="B194" t="s">
        <v>460</v>
      </c>
      <c r="C194" t="s">
        <v>718</v>
      </c>
      <c r="D194" t="s">
        <v>614</v>
      </c>
      <c r="E194" s="4">
        <v>52.032608695652172</v>
      </c>
      <c r="F194" s="4">
        <v>179.78771739130431</v>
      </c>
      <c r="G194" s="4">
        <v>0</v>
      </c>
      <c r="H194" s="11">
        <v>0</v>
      </c>
      <c r="I194" s="4">
        <v>157.06869565217389</v>
      </c>
      <c r="J194" s="4">
        <v>0</v>
      </c>
      <c r="K194" s="11">
        <v>0</v>
      </c>
      <c r="L194" s="4">
        <v>39.957065217391303</v>
      </c>
      <c r="M194" s="4">
        <v>0</v>
      </c>
      <c r="N194" s="11">
        <v>0</v>
      </c>
      <c r="O194" s="4">
        <v>26.410869565217393</v>
      </c>
      <c r="P194" s="4">
        <v>0</v>
      </c>
      <c r="Q194" s="9">
        <v>0</v>
      </c>
      <c r="R194" s="4">
        <v>8.9809782608695681</v>
      </c>
      <c r="S194" s="4">
        <v>0</v>
      </c>
      <c r="T194" s="11">
        <v>0</v>
      </c>
      <c r="U194" s="4">
        <v>4.5652173913043477</v>
      </c>
      <c r="V194" s="4">
        <v>0</v>
      </c>
      <c r="W194" s="11">
        <v>0</v>
      </c>
      <c r="X194" s="4">
        <v>27.623369565217395</v>
      </c>
      <c r="Y194" s="4">
        <v>0</v>
      </c>
      <c r="Z194" s="11">
        <v>0</v>
      </c>
      <c r="AA194" s="4">
        <v>9.1728260869565208</v>
      </c>
      <c r="AB194" s="4">
        <v>0</v>
      </c>
      <c r="AC194" s="11">
        <v>0</v>
      </c>
      <c r="AD194" s="4">
        <v>82.071956521739097</v>
      </c>
      <c r="AE194" s="4">
        <v>0</v>
      </c>
      <c r="AF194" s="11">
        <v>0</v>
      </c>
      <c r="AG194" s="4">
        <v>5.862826086956523</v>
      </c>
      <c r="AH194" s="4">
        <v>0</v>
      </c>
      <c r="AI194" s="11">
        <v>0</v>
      </c>
      <c r="AJ194" s="4">
        <v>15.099673913043478</v>
      </c>
      <c r="AK194" s="4">
        <v>0</v>
      </c>
      <c r="AL194" s="11" t="s">
        <v>873</v>
      </c>
      <c r="AM194" s="1">
        <v>155830</v>
      </c>
      <c r="AN194" s="1">
        <v>5</v>
      </c>
      <c r="AX194"/>
      <c r="AY194"/>
    </row>
    <row r="195" spans="1:51" x14ac:dyDescent="0.25">
      <c r="A195" t="s">
        <v>508</v>
      </c>
      <c r="B195" t="s">
        <v>261</v>
      </c>
      <c r="C195" t="s">
        <v>779</v>
      </c>
      <c r="D195" t="s">
        <v>568</v>
      </c>
      <c r="E195" s="4">
        <v>106</v>
      </c>
      <c r="F195" s="4">
        <v>436.51815217391299</v>
      </c>
      <c r="G195" s="4">
        <v>0</v>
      </c>
      <c r="H195" s="11">
        <v>0</v>
      </c>
      <c r="I195" s="4">
        <v>385.38826086956522</v>
      </c>
      <c r="J195" s="4">
        <v>0</v>
      </c>
      <c r="K195" s="11">
        <v>0</v>
      </c>
      <c r="L195" s="4">
        <v>101.80021739130433</v>
      </c>
      <c r="M195" s="4">
        <v>0</v>
      </c>
      <c r="N195" s="11">
        <v>0</v>
      </c>
      <c r="O195" s="4">
        <v>68.980869565217375</v>
      </c>
      <c r="P195" s="4">
        <v>0</v>
      </c>
      <c r="Q195" s="9">
        <v>0</v>
      </c>
      <c r="R195" s="4">
        <v>27.515000000000001</v>
      </c>
      <c r="S195" s="4">
        <v>0</v>
      </c>
      <c r="T195" s="11">
        <v>0</v>
      </c>
      <c r="U195" s="4">
        <v>5.3043478260869561</v>
      </c>
      <c r="V195" s="4">
        <v>0</v>
      </c>
      <c r="W195" s="11">
        <v>0</v>
      </c>
      <c r="X195" s="4">
        <v>50.802717391304341</v>
      </c>
      <c r="Y195" s="4">
        <v>0</v>
      </c>
      <c r="Z195" s="11">
        <v>0</v>
      </c>
      <c r="AA195" s="4">
        <v>18.310543478260872</v>
      </c>
      <c r="AB195" s="4">
        <v>0</v>
      </c>
      <c r="AC195" s="11">
        <v>0</v>
      </c>
      <c r="AD195" s="4">
        <v>232.69641304347829</v>
      </c>
      <c r="AE195" s="4">
        <v>0</v>
      </c>
      <c r="AF195" s="11">
        <v>0</v>
      </c>
      <c r="AG195" s="4">
        <v>7.9814130434782582</v>
      </c>
      <c r="AH195" s="4">
        <v>0</v>
      </c>
      <c r="AI195" s="11">
        <v>0</v>
      </c>
      <c r="AJ195" s="4">
        <v>24.926847826086956</v>
      </c>
      <c r="AK195" s="4">
        <v>0</v>
      </c>
      <c r="AL195" s="11" t="s">
        <v>873</v>
      </c>
      <c r="AM195" s="1">
        <v>155524</v>
      </c>
      <c r="AN195" s="1">
        <v>5</v>
      </c>
      <c r="AX195"/>
      <c r="AY195"/>
    </row>
    <row r="196" spans="1:51" x14ac:dyDescent="0.25">
      <c r="A196" t="s">
        <v>508</v>
      </c>
      <c r="B196" t="s">
        <v>291</v>
      </c>
      <c r="C196" t="s">
        <v>731</v>
      </c>
      <c r="D196" t="s">
        <v>578</v>
      </c>
      <c r="E196" s="4">
        <v>111.31521739130434</v>
      </c>
      <c r="F196" s="4">
        <v>327.60619565217388</v>
      </c>
      <c r="G196" s="4">
        <v>51.924130434782619</v>
      </c>
      <c r="H196" s="11">
        <v>0.15849556914336113</v>
      </c>
      <c r="I196" s="4">
        <v>312.51978260869566</v>
      </c>
      <c r="J196" s="4">
        <v>51.924130434782619</v>
      </c>
      <c r="K196" s="11">
        <v>0.16614669958284384</v>
      </c>
      <c r="L196" s="4">
        <v>40.16097826086957</v>
      </c>
      <c r="M196" s="4">
        <v>1.0444565217391304</v>
      </c>
      <c r="N196" s="11">
        <v>2.6006750008796119E-2</v>
      </c>
      <c r="O196" s="4">
        <v>28.846304347826095</v>
      </c>
      <c r="P196" s="4">
        <v>1.0444565217391304</v>
      </c>
      <c r="Q196" s="9">
        <v>3.6207637177545146E-2</v>
      </c>
      <c r="R196" s="4">
        <v>6.5048913043478267</v>
      </c>
      <c r="S196" s="4">
        <v>0</v>
      </c>
      <c r="T196" s="11">
        <v>0</v>
      </c>
      <c r="U196" s="4">
        <v>4.8097826086956523</v>
      </c>
      <c r="V196" s="4">
        <v>0</v>
      </c>
      <c r="W196" s="11">
        <v>0</v>
      </c>
      <c r="X196" s="4">
        <v>101.17217391304349</v>
      </c>
      <c r="Y196" s="4">
        <v>12.324347826086958</v>
      </c>
      <c r="Z196" s="11">
        <v>0.12181558771959981</v>
      </c>
      <c r="AA196" s="4">
        <v>3.7717391304347827</v>
      </c>
      <c r="AB196" s="4">
        <v>0</v>
      </c>
      <c r="AC196" s="11">
        <v>0</v>
      </c>
      <c r="AD196" s="4">
        <v>182.38173913043477</v>
      </c>
      <c r="AE196" s="4">
        <v>38.435760869565222</v>
      </c>
      <c r="AF196" s="11">
        <v>0.21074347164809601</v>
      </c>
      <c r="AG196" s="4">
        <v>0</v>
      </c>
      <c r="AH196" s="4">
        <v>0</v>
      </c>
      <c r="AI196" s="11" t="s">
        <v>873</v>
      </c>
      <c r="AJ196" s="4">
        <v>0.11956521739130435</v>
      </c>
      <c r="AK196" s="4">
        <v>0.11956521739130435</v>
      </c>
      <c r="AL196" s="11">
        <v>1</v>
      </c>
      <c r="AM196" s="1">
        <v>155608</v>
      </c>
      <c r="AN196" s="1">
        <v>5</v>
      </c>
      <c r="AX196"/>
      <c r="AY196"/>
    </row>
    <row r="197" spans="1:51" x14ac:dyDescent="0.25">
      <c r="A197" t="s">
        <v>508</v>
      </c>
      <c r="B197" t="s">
        <v>56</v>
      </c>
      <c r="C197" t="s">
        <v>709</v>
      </c>
      <c r="D197" t="s">
        <v>606</v>
      </c>
      <c r="E197" s="4">
        <v>94.815217391304344</v>
      </c>
      <c r="F197" s="4">
        <v>466.11195652173916</v>
      </c>
      <c r="G197" s="4">
        <v>6.5108695652173907</v>
      </c>
      <c r="H197" s="11">
        <v>1.3968467176434098E-2</v>
      </c>
      <c r="I197" s="4">
        <v>429.7288043478261</v>
      </c>
      <c r="J197" s="4">
        <v>6.5108695652173907</v>
      </c>
      <c r="K197" s="11">
        <v>1.5151112746790504E-2</v>
      </c>
      <c r="L197" s="4">
        <v>105.43597826086958</v>
      </c>
      <c r="M197" s="4">
        <v>0.45652173913043476</v>
      </c>
      <c r="N197" s="11">
        <v>4.3298478058496235E-3</v>
      </c>
      <c r="O197" s="4">
        <v>88.805543478260873</v>
      </c>
      <c r="P197" s="4">
        <v>0.45652173913043476</v>
      </c>
      <c r="Q197" s="9">
        <v>5.1406896602371318E-3</v>
      </c>
      <c r="R197" s="4">
        <v>11.413043478260869</v>
      </c>
      <c r="S197" s="4">
        <v>0</v>
      </c>
      <c r="T197" s="11">
        <v>0</v>
      </c>
      <c r="U197" s="4">
        <v>5.2173913043478262</v>
      </c>
      <c r="V197" s="4">
        <v>0</v>
      </c>
      <c r="W197" s="11">
        <v>0</v>
      </c>
      <c r="X197" s="4">
        <v>105.57271739130435</v>
      </c>
      <c r="Y197" s="4">
        <v>2.3913043478260869</v>
      </c>
      <c r="Z197" s="11">
        <v>2.2650779547169732E-2</v>
      </c>
      <c r="AA197" s="4">
        <v>19.752717391304348</v>
      </c>
      <c r="AB197" s="4">
        <v>0</v>
      </c>
      <c r="AC197" s="11">
        <v>0</v>
      </c>
      <c r="AD197" s="4">
        <v>234.84239130434781</v>
      </c>
      <c r="AE197" s="4">
        <v>3.6630434782608696</v>
      </c>
      <c r="AF197" s="11">
        <v>1.559788016940131E-2</v>
      </c>
      <c r="AG197" s="4">
        <v>0.50815217391304346</v>
      </c>
      <c r="AH197" s="4">
        <v>0</v>
      </c>
      <c r="AI197" s="11">
        <v>0</v>
      </c>
      <c r="AJ197" s="4">
        <v>0</v>
      </c>
      <c r="AK197" s="4">
        <v>0</v>
      </c>
      <c r="AL197" s="11" t="s">
        <v>873</v>
      </c>
      <c r="AM197" s="1">
        <v>155153</v>
      </c>
      <c r="AN197" s="1">
        <v>5</v>
      </c>
      <c r="AX197"/>
      <c r="AY197"/>
    </row>
    <row r="198" spans="1:51" x14ac:dyDescent="0.25">
      <c r="A198" t="s">
        <v>508</v>
      </c>
      <c r="B198" t="s">
        <v>448</v>
      </c>
      <c r="C198" t="s">
        <v>686</v>
      </c>
      <c r="D198" t="s">
        <v>562</v>
      </c>
      <c r="E198" s="4">
        <v>59.076086956521742</v>
      </c>
      <c r="F198" s="4">
        <v>207.86793478260867</v>
      </c>
      <c r="G198" s="4">
        <v>0</v>
      </c>
      <c r="H198" s="11">
        <v>0</v>
      </c>
      <c r="I198" s="4">
        <v>181.96195652173913</v>
      </c>
      <c r="J198" s="4">
        <v>0</v>
      </c>
      <c r="K198" s="11">
        <v>0</v>
      </c>
      <c r="L198" s="4">
        <v>33.42130434782608</v>
      </c>
      <c r="M198" s="4">
        <v>0</v>
      </c>
      <c r="N198" s="11">
        <v>0</v>
      </c>
      <c r="O198" s="4">
        <v>18.211086956521736</v>
      </c>
      <c r="P198" s="4">
        <v>0</v>
      </c>
      <c r="Q198" s="9">
        <v>0</v>
      </c>
      <c r="R198" s="4">
        <v>10.237391304347824</v>
      </c>
      <c r="S198" s="4">
        <v>0</v>
      </c>
      <c r="T198" s="11">
        <v>0</v>
      </c>
      <c r="U198" s="4">
        <v>4.9728260869565215</v>
      </c>
      <c r="V198" s="4">
        <v>0</v>
      </c>
      <c r="W198" s="11">
        <v>0</v>
      </c>
      <c r="X198" s="4">
        <v>70.449565217391296</v>
      </c>
      <c r="Y198" s="4">
        <v>0</v>
      </c>
      <c r="Z198" s="11">
        <v>0</v>
      </c>
      <c r="AA198" s="4">
        <v>10.695760869565213</v>
      </c>
      <c r="AB198" s="4">
        <v>0</v>
      </c>
      <c r="AC198" s="11">
        <v>0</v>
      </c>
      <c r="AD198" s="4">
        <v>80.204891304347825</v>
      </c>
      <c r="AE198" s="4">
        <v>0</v>
      </c>
      <c r="AF198" s="11">
        <v>0</v>
      </c>
      <c r="AG198" s="4">
        <v>3.0291304347826076</v>
      </c>
      <c r="AH198" s="4">
        <v>0</v>
      </c>
      <c r="AI198" s="11">
        <v>0</v>
      </c>
      <c r="AJ198" s="4">
        <v>10.067282608695649</v>
      </c>
      <c r="AK198" s="4">
        <v>0</v>
      </c>
      <c r="AL198" s="11" t="s">
        <v>873</v>
      </c>
      <c r="AM198" s="1">
        <v>155818</v>
      </c>
      <c r="AN198" s="1">
        <v>5</v>
      </c>
      <c r="AX198"/>
      <c r="AY198"/>
    </row>
    <row r="199" spans="1:51" x14ac:dyDescent="0.25">
      <c r="A199" t="s">
        <v>508</v>
      </c>
      <c r="B199" t="s">
        <v>34</v>
      </c>
      <c r="C199" t="s">
        <v>710</v>
      </c>
      <c r="D199" t="s">
        <v>607</v>
      </c>
      <c r="E199" s="4">
        <v>113.8804347826087</v>
      </c>
      <c r="F199" s="4">
        <v>359.85097826086957</v>
      </c>
      <c r="G199" s="4">
        <v>0</v>
      </c>
      <c r="H199" s="11">
        <v>0</v>
      </c>
      <c r="I199" s="4">
        <v>336.89717391304345</v>
      </c>
      <c r="J199" s="4">
        <v>0</v>
      </c>
      <c r="K199" s="11">
        <v>0</v>
      </c>
      <c r="L199" s="4">
        <v>57.866847826086953</v>
      </c>
      <c r="M199" s="4">
        <v>0</v>
      </c>
      <c r="N199" s="11">
        <v>0</v>
      </c>
      <c r="O199" s="4">
        <v>53.845108695652172</v>
      </c>
      <c r="P199" s="4">
        <v>0</v>
      </c>
      <c r="Q199" s="9">
        <v>0</v>
      </c>
      <c r="R199" s="4">
        <v>0</v>
      </c>
      <c r="S199" s="4">
        <v>0</v>
      </c>
      <c r="T199" s="11" t="s">
        <v>873</v>
      </c>
      <c r="U199" s="4">
        <v>4.0217391304347823</v>
      </c>
      <c r="V199" s="4">
        <v>0</v>
      </c>
      <c r="W199" s="11">
        <v>0</v>
      </c>
      <c r="X199" s="4">
        <v>55.448369565217391</v>
      </c>
      <c r="Y199" s="4">
        <v>0</v>
      </c>
      <c r="Z199" s="11">
        <v>0</v>
      </c>
      <c r="AA199" s="4">
        <v>18.932065217391305</v>
      </c>
      <c r="AB199" s="4">
        <v>0</v>
      </c>
      <c r="AC199" s="11">
        <v>0</v>
      </c>
      <c r="AD199" s="4">
        <v>167.33641304347825</v>
      </c>
      <c r="AE199" s="4">
        <v>0</v>
      </c>
      <c r="AF199" s="11">
        <v>0</v>
      </c>
      <c r="AG199" s="4">
        <v>3.5553260869565215</v>
      </c>
      <c r="AH199" s="4">
        <v>0</v>
      </c>
      <c r="AI199" s="11">
        <v>0</v>
      </c>
      <c r="AJ199" s="4">
        <v>56.711956521739133</v>
      </c>
      <c r="AK199" s="4">
        <v>0</v>
      </c>
      <c r="AL199" s="11" t="s">
        <v>873</v>
      </c>
      <c r="AM199" s="1">
        <v>155104</v>
      </c>
      <c r="AN199" s="1">
        <v>5</v>
      </c>
      <c r="AX199"/>
      <c r="AY199"/>
    </row>
    <row r="200" spans="1:51" x14ac:dyDescent="0.25">
      <c r="A200" t="s">
        <v>508</v>
      </c>
      <c r="B200" t="s">
        <v>201</v>
      </c>
      <c r="C200" t="s">
        <v>721</v>
      </c>
      <c r="D200" t="s">
        <v>604</v>
      </c>
      <c r="E200" s="4">
        <v>69.304347826086953</v>
      </c>
      <c r="F200" s="4">
        <v>262.14423913043481</v>
      </c>
      <c r="G200" s="4">
        <v>97.726956521739126</v>
      </c>
      <c r="H200" s="11">
        <v>0.37279841375081002</v>
      </c>
      <c r="I200" s="4">
        <v>238.69</v>
      </c>
      <c r="J200" s="4">
        <v>97.726956521739126</v>
      </c>
      <c r="K200" s="11">
        <v>0.4094304601019696</v>
      </c>
      <c r="L200" s="4">
        <v>25.220326086956526</v>
      </c>
      <c r="M200" s="4">
        <v>8.7071739130434782</v>
      </c>
      <c r="N200" s="11">
        <v>0.34524430346468293</v>
      </c>
      <c r="O200" s="4">
        <v>15.245978260869567</v>
      </c>
      <c r="P200" s="4">
        <v>8.7071739130434782</v>
      </c>
      <c r="Q200" s="9">
        <v>0.57111283802570878</v>
      </c>
      <c r="R200" s="4">
        <v>5.4286956521739134</v>
      </c>
      <c r="S200" s="4">
        <v>0</v>
      </c>
      <c r="T200" s="11">
        <v>0</v>
      </c>
      <c r="U200" s="4">
        <v>4.5456521739130435</v>
      </c>
      <c r="V200" s="4">
        <v>0</v>
      </c>
      <c r="W200" s="11">
        <v>0</v>
      </c>
      <c r="X200" s="4">
        <v>38.414565217391306</v>
      </c>
      <c r="Y200" s="4">
        <v>20.623152173913049</v>
      </c>
      <c r="Z200" s="11">
        <v>0.53685762307095941</v>
      </c>
      <c r="AA200" s="4">
        <v>13.479891304347825</v>
      </c>
      <c r="AB200" s="4">
        <v>0</v>
      </c>
      <c r="AC200" s="11">
        <v>0</v>
      </c>
      <c r="AD200" s="4">
        <v>140.63184782608695</v>
      </c>
      <c r="AE200" s="4">
        <v>64.833152173913035</v>
      </c>
      <c r="AF200" s="11">
        <v>0.46101329944899294</v>
      </c>
      <c r="AG200" s="4">
        <v>0</v>
      </c>
      <c r="AH200" s="4">
        <v>0</v>
      </c>
      <c r="AI200" s="11" t="s">
        <v>873</v>
      </c>
      <c r="AJ200" s="4">
        <v>44.397608695652174</v>
      </c>
      <c r="AK200" s="4">
        <v>3.5634782608695637</v>
      </c>
      <c r="AL200" s="11">
        <v>12.459065397755008</v>
      </c>
      <c r="AM200" s="1">
        <v>155402</v>
      </c>
      <c r="AN200" s="1">
        <v>5</v>
      </c>
      <c r="AX200"/>
      <c r="AY200"/>
    </row>
    <row r="201" spans="1:51" x14ac:dyDescent="0.25">
      <c r="A201" t="s">
        <v>508</v>
      </c>
      <c r="B201" t="s">
        <v>89</v>
      </c>
      <c r="C201" t="s">
        <v>730</v>
      </c>
      <c r="D201" t="s">
        <v>585</v>
      </c>
      <c r="E201" s="4">
        <v>50.717391304347828</v>
      </c>
      <c r="F201" s="4">
        <v>153.90217391304344</v>
      </c>
      <c r="G201" s="4">
        <v>8.9266304347826093</v>
      </c>
      <c r="H201" s="11">
        <v>5.8001977540786794E-2</v>
      </c>
      <c r="I201" s="4">
        <v>141.19293478260869</v>
      </c>
      <c r="J201" s="4">
        <v>8.9266304347826093</v>
      </c>
      <c r="K201" s="11">
        <v>6.322292576839432E-2</v>
      </c>
      <c r="L201" s="4">
        <v>38.100543478260867</v>
      </c>
      <c r="M201" s="4">
        <v>0</v>
      </c>
      <c r="N201" s="11">
        <v>0</v>
      </c>
      <c r="O201" s="4">
        <v>25.391304347826086</v>
      </c>
      <c r="P201" s="4">
        <v>0</v>
      </c>
      <c r="Q201" s="9">
        <v>0</v>
      </c>
      <c r="R201" s="4">
        <v>8.0570652173913047</v>
      </c>
      <c r="S201" s="4">
        <v>0</v>
      </c>
      <c r="T201" s="11">
        <v>0</v>
      </c>
      <c r="U201" s="4">
        <v>4.6521739130434785</v>
      </c>
      <c r="V201" s="4">
        <v>0</v>
      </c>
      <c r="W201" s="11">
        <v>0</v>
      </c>
      <c r="X201" s="4">
        <v>20.774456521739129</v>
      </c>
      <c r="Y201" s="4">
        <v>0</v>
      </c>
      <c r="Z201" s="11">
        <v>0</v>
      </c>
      <c r="AA201" s="4">
        <v>0</v>
      </c>
      <c r="AB201" s="4">
        <v>0</v>
      </c>
      <c r="AC201" s="11" t="s">
        <v>873</v>
      </c>
      <c r="AD201" s="4">
        <v>79.722826086956516</v>
      </c>
      <c r="AE201" s="4">
        <v>8.9266304347826093</v>
      </c>
      <c r="AF201" s="11">
        <v>0.11197082282364171</v>
      </c>
      <c r="AG201" s="4">
        <v>2.2581521739130435</v>
      </c>
      <c r="AH201" s="4">
        <v>0</v>
      </c>
      <c r="AI201" s="11">
        <v>0</v>
      </c>
      <c r="AJ201" s="4">
        <v>13.046195652173912</v>
      </c>
      <c r="AK201" s="4">
        <v>0</v>
      </c>
      <c r="AL201" s="11" t="s">
        <v>873</v>
      </c>
      <c r="AM201" s="1">
        <v>155210</v>
      </c>
      <c r="AN201" s="1">
        <v>5</v>
      </c>
      <c r="AX201"/>
      <c r="AY201"/>
    </row>
    <row r="202" spans="1:51" x14ac:dyDescent="0.25">
      <c r="A202" t="s">
        <v>508</v>
      </c>
      <c r="B202" t="s">
        <v>29</v>
      </c>
      <c r="C202" t="s">
        <v>669</v>
      </c>
      <c r="D202" t="s">
        <v>563</v>
      </c>
      <c r="E202" s="4">
        <v>46.445652173913047</v>
      </c>
      <c r="F202" s="4">
        <v>180.73097826086956</v>
      </c>
      <c r="G202" s="4">
        <v>21.149456521739133</v>
      </c>
      <c r="H202" s="11">
        <v>0.11702175645401376</v>
      </c>
      <c r="I202" s="4">
        <v>160.57336956521738</v>
      </c>
      <c r="J202" s="4">
        <v>21.0625</v>
      </c>
      <c r="K202" s="11">
        <v>0.13117056742989627</v>
      </c>
      <c r="L202" s="4">
        <v>25.225543478260867</v>
      </c>
      <c r="M202" s="4">
        <v>1.2717391304347825</v>
      </c>
      <c r="N202" s="11">
        <v>5.0414736615318326E-2</v>
      </c>
      <c r="O202" s="4">
        <v>16.627717391304348</v>
      </c>
      <c r="P202" s="4">
        <v>1.1847826086956521</v>
      </c>
      <c r="Q202" s="9">
        <v>7.1253472789671507E-2</v>
      </c>
      <c r="R202" s="4">
        <v>0.39130434782608697</v>
      </c>
      <c r="S202" s="4">
        <v>8.6956521739130432E-2</v>
      </c>
      <c r="T202" s="11">
        <v>0.22222222222222221</v>
      </c>
      <c r="U202" s="4">
        <v>8.2065217391304355</v>
      </c>
      <c r="V202" s="4">
        <v>0</v>
      </c>
      <c r="W202" s="11">
        <v>0</v>
      </c>
      <c r="X202" s="4">
        <v>39.638586956521742</v>
      </c>
      <c r="Y202" s="4">
        <v>3.5760869565217392</v>
      </c>
      <c r="Z202" s="11">
        <v>9.0217316788921642E-2</v>
      </c>
      <c r="AA202" s="4">
        <v>11.559782608695652</v>
      </c>
      <c r="AB202" s="4">
        <v>0</v>
      </c>
      <c r="AC202" s="11">
        <v>0</v>
      </c>
      <c r="AD202" s="4">
        <v>103.76358695652173</v>
      </c>
      <c r="AE202" s="4">
        <v>16.301630434782609</v>
      </c>
      <c r="AF202" s="11">
        <v>0.15710357470210817</v>
      </c>
      <c r="AG202" s="4">
        <v>0.54347826086956519</v>
      </c>
      <c r="AH202" s="4">
        <v>0</v>
      </c>
      <c r="AI202" s="11">
        <v>0</v>
      </c>
      <c r="AJ202" s="4">
        <v>0</v>
      </c>
      <c r="AK202" s="4">
        <v>0</v>
      </c>
      <c r="AL202" s="11" t="s">
        <v>873</v>
      </c>
      <c r="AM202" s="1">
        <v>155089</v>
      </c>
      <c r="AN202" s="1">
        <v>5</v>
      </c>
      <c r="AX202"/>
      <c r="AY202"/>
    </row>
    <row r="203" spans="1:51" x14ac:dyDescent="0.25">
      <c r="A203" t="s">
        <v>508</v>
      </c>
      <c r="B203" t="s">
        <v>102</v>
      </c>
      <c r="C203" t="s">
        <v>655</v>
      </c>
      <c r="D203" t="s">
        <v>588</v>
      </c>
      <c r="E203" s="4">
        <v>44.521739130434781</v>
      </c>
      <c r="F203" s="4">
        <v>144.77989130434781</v>
      </c>
      <c r="G203" s="4">
        <v>6.5217391304347824E-2</v>
      </c>
      <c r="H203" s="11">
        <v>4.5045890500947843E-4</v>
      </c>
      <c r="I203" s="4">
        <v>132.25815217391303</v>
      </c>
      <c r="J203" s="4">
        <v>0</v>
      </c>
      <c r="K203" s="11">
        <v>0</v>
      </c>
      <c r="L203" s="4">
        <v>22.317934782608695</v>
      </c>
      <c r="M203" s="4">
        <v>6.5217391304347824E-2</v>
      </c>
      <c r="N203" s="11">
        <v>2.9221965177158161E-3</v>
      </c>
      <c r="O203" s="4">
        <v>15.961956521739131</v>
      </c>
      <c r="P203" s="4">
        <v>0</v>
      </c>
      <c r="Q203" s="9">
        <v>0</v>
      </c>
      <c r="R203" s="4">
        <v>0.13043478260869565</v>
      </c>
      <c r="S203" s="4">
        <v>6.5217391304347824E-2</v>
      </c>
      <c r="T203" s="11">
        <v>0.5</v>
      </c>
      <c r="U203" s="4">
        <v>6.2255434782608692</v>
      </c>
      <c r="V203" s="4">
        <v>0</v>
      </c>
      <c r="W203" s="11">
        <v>0</v>
      </c>
      <c r="X203" s="4">
        <v>37.135869565217391</v>
      </c>
      <c r="Y203" s="4">
        <v>0</v>
      </c>
      <c r="Z203" s="11">
        <v>0</v>
      </c>
      <c r="AA203" s="4">
        <v>6.1657608695652177</v>
      </c>
      <c r="AB203" s="4">
        <v>0</v>
      </c>
      <c r="AC203" s="11">
        <v>0</v>
      </c>
      <c r="AD203" s="4">
        <v>77.369565217391298</v>
      </c>
      <c r="AE203" s="4">
        <v>0</v>
      </c>
      <c r="AF203" s="11">
        <v>0</v>
      </c>
      <c r="AG203" s="4">
        <v>1.7907608695652173</v>
      </c>
      <c r="AH203" s="4">
        <v>0</v>
      </c>
      <c r="AI203" s="11">
        <v>0</v>
      </c>
      <c r="AJ203" s="4">
        <v>0</v>
      </c>
      <c r="AK203" s="4">
        <v>0</v>
      </c>
      <c r="AL203" s="11" t="s">
        <v>873</v>
      </c>
      <c r="AM203" s="1">
        <v>155228</v>
      </c>
      <c r="AN203" s="1">
        <v>5</v>
      </c>
      <c r="AX203"/>
      <c r="AY203"/>
    </row>
    <row r="204" spans="1:51" x14ac:dyDescent="0.25">
      <c r="A204" t="s">
        <v>508</v>
      </c>
      <c r="B204" t="s">
        <v>14</v>
      </c>
      <c r="C204" t="s">
        <v>690</v>
      </c>
      <c r="D204" t="s">
        <v>556</v>
      </c>
      <c r="E204" s="4">
        <v>69.793478260869563</v>
      </c>
      <c r="F204" s="4">
        <v>177.60326086956519</v>
      </c>
      <c r="G204" s="4">
        <v>0.35869565217391303</v>
      </c>
      <c r="H204" s="11">
        <v>2.0196456439915546E-3</v>
      </c>
      <c r="I204" s="4">
        <v>161.54347826086956</v>
      </c>
      <c r="J204" s="4">
        <v>0</v>
      </c>
      <c r="K204" s="11">
        <v>0</v>
      </c>
      <c r="L204" s="4">
        <v>15.34782608695652</v>
      </c>
      <c r="M204" s="4">
        <v>0.35869565217391303</v>
      </c>
      <c r="N204" s="11">
        <v>2.3371104815864026E-2</v>
      </c>
      <c r="O204" s="4">
        <v>8.7309782608695645</v>
      </c>
      <c r="P204" s="4">
        <v>0</v>
      </c>
      <c r="Q204" s="9">
        <v>0</v>
      </c>
      <c r="R204" s="4">
        <v>0.76086956521739135</v>
      </c>
      <c r="S204" s="4">
        <v>0.35869565217391303</v>
      </c>
      <c r="T204" s="11">
        <v>0.47142857142857136</v>
      </c>
      <c r="U204" s="4">
        <v>5.8559782608695654</v>
      </c>
      <c r="V204" s="4">
        <v>0</v>
      </c>
      <c r="W204" s="11">
        <v>0</v>
      </c>
      <c r="X204" s="4">
        <v>42.679347826086953</v>
      </c>
      <c r="Y204" s="4">
        <v>0</v>
      </c>
      <c r="Z204" s="11">
        <v>0</v>
      </c>
      <c r="AA204" s="4">
        <v>9.4429347826086953</v>
      </c>
      <c r="AB204" s="4">
        <v>0</v>
      </c>
      <c r="AC204" s="11">
        <v>0</v>
      </c>
      <c r="AD204" s="4">
        <v>55.383152173913047</v>
      </c>
      <c r="AE204" s="4">
        <v>0</v>
      </c>
      <c r="AF204" s="11">
        <v>0</v>
      </c>
      <c r="AG204" s="4">
        <v>14.739130434782609</v>
      </c>
      <c r="AH204" s="4">
        <v>0</v>
      </c>
      <c r="AI204" s="11">
        <v>0</v>
      </c>
      <c r="AJ204" s="4">
        <v>40.010869565217391</v>
      </c>
      <c r="AK204" s="4">
        <v>0</v>
      </c>
      <c r="AL204" s="11" t="s">
        <v>873</v>
      </c>
      <c r="AM204" s="1">
        <v>155022</v>
      </c>
      <c r="AN204" s="1">
        <v>5</v>
      </c>
      <c r="AX204"/>
      <c r="AY204"/>
    </row>
    <row r="205" spans="1:51" x14ac:dyDescent="0.25">
      <c r="A205" t="s">
        <v>508</v>
      </c>
      <c r="B205" t="s">
        <v>158</v>
      </c>
      <c r="C205" t="s">
        <v>751</v>
      </c>
      <c r="D205" t="s">
        <v>558</v>
      </c>
      <c r="E205" s="4">
        <v>84.619565217391298</v>
      </c>
      <c r="F205" s="4">
        <v>242.69619565217391</v>
      </c>
      <c r="G205" s="4">
        <v>0</v>
      </c>
      <c r="H205" s="11">
        <v>0</v>
      </c>
      <c r="I205" s="4">
        <v>212.78119565217389</v>
      </c>
      <c r="J205" s="4">
        <v>0</v>
      </c>
      <c r="K205" s="11">
        <v>0</v>
      </c>
      <c r="L205" s="4">
        <v>40.164456521739126</v>
      </c>
      <c r="M205" s="4">
        <v>0</v>
      </c>
      <c r="N205" s="11">
        <v>0</v>
      </c>
      <c r="O205" s="4">
        <v>19.335543478260867</v>
      </c>
      <c r="P205" s="4">
        <v>0</v>
      </c>
      <c r="Q205" s="9">
        <v>0</v>
      </c>
      <c r="R205" s="4">
        <v>15.64413043478261</v>
      </c>
      <c r="S205" s="4">
        <v>0</v>
      </c>
      <c r="T205" s="11">
        <v>0</v>
      </c>
      <c r="U205" s="4">
        <v>5.1847826086956523</v>
      </c>
      <c r="V205" s="4">
        <v>0</v>
      </c>
      <c r="W205" s="11">
        <v>0</v>
      </c>
      <c r="X205" s="4">
        <v>64.003152173913023</v>
      </c>
      <c r="Y205" s="4">
        <v>0</v>
      </c>
      <c r="Z205" s="11">
        <v>0</v>
      </c>
      <c r="AA205" s="4">
        <v>9.0860869565217399</v>
      </c>
      <c r="AB205" s="4">
        <v>0</v>
      </c>
      <c r="AC205" s="11">
        <v>0</v>
      </c>
      <c r="AD205" s="4">
        <v>114.5336956521739</v>
      </c>
      <c r="AE205" s="4">
        <v>0</v>
      </c>
      <c r="AF205" s="11">
        <v>0</v>
      </c>
      <c r="AG205" s="4">
        <v>1.898586956521739</v>
      </c>
      <c r="AH205" s="4">
        <v>0</v>
      </c>
      <c r="AI205" s="11">
        <v>0</v>
      </c>
      <c r="AJ205" s="4">
        <v>13.010217391304352</v>
      </c>
      <c r="AK205" s="4">
        <v>0</v>
      </c>
      <c r="AL205" s="11" t="s">
        <v>873</v>
      </c>
      <c r="AM205" s="1">
        <v>155332</v>
      </c>
      <c r="AN205" s="1">
        <v>5</v>
      </c>
      <c r="AX205"/>
      <c r="AY205"/>
    </row>
    <row r="206" spans="1:51" x14ac:dyDescent="0.25">
      <c r="A206" t="s">
        <v>508</v>
      </c>
      <c r="B206" t="s">
        <v>458</v>
      </c>
      <c r="C206" t="s">
        <v>708</v>
      </c>
      <c r="D206" t="s">
        <v>605</v>
      </c>
      <c r="E206" s="4">
        <v>51.706521739130437</v>
      </c>
      <c r="F206" s="4">
        <v>255.58967391304344</v>
      </c>
      <c r="G206" s="4">
        <v>0</v>
      </c>
      <c r="H206" s="11">
        <v>0</v>
      </c>
      <c r="I206" s="4">
        <v>231.26086956521738</v>
      </c>
      <c r="J206" s="4">
        <v>0</v>
      </c>
      <c r="K206" s="11">
        <v>0</v>
      </c>
      <c r="L206" s="4">
        <v>32.633152173913039</v>
      </c>
      <c r="M206" s="4">
        <v>0</v>
      </c>
      <c r="N206" s="11">
        <v>0</v>
      </c>
      <c r="O206" s="4">
        <v>23.211956521739129</v>
      </c>
      <c r="P206" s="4">
        <v>0</v>
      </c>
      <c r="Q206" s="9">
        <v>0</v>
      </c>
      <c r="R206" s="4">
        <v>5.0652173913043477</v>
      </c>
      <c r="S206" s="4">
        <v>0</v>
      </c>
      <c r="T206" s="11">
        <v>0</v>
      </c>
      <c r="U206" s="4">
        <v>4.3559782608695654</v>
      </c>
      <c r="V206" s="4">
        <v>0</v>
      </c>
      <c r="W206" s="11">
        <v>0</v>
      </c>
      <c r="X206" s="4">
        <v>51.271739130434781</v>
      </c>
      <c r="Y206" s="4">
        <v>0</v>
      </c>
      <c r="Z206" s="11">
        <v>0</v>
      </c>
      <c r="AA206" s="4">
        <v>14.907608695652174</v>
      </c>
      <c r="AB206" s="4">
        <v>0</v>
      </c>
      <c r="AC206" s="11">
        <v>0</v>
      </c>
      <c r="AD206" s="4">
        <v>126.55978260869566</v>
      </c>
      <c r="AE206" s="4">
        <v>0</v>
      </c>
      <c r="AF206" s="11">
        <v>0</v>
      </c>
      <c r="AG206" s="4">
        <v>0</v>
      </c>
      <c r="AH206" s="4">
        <v>0</v>
      </c>
      <c r="AI206" s="11" t="s">
        <v>873</v>
      </c>
      <c r="AJ206" s="4">
        <v>30.217391304347824</v>
      </c>
      <c r="AK206" s="4">
        <v>0</v>
      </c>
      <c r="AL206" s="11" t="s">
        <v>873</v>
      </c>
      <c r="AM206" s="1">
        <v>155828</v>
      </c>
      <c r="AN206" s="1">
        <v>5</v>
      </c>
      <c r="AX206"/>
      <c r="AY206"/>
    </row>
    <row r="207" spans="1:51" x14ac:dyDescent="0.25">
      <c r="A207" t="s">
        <v>508</v>
      </c>
      <c r="B207" t="s">
        <v>343</v>
      </c>
      <c r="C207" t="s">
        <v>701</v>
      </c>
      <c r="D207" t="s">
        <v>600</v>
      </c>
      <c r="E207" s="4">
        <v>54.945652173913047</v>
      </c>
      <c r="F207" s="4">
        <v>266.54619565217388</v>
      </c>
      <c r="G207" s="4">
        <v>0.68478260869565222</v>
      </c>
      <c r="H207" s="11">
        <v>2.5690954133491019E-3</v>
      </c>
      <c r="I207" s="4">
        <v>239.65760869565216</v>
      </c>
      <c r="J207" s="4">
        <v>0.68478260869565222</v>
      </c>
      <c r="K207" s="11">
        <v>2.8573372338254305E-3</v>
      </c>
      <c r="L207" s="4">
        <v>37.271739130434788</v>
      </c>
      <c r="M207" s="4">
        <v>0</v>
      </c>
      <c r="N207" s="11">
        <v>0</v>
      </c>
      <c r="O207" s="4">
        <v>22.350543478260871</v>
      </c>
      <c r="P207" s="4">
        <v>0</v>
      </c>
      <c r="Q207" s="9">
        <v>0</v>
      </c>
      <c r="R207" s="4">
        <v>9.9483695652173907</v>
      </c>
      <c r="S207" s="4">
        <v>0</v>
      </c>
      <c r="T207" s="11">
        <v>0</v>
      </c>
      <c r="U207" s="4">
        <v>4.9728260869565215</v>
      </c>
      <c r="V207" s="4">
        <v>0</v>
      </c>
      <c r="W207" s="11">
        <v>0</v>
      </c>
      <c r="X207" s="4">
        <v>50.103260869565219</v>
      </c>
      <c r="Y207" s="4">
        <v>0.68478260869565222</v>
      </c>
      <c r="Z207" s="11">
        <v>1.366742596810934E-2</v>
      </c>
      <c r="AA207" s="4">
        <v>11.967391304347826</v>
      </c>
      <c r="AB207" s="4">
        <v>0</v>
      </c>
      <c r="AC207" s="11">
        <v>0</v>
      </c>
      <c r="AD207" s="4">
        <v>158.36141304347825</v>
      </c>
      <c r="AE207" s="4">
        <v>0</v>
      </c>
      <c r="AF207" s="11">
        <v>0</v>
      </c>
      <c r="AG207" s="4">
        <v>0.19293478260869565</v>
      </c>
      <c r="AH207" s="4">
        <v>0</v>
      </c>
      <c r="AI207" s="11">
        <v>0</v>
      </c>
      <c r="AJ207" s="4">
        <v>8.6494565217391308</v>
      </c>
      <c r="AK207" s="4">
        <v>0</v>
      </c>
      <c r="AL207" s="11" t="s">
        <v>873</v>
      </c>
      <c r="AM207" s="1">
        <v>155692</v>
      </c>
      <c r="AN207" s="1">
        <v>5</v>
      </c>
      <c r="AX207"/>
      <c r="AY207"/>
    </row>
    <row r="208" spans="1:51" x14ac:dyDescent="0.25">
      <c r="A208" t="s">
        <v>508</v>
      </c>
      <c r="B208" t="s">
        <v>31</v>
      </c>
      <c r="C208" t="s">
        <v>708</v>
      </c>
      <c r="D208" t="s">
        <v>605</v>
      </c>
      <c r="E208" s="4">
        <v>147.0108695652174</v>
      </c>
      <c r="F208" s="4">
        <v>511.74891304347824</v>
      </c>
      <c r="G208" s="4">
        <v>91.878478260869571</v>
      </c>
      <c r="H208" s="11">
        <v>0.17953819914232738</v>
      </c>
      <c r="I208" s="4">
        <v>460.27673913043481</v>
      </c>
      <c r="J208" s="4">
        <v>91.878478260869571</v>
      </c>
      <c r="K208" s="11">
        <v>0.19961573212334924</v>
      </c>
      <c r="L208" s="4">
        <v>48.051630434782616</v>
      </c>
      <c r="M208" s="4">
        <v>7.2251086956521728</v>
      </c>
      <c r="N208" s="11">
        <v>0.15036136402194192</v>
      </c>
      <c r="O208" s="4">
        <v>27.901086956521745</v>
      </c>
      <c r="P208" s="4">
        <v>7.2251086956521728</v>
      </c>
      <c r="Q208" s="9">
        <v>0.2589543807705792</v>
      </c>
      <c r="R208" s="4">
        <v>15.80271739130435</v>
      </c>
      <c r="S208" s="4">
        <v>0</v>
      </c>
      <c r="T208" s="11">
        <v>0</v>
      </c>
      <c r="U208" s="4">
        <v>4.3478260869565215</v>
      </c>
      <c r="V208" s="4">
        <v>0</v>
      </c>
      <c r="W208" s="11">
        <v>0</v>
      </c>
      <c r="X208" s="4">
        <v>114.49945652173913</v>
      </c>
      <c r="Y208" s="4">
        <v>5.1195652173913038</v>
      </c>
      <c r="Z208" s="11">
        <v>4.4712572207006862E-2</v>
      </c>
      <c r="AA208" s="4">
        <v>31.321630434782609</v>
      </c>
      <c r="AB208" s="4">
        <v>0</v>
      </c>
      <c r="AC208" s="11">
        <v>0</v>
      </c>
      <c r="AD208" s="4">
        <v>263.9258695652174</v>
      </c>
      <c r="AE208" s="4">
        <v>45.51913043478261</v>
      </c>
      <c r="AF208" s="11">
        <v>0.17246937751789657</v>
      </c>
      <c r="AG208" s="4">
        <v>4.3405434782608694</v>
      </c>
      <c r="AH208" s="4">
        <v>0</v>
      </c>
      <c r="AI208" s="11">
        <v>0</v>
      </c>
      <c r="AJ208" s="4">
        <v>49.609782608695653</v>
      </c>
      <c r="AK208" s="4">
        <v>34.014673913043474</v>
      </c>
      <c r="AL208" s="11">
        <v>1.4584817933436658</v>
      </c>
      <c r="AM208" s="1">
        <v>155095</v>
      </c>
      <c r="AN208" s="1">
        <v>5</v>
      </c>
      <c r="AX208"/>
      <c r="AY208"/>
    </row>
    <row r="209" spans="1:51" x14ac:dyDescent="0.25">
      <c r="A209" t="s">
        <v>508</v>
      </c>
      <c r="B209" t="s">
        <v>356</v>
      </c>
      <c r="C209" t="s">
        <v>647</v>
      </c>
      <c r="D209" t="s">
        <v>600</v>
      </c>
      <c r="E209" s="4">
        <v>85.141304347826093</v>
      </c>
      <c r="F209" s="4">
        <v>416.72945652173922</v>
      </c>
      <c r="G209" s="4">
        <v>24.006630434782593</v>
      </c>
      <c r="H209" s="11">
        <v>5.7607231884099504E-2</v>
      </c>
      <c r="I209" s="4">
        <v>391.10445652173928</v>
      </c>
      <c r="J209" s="4">
        <v>24.006630434782593</v>
      </c>
      <c r="K209" s="11">
        <v>6.1381633562255768E-2</v>
      </c>
      <c r="L209" s="4">
        <v>58.879891304347836</v>
      </c>
      <c r="M209" s="4">
        <v>4.3880434782608697</v>
      </c>
      <c r="N209" s="11">
        <v>7.4525332521068119E-2</v>
      </c>
      <c r="O209" s="4">
        <v>41.697826086956532</v>
      </c>
      <c r="P209" s="4">
        <v>4.3880434782608697</v>
      </c>
      <c r="Q209" s="9">
        <v>0.10523434648871277</v>
      </c>
      <c r="R209" s="4">
        <v>12.214673913043478</v>
      </c>
      <c r="S209" s="4">
        <v>0</v>
      </c>
      <c r="T209" s="11">
        <v>0</v>
      </c>
      <c r="U209" s="4">
        <v>4.9673913043478262</v>
      </c>
      <c r="V209" s="4">
        <v>0</v>
      </c>
      <c r="W209" s="11">
        <v>0</v>
      </c>
      <c r="X209" s="4">
        <v>124.07336956521739</v>
      </c>
      <c r="Y209" s="4">
        <v>0</v>
      </c>
      <c r="Z209" s="11">
        <v>0</v>
      </c>
      <c r="AA209" s="4">
        <v>8.4429347826086953</v>
      </c>
      <c r="AB209" s="4">
        <v>0</v>
      </c>
      <c r="AC209" s="11">
        <v>0</v>
      </c>
      <c r="AD209" s="4">
        <v>219.77619565217404</v>
      </c>
      <c r="AE209" s="4">
        <v>19.618586956521725</v>
      </c>
      <c r="AF209" s="11">
        <v>8.9266205096983423E-2</v>
      </c>
      <c r="AG209" s="4">
        <v>2.7092391304347827</v>
      </c>
      <c r="AH209" s="4">
        <v>0</v>
      </c>
      <c r="AI209" s="11">
        <v>0</v>
      </c>
      <c r="AJ209" s="4">
        <v>2.847826086956522</v>
      </c>
      <c r="AK209" s="4">
        <v>0</v>
      </c>
      <c r="AL209" s="11" t="s">
        <v>873</v>
      </c>
      <c r="AM209" s="1">
        <v>155705</v>
      </c>
      <c r="AN209" s="1">
        <v>5</v>
      </c>
      <c r="AX209"/>
      <c r="AY209"/>
    </row>
    <row r="210" spans="1:51" x14ac:dyDescent="0.25">
      <c r="A210" t="s">
        <v>508</v>
      </c>
      <c r="B210" t="s">
        <v>209</v>
      </c>
      <c r="C210" t="s">
        <v>671</v>
      </c>
      <c r="D210" t="s">
        <v>612</v>
      </c>
      <c r="E210" s="4">
        <v>31.152173913043477</v>
      </c>
      <c r="F210" s="4">
        <v>94.03891304347826</v>
      </c>
      <c r="G210" s="4">
        <v>4.9130434782608692</v>
      </c>
      <c r="H210" s="11">
        <v>5.2244792280716351E-2</v>
      </c>
      <c r="I210" s="4">
        <v>81.523804347826086</v>
      </c>
      <c r="J210" s="4">
        <v>4.9130434782608692</v>
      </c>
      <c r="K210" s="11">
        <v>6.0265139949787931E-2</v>
      </c>
      <c r="L210" s="4">
        <v>15.167282608695654</v>
      </c>
      <c r="M210" s="4">
        <v>1.2391304347826086</v>
      </c>
      <c r="N210" s="11">
        <v>8.1697589921097311E-2</v>
      </c>
      <c r="O210" s="4">
        <v>2.652173913043478</v>
      </c>
      <c r="P210" s="4">
        <v>1.2391304347826086</v>
      </c>
      <c r="Q210" s="9">
        <v>0.46721311475409838</v>
      </c>
      <c r="R210" s="4">
        <v>7.5259782608695662</v>
      </c>
      <c r="S210" s="4">
        <v>0</v>
      </c>
      <c r="T210" s="11">
        <v>0</v>
      </c>
      <c r="U210" s="4">
        <v>4.9891304347826084</v>
      </c>
      <c r="V210" s="4">
        <v>0</v>
      </c>
      <c r="W210" s="11">
        <v>0</v>
      </c>
      <c r="X210" s="4">
        <v>23.277282608695653</v>
      </c>
      <c r="Y210" s="4">
        <v>0</v>
      </c>
      <c r="Z210" s="11">
        <v>0</v>
      </c>
      <c r="AA210" s="4">
        <v>0</v>
      </c>
      <c r="AB210" s="4">
        <v>0</v>
      </c>
      <c r="AC210" s="11" t="s">
        <v>873</v>
      </c>
      <c r="AD210" s="4">
        <v>41.202282608695647</v>
      </c>
      <c r="AE210" s="4">
        <v>3.2065217391304346</v>
      </c>
      <c r="AF210" s="11">
        <v>7.782388586533566E-2</v>
      </c>
      <c r="AG210" s="4">
        <v>0</v>
      </c>
      <c r="AH210" s="4">
        <v>0</v>
      </c>
      <c r="AI210" s="11" t="s">
        <v>873</v>
      </c>
      <c r="AJ210" s="4">
        <v>14.392065217391302</v>
      </c>
      <c r="AK210" s="4">
        <v>0.46739130434782611</v>
      </c>
      <c r="AL210" s="11">
        <v>30.792325581395342</v>
      </c>
      <c r="AM210" s="1">
        <v>155424</v>
      </c>
      <c r="AN210" s="1">
        <v>5</v>
      </c>
      <c r="AX210"/>
      <c r="AY210"/>
    </row>
    <row r="211" spans="1:51" x14ac:dyDescent="0.25">
      <c r="A211" t="s">
        <v>508</v>
      </c>
      <c r="B211" t="s">
        <v>214</v>
      </c>
      <c r="C211" t="s">
        <v>751</v>
      </c>
      <c r="D211" t="s">
        <v>558</v>
      </c>
      <c r="E211" s="4">
        <v>35.163043478260867</v>
      </c>
      <c r="F211" s="4">
        <v>88.483152173913012</v>
      </c>
      <c r="G211" s="4">
        <v>0</v>
      </c>
      <c r="H211" s="11">
        <v>0</v>
      </c>
      <c r="I211" s="4">
        <v>78.414891304347805</v>
      </c>
      <c r="J211" s="4">
        <v>0</v>
      </c>
      <c r="K211" s="11">
        <v>0</v>
      </c>
      <c r="L211" s="4">
        <v>20.278586956521739</v>
      </c>
      <c r="M211" s="4">
        <v>0</v>
      </c>
      <c r="N211" s="11">
        <v>0</v>
      </c>
      <c r="O211" s="4">
        <v>10.210326086956522</v>
      </c>
      <c r="P211" s="4">
        <v>0</v>
      </c>
      <c r="Q211" s="9">
        <v>0</v>
      </c>
      <c r="R211" s="4">
        <v>4.6769565217391298</v>
      </c>
      <c r="S211" s="4">
        <v>0</v>
      </c>
      <c r="T211" s="11">
        <v>0</v>
      </c>
      <c r="U211" s="4">
        <v>5.3913043478260869</v>
      </c>
      <c r="V211" s="4">
        <v>0</v>
      </c>
      <c r="W211" s="11">
        <v>0</v>
      </c>
      <c r="X211" s="4">
        <v>13.766304347826084</v>
      </c>
      <c r="Y211" s="4">
        <v>0</v>
      </c>
      <c r="Z211" s="11">
        <v>0</v>
      </c>
      <c r="AA211" s="4">
        <v>0</v>
      </c>
      <c r="AB211" s="4">
        <v>0</v>
      </c>
      <c r="AC211" s="11" t="s">
        <v>873</v>
      </c>
      <c r="AD211" s="4">
        <v>53.783369565217377</v>
      </c>
      <c r="AE211" s="4">
        <v>0</v>
      </c>
      <c r="AF211" s="11">
        <v>0</v>
      </c>
      <c r="AG211" s="4">
        <v>0.60869565217391308</v>
      </c>
      <c r="AH211" s="4">
        <v>0</v>
      </c>
      <c r="AI211" s="11">
        <v>0</v>
      </c>
      <c r="AJ211" s="4">
        <v>4.619565217391304E-2</v>
      </c>
      <c r="AK211" s="4">
        <v>0</v>
      </c>
      <c r="AL211" s="11" t="s">
        <v>873</v>
      </c>
      <c r="AM211" s="1">
        <v>155434</v>
      </c>
      <c r="AN211" s="1">
        <v>5</v>
      </c>
      <c r="AX211"/>
      <c r="AY211"/>
    </row>
    <row r="212" spans="1:51" x14ac:dyDescent="0.25">
      <c r="A212" t="s">
        <v>508</v>
      </c>
      <c r="B212" t="s">
        <v>207</v>
      </c>
      <c r="C212" t="s">
        <v>760</v>
      </c>
      <c r="D212" t="s">
        <v>547</v>
      </c>
      <c r="E212" s="4">
        <v>29.467391304347824</v>
      </c>
      <c r="F212" s="4">
        <v>102.57750000000001</v>
      </c>
      <c r="G212" s="4">
        <v>7.8334782608695654</v>
      </c>
      <c r="H212" s="11">
        <v>7.6366437677556617E-2</v>
      </c>
      <c r="I212" s="4">
        <v>86.966739130434803</v>
      </c>
      <c r="J212" s="4">
        <v>7.8334782608695654</v>
      </c>
      <c r="K212" s="11">
        <v>9.007441625608989E-2</v>
      </c>
      <c r="L212" s="4">
        <v>19.365434782608695</v>
      </c>
      <c r="M212" s="4">
        <v>3.9557608695652173</v>
      </c>
      <c r="N212" s="11">
        <v>0.20426914830322965</v>
      </c>
      <c r="O212" s="4">
        <v>9.6530434782608676</v>
      </c>
      <c r="P212" s="4">
        <v>3.9557608695652173</v>
      </c>
      <c r="Q212" s="9">
        <v>0.40979416268804619</v>
      </c>
      <c r="R212" s="4">
        <v>4.3265217391304356</v>
      </c>
      <c r="S212" s="4">
        <v>0</v>
      </c>
      <c r="T212" s="11">
        <v>0</v>
      </c>
      <c r="U212" s="4">
        <v>5.3858695652173916</v>
      </c>
      <c r="V212" s="4">
        <v>0</v>
      </c>
      <c r="W212" s="11">
        <v>0</v>
      </c>
      <c r="X212" s="4">
        <v>14.363043478260868</v>
      </c>
      <c r="Y212" s="4">
        <v>3.0463043478260876</v>
      </c>
      <c r="Z212" s="11">
        <v>0.21209323444831246</v>
      </c>
      <c r="AA212" s="4">
        <v>5.8983695652173926</v>
      </c>
      <c r="AB212" s="4">
        <v>0</v>
      </c>
      <c r="AC212" s="11">
        <v>0</v>
      </c>
      <c r="AD212" s="4">
        <v>52.009673913043493</v>
      </c>
      <c r="AE212" s="4">
        <v>0.83141304347826084</v>
      </c>
      <c r="AF212" s="11">
        <v>1.5985738439128167E-2</v>
      </c>
      <c r="AG212" s="4">
        <v>0</v>
      </c>
      <c r="AH212" s="4">
        <v>0</v>
      </c>
      <c r="AI212" s="11" t="s">
        <v>873</v>
      </c>
      <c r="AJ212" s="4">
        <v>10.940978260869565</v>
      </c>
      <c r="AK212" s="4">
        <v>0</v>
      </c>
      <c r="AL212" s="11" t="s">
        <v>873</v>
      </c>
      <c r="AM212" s="1">
        <v>155419</v>
      </c>
      <c r="AN212" s="1">
        <v>5</v>
      </c>
      <c r="AX212"/>
      <c r="AY212"/>
    </row>
    <row r="213" spans="1:51" x14ac:dyDescent="0.25">
      <c r="A213" t="s">
        <v>508</v>
      </c>
      <c r="B213" t="s">
        <v>216</v>
      </c>
      <c r="C213" t="s">
        <v>720</v>
      </c>
      <c r="D213" t="s">
        <v>567</v>
      </c>
      <c r="E213" s="4">
        <v>30.054347826086957</v>
      </c>
      <c r="F213" s="4">
        <v>84.255108695652169</v>
      </c>
      <c r="G213" s="4">
        <v>18.860869565217389</v>
      </c>
      <c r="H213" s="11">
        <v>0.2238543140849413</v>
      </c>
      <c r="I213" s="4">
        <v>75.602608695652165</v>
      </c>
      <c r="J213" s="4">
        <v>18.860869565217389</v>
      </c>
      <c r="K213" s="11">
        <v>0.24947379317483867</v>
      </c>
      <c r="L213" s="4">
        <v>14.290108695652176</v>
      </c>
      <c r="M213" s="4">
        <v>1.4532608695652172</v>
      </c>
      <c r="N213" s="11">
        <v>0.10169697799481243</v>
      </c>
      <c r="O213" s="4">
        <v>5.6376086956521752</v>
      </c>
      <c r="P213" s="4">
        <v>1.4532608695652172</v>
      </c>
      <c r="Q213" s="9">
        <v>0.25777966297767313</v>
      </c>
      <c r="R213" s="4">
        <v>3.2611956521739138</v>
      </c>
      <c r="S213" s="4">
        <v>0</v>
      </c>
      <c r="T213" s="11">
        <v>0</v>
      </c>
      <c r="U213" s="4">
        <v>5.3913043478260869</v>
      </c>
      <c r="V213" s="4">
        <v>0</v>
      </c>
      <c r="W213" s="11">
        <v>0</v>
      </c>
      <c r="X213" s="4">
        <v>16.397391304347824</v>
      </c>
      <c r="Y213" s="4">
        <v>4.2021739130434783</v>
      </c>
      <c r="Z213" s="11">
        <v>0.25627088084000638</v>
      </c>
      <c r="AA213" s="4">
        <v>0</v>
      </c>
      <c r="AB213" s="4">
        <v>0</v>
      </c>
      <c r="AC213" s="11" t="s">
        <v>873</v>
      </c>
      <c r="AD213" s="4">
        <v>52.411739130434782</v>
      </c>
      <c r="AE213" s="4">
        <v>12.55054347826087</v>
      </c>
      <c r="AF213" s="11">
        <v>0.23946054236107081</v>
      </c>
      <c r="AG213" s="4">
        <v>0.50097826086956521</v>
      </c>
      <c r="AH213" s="4">
        <v>0</v>
      </c>
      <c r="AI213" s="11">
        <v>0</v>
      </c>
      <c r="AJ213" s="4">
        <v>0.65489130434782605</v>
      </c>
      <c r="AK213" s="4">
        <v>0.65489130434782605</v>
      </c>
      <c r="AL213" s="11">
        <v>1</v>
      </c>
      <c r="AM213" s="1">
        <v>155442</v>
      </c>
      <c r="AN213" s="1">
        <v>5</v>
      </c>
      <c r="AX213"/>
      <c r="AY213"/>
    </row>
    <row r="214" spans="1:51" x14ac:dyDescent="0.25">
      <c r="A214" t="s">
        <v>508</v>
      </c>
      <c r="B214" t="s">
        <v>170</v>
      </c>
      <c r="C214" t="s">
        <v>730</v>
      </c>
      <c r="D214" t="s">
        <v>585</v>
      </c>
      <c r="E214" s="4">
        <v>24.880434782608695</v>
      </c>
      <c r="F214" s="4">
        <v>76.400760869565218</v>
      </c>
      <c r="G214" s="4">
        <v>5.1582608695652175</v>
      </c>
      <c r="H214" s="11">
        <v>6.7515831136441565E-2</v>
      </c>
      <c r="I214" s="4">
        <v>68.507282608695661</v>
      </c>
      <c r="J214" s="4">
        <v>4.6365217391304343</v>
      </c>
      <c r="K214" s="11">
        <v>6.767925339578304E-2</v>
      </c>
      <c r="L214" s="4">
        <v>15.314891304347828</v>
      </c>
      <c r="M214" s="4">
        <v>0.60326086956521741</v>
      </c>
      <c r="N214" s="11">
        <v>3.9390476731229189E-2</v>
      </c>
      <c r="O214" s="4">
        <v>12.083913043478262</v>
      </c>
      <c r="P214" s="4">
        <v>8.1521739130434784E-2</v>
      </c>
      <c r="Q214" s="9">
        <v>6.7463030259417838E-3</v>
      </c>
      <c r="R214" s="4">
        <v>0</v>
      </c>
      <c r="S214" s="4">
        <v>0</v>
      </c>
      <c r="T214" s="11" t="s">
        <v>873</v>
      </c>
      <c r="U214" s="4">
        <v>3.2309782608695654</v>
      </c>
      <c r="V214" s="4">
        <v>0.52173913043478259</v>
      </c>
      <c r="W214" s="11">
        <v>0.16148023549201007</v>
      </c>
      <c r="X214" s="4">
        <v>13.562826086956523</v>
      </c>
      <c r="Y214" s="4">
        <v>0</v>
      </c>
      <c r="Z214" s="11">
        <v>0</v>
      </c>
      <c r="AA214" s="4">
        <v>4.6625000000000005</v>
      </c>
      <c r="AB214" s="4">
        <v>0</v>
      </c>
      <c r="AC214" s="11">
        <v>0</v>
      </c>
      <c r="AD214" s="4">
        <v>37.91467391304348</v>
      </c>
      <c r="AE214" s="4">
        <v>4.5549999999999997</v>
      </c>
      <c r="AF214" s="11">
        <v>0.12013818213092899</v>
      </c>
      <c r="AG214" s="4">
        <v>0</v>
      </c>
      <c r="AH214" s="4">
        <v>0</v>
      </c>
      <c r="AI214" s="11" t="s">
        <v>873</v>
      </c>
      <c r="AJ214" s="4">
        <v>4.9458695652173921</v>
      </c>
      <c r="AK214" s="4">
        <v>0</v>
      </c>
      <c r="AL214" s="11" t="s">
        <v>873</v>
      </c>
      <c r="AM214" s="1">
        <v>155353</v>
      </c>
      <c r="AN214" s="1">
        <v>5</v>
      </c>
      <c r="AX214"/>
      <c r="AY214"/>
    </row>
    <row r="215" spans="1:51" x14ac:dyDescent="0.25">
      <c r="A215" t="s">
        <v>508</v>
      </c>
      <c r="B215" t="s">
        <v>271</v>
      </c>
      <c r="C215" t="s">
        <v>701</v>
      </c>
      <c r="D215" t="s">
        <v>600</v>
      </c>
      <c r="E215" s="4">
        <v>32.891304347826086</v>
      </c>
      <c r="F215" s="4">
        <v>113.63369565217393</v>
      </c>
      <c r="G215" s="4">
        <v>0.34684782608695652</v>
      </c>
      <c r="H215" s="11">
        <v>3.0523325330246882E-3</v>
      </c>
      <c r="I215" s="4">
        <v>96.590000000000018</v>
      </c>
      <c r="J215" s="4">
        <v>0.34684782608695652</v>
      </c>
      <c r="K215" s="11">
        <v>3.5909289376431976E-3</v>
      </c>
      <c r="L215" s="4">
        <v>12.216413043478262</v>
      </c>
      <c r="M215" s="4">
        <v>0</v>
      </c>
      <c r="N215" s="11">
        <v>0</v>
      </c>
      <c r="O215" s="4">
        <v>6.5642391304347836</v>
      </c>
      <c r="P215" s="4">
        <v>0</v>
      </c>
      <c r="Q215" s="9">
        <v>0</v>
      </c>
      <c r="R215" s="4">
        <v>0</v>
      </c>
      <c r="S215" s="4">
        <v>0</v>
      </c>
      <c r="T215" s="11" t="s">
        <v>873</v>
      </c>
      <c r="U215" s="4">
        <v>5.6521739130434785</v>
      </c>
      <c r="V215" s="4">
        <v>0</v>
      </c>
      <c r="W215" s="11">
        <v>0</v>
      </c>
      <c r="X215" s="4">
        <v>17.585434782608701</v>
      </c>
      <c r="Y215" s="4">
        <v>0.34684782608695652</v>
      </c>
      <c r="Z215" s="11">
        <v>1.9723585477111734E-2</v>
      </c>
      <c r="AA215" s="4">
        <v>11.391521739130434</v>
      </c>
      <c r="AB215" s="4">
        <v>0</v>
      </c>
      <c r="AC215" s="11">
        <v>0</v>
      </c>
      <c r="AD215" s="4">
        <v>52.15358695652175</v>
      </c>
      <c r="AE215" s="4">
        <v>0</v>
      </c>
      <c r="AF215" s="11">
        <v>0</v>
      </c>
      <c r="AG215" s="4">
        <v>5.4329347826086947</v>
      </c>
      <c r="AH215" s="4">
        <v>0</v>
      </c>
      <c r="AI215" s="11">
        <v>0</v>
      </c>
      <c r="AJ215" s="4">
        <v>14.853804347826086</v>
      </c>
      <c r="AK215" s="4">
        <v>0</v>
      </c>
      <c r="AL215" s="11" t="s">
        <v>873</v>
      </c>
      <c r="AM215" s="1">
        <v>155543</v>
      </c>
      <c r="AN215" s="1">
        <v>5</v>
      </c>
      <c r="AX215"/>
      <c r="AY215"/>
    </row>
    <row r="216" spans="1:51" x14ac:dyDescent="0.25">
      <c r="A216" t="s">
        <v>508</v>
      </c>
      <c r="B216" t="s">
        <v>198</v>
      </c>
      <c r="C216" t="s">
        <v>759</v>
      </c>
      <c r="D216" t="s">
        <v>624</v>
      </c>
      <c r="E216" s="4">
        <v>21.467391304347824</v>
      </c>
      <c r="F216" s="4">
        <v>69.255652173913035</v>
      </c>
      <c r="G216" s="4">
        <v>7.9893478260869557</v>
      </c>
      <c r="H216" s="11">
        <v>0.11536022801466526</v>
      </c>
      <c r="I216" s="4">
        <v>63.98347826086956</v>
      </c>
      <c r="J216" s="4">
        <v>7.9893478260869557</v>
      </c>
      <c r="K216" s="11">
        <v>0.12486579415881817</v>
      </c>
      <c r="L216" s="4">
        <v>9.0148913043478274</v>
      </c>
      <c r="M216" s="4">
        <v>1.517173913043478</v>
      </c>
      <c r="N216" s="11">
        <v>0.16829641776288021</v>
      </c>
      <c r="O216" s="4">
        <v>3.7427173913043483</v>
      </c>
      <c r="P216" s="4">
        <v>1.517173913043478</v>
      </c>
      <c r="Q216" s="9">
        <v>0.40536694450091471</v>
      </c>
      <c r="R216" s="4">
        <v>0.48956521739130432</v>
      </c>
      <c r="S216" s="4">
        <v>0</v>
      </c>
      <c r="T216" s="11">
        <v>0</v>
      </c>
      <c r="U216" s="4">
        <v>4.7826086956521738</v>
      </c>
      <c r="V216" s="4">
        <v>0</v>
      </c>
      <c r="W216" s="11">
        <v>0</v>
      </c>
      <c r="X216" s="4">
        <v>20.921304347826084</v>
      </c>
      <c r="Y216" s="4">
        <v>4.5510869565217389</v>
      </c>
      <c r="Z216" s="11">
        <v>0.21753361458051915</v>
      </c>
      <c r="AA216" s="4">
        <v>0</v>
      </c>
      <c r="AB216" s="4">
        <v>0</v>
      </c>
      <c r="AC216" s="11" t="s">
        <v>873</v>
      </c>
      <c r="AD216" s="4">
        <v>36.607282608695648</v>
      </c>
      <c r="AE216" s="4">
        <v>1.9210869565217392</v>
      </c>
      <c r="AF216" s="11">
        <v>5.2478272617411011E-2</v>
      </c>
      <c r="AG216" s="4">
        <v>0</v>
      </c>
      <c r="AH216" s="4">
        <v>0</v>
      </c>
      <c r="AI216" s="11" t="s">
        <v>873</v>
      </c>
      <c r="AJ216" s="4">
        <v>2.7121739130434781</v>
      </c>
      <c r="AK216" s="4">
        <v>0</v>
      </c>
      <c r="AL216" s="11" t="s">
        <v>873</v>
      </c>
      <c r="AM216" s="1">
        <v>155392</v>
      </c>
      <c r="AN216" s="1">
        <v>5</v>
      </c>
      <c r="AX216"/>
      <c r="AY216"/>
    </row>
    <row r="217" spans="1:51" x14ac:dyDescent="0.25">
      <c r="A217" t="s">
        <v>508</v>
      </c>
      <c r="B217" t="s">
        <v>211</v>
      </c>
      <c r="C217" t="s">
        <v>641</v>
      </c>
      <c r="D217" t="s">
        <v>546</v>
      </c>
      <c r="E217" s="4">
        <v>34.565217391304351</v>
      </c>
      <c r="F217" s="4">
        <v>88.965978260869576</v>
      </c>
      <c r="G217" s="4">
        <v>6.2189130434782616</v>
      </c>
      <c r="H217" s="11">
        <v>6.9902148720749388E-2</v>
      </c>
      <c r="I217" s="4">
        <v>83.001847826086973</v>
      </c>
      <c r="J217" s="4">
        <v>6.2189130434782616</v>
      </c>
      <c r="K217" s="11">
        <v>7.4924995121900109E-2</v>
      </c>
      <c r="L217" s="4">
        <v>16.326521739130435</v>
      </c>
      <c r="M217" s="4">
        <v>0.22554347826086957</v>
      </c>
      <c r="N217" s="11">
        <v>1.3814545551383452E-2</v>
      </c>
      <c r="O217" s="4">
        <v>10.362391304347826</v>
      </c>
      <c r="P217" s="4">
        <v>0.22554347826086957</v>
      </c>
      <c r="Q217" s="9">
        <v>2.1765582058866723E-2</v>
      </c>
      <c r="R217" s="4">
        <v>4.572826086956522</v>
      </c>
      <c r="S217" s="4">
        <v>0</v>
      </c>
      <c r="T217" s="11">
        <v>0</v>
      </c>
      <c r="U217" s="4">
        <v>1.3913043478260869</v>
      </c>
      <c r="V217" s="4">
        <v>0</v>
      </c>
      <c r="W217" s="11">
        <v>0</v>
      </c>
      <c r="X217" s="4">
        <v>17.840978260869566</v>
      </c>
      <c r="Y217" s="4">
        <v>0</v>
      </c>
      <c r="Z217" s="11">
        <v>0</v>
      </c>
      <c r="AA217" s="4">
        <v>0</v>
      </c>
      <c r="AB217" s="4">
        <v>0</v>
      </c>
      <c r="AC217" s="11" t="s">
        <v>873</v>
      </c>
      <c r="AD217" s="4">
        <v>43.94163043478261</v>
      </c>
      <c r="AE217" s="4">
        <v>5.9118478260869578</v>
      </c>
      <c r="AF217" s="11">
        <v>0.13453865429188427</v>
      </c>
      <c r="AG217" s="4">
        <v>1.5271739130434783</v>
      </c>
      <c r="AH217" s="4">
        <v>0</v>
      </c>
      <c r="AI217" s="11">
        <v>0</v>
      </c>
      <c r="AJ217" s="4">
        <v>9.3296739130434787</v>
      </c>
      <c r="AK217" s="4">
        <v>8.1521739130434784E-2</v>
      </c>
      <c r="AL217" s="11">
        <v>114.444</v>
      </c>
      <c r="AM217" s="1">
        <v>155427</v>
      </c>
      <c r="AN217" s="1">
        <v>5</v>
      </c>
      <c r="AX217"/>
      <c r="AY217"/>
    </row>
    <row r="218" spans="1:51" x14ac:dyDescent="0.25">
      <c r="A218" t="s">
        <v>508</v>
      </c>
      <c r="B218" t="s">
        <v>222</v>
      </c>
      <c r="C218" t="s">
        <v>669</v>
      </c>
      <c r="D218" t="s">
        <v>563</v>
      </c>
      <c r="E218" s="4">
        <v>33.608695652173914</v>
      </c>
      <c r="F218" s="4">
        <v>105.38793478260871</v>
      </c>
      <c r="G218" s="4">
        <v>0</v>
      </c>
      <c r="H218" s="11">
        <v>0</v>
      </c>
      <c r="I218" s="4">
        <v>89.269673913043476</v>
      </c>
      <c r="J218" s="4">
        <v>0</v>
      </c>
      <c r="K218" s="11">
        <v>0</v>
      </c>
      <c r="L218" s="4">
        <v>28.024673913043486</v>
      </c>
      <c r="M218" s="4">
        <v>0</v>
      </c>
      <c r="N218" s="11">
        <v>0</v>
      </c>
      <c r="O218" s="4">
        <v>11.906413043478265</v>
      </c>
      <c r="P218" s="4">
        <v>0</v>
      </c>
      <c r="Q218" s="9">
        <v>0</v>
      </c>
      <c r="R218" s="4">
        <v>10.64</v>
      </c>
      <c r="S218" s="4">
        <v>0</v>
      </c>
      <c r="T218" s="11">
        <v>0</v>
      </c>
      <c r="U218" s="4">
        <v>5.4782608695652177</v>
      </c>
      <c r="V218" s="4">
        <v>0</v>
      </c>
      <c r="W218" s="11">
        <v>0</v>
      </c>
      <c r="X218" s="4">
        <v>6.7909782608695641</v>
      </c>
      <c r="Y218" s="4">
        <v>0</v>
      </c>
      <c r="Z218" s="11">
        <v>0</v>
      </c>
      <c r="AA218" s="4">
        <v>0</v>
      </c>
      <c r="AB218" s="4">
        <v>0</v>
      </c>
      <c r="AC218" s="11" t="s">
        <v>873</v>
      </c>
      <c r="AD218" s="4">
        <v>63.080760869565218</v>
      </c>
      <c r="AE218" s="4">
        <v>0</v>
      </c>
      <c r="AF218" s="11">
        <v>0</v>
      </c>
      <c r="AG218" s="4">
        <v>0</v>
      </c>
      <c r="AH218" s="4">
        <v>0</v>
      </c>
      <c r="AI218" s="11" t="s">
        <v>873</v>
      </c>
      <c r="AJ218" s="4">
        <v>7.4915217391304312</v>
      </c>
      <c r="AK218" s="4">
        <v>0</v>
      </c>
      <c r="AL218" s="11" t="s">
        <v>873</v>
      </c>
      <c r="AM218" s="1">
        <v>155459</v>
      </c>
      <c r="AN218" s="1">
        <v>5</v>
      </c>
      <c r="AX218"/>
      <c r="AY218"/>
    </row>
    <row r="219" spans="1:51" x14ac:dyDescent="0.25">
      <c r="A219" t="s">
        <v>508</v>
      </c>
      <c r="B219" t="s">
        <v>203</v>
      </c>
      <c r="C219" t="s">
        <v>687</v>
      </c>
      <c r="D219" t="s">
        <v>598</v>
      </c>
      <c r="E219" s="4">
        <v>31.554347826086957</v>
      </c>
      <c r="F219" s="4">
        <v>103.88065217391303</v>
      </c>
      <c r="G219" s="4">
        <v>13.034347826086957</v>
      </c>
      <c r="H219" s="11">
        <v>0.12547425871244386</v>
      </c>
      <c r="I219" s="4">
        <v>92.575434782608696</v>
      </c>
      <c r="J219" s="4">
        <v>13.034347826086957</v>
      </c>
      <c r="K219" s="11">
        <v>0.14079704682667721</v>
      </c>
      <c r="L219" s="4">
        <v>18.82</v>
      </c>
      <c r="M219" s="4">
        <v>1.2445652173913044</v>
      </c>
      <c r="N219" s="11">
        <v>6.6129926535138384E-2</v>
      </c>
      <c r="O219" s="4">
        <v>7.5147826086956533</v>
      </c>
      <c r="P219" s="4">
        <v>1.2445652173913044</v>
      </c>
      <c r="Q219" s="9">
        <v>0.16561559824114788</v>
      </c>
      <c r="R219" s="4">
        <v>6.0008695652173909</v>
      </c>
      <c r="S219" s="4">
        <v>0</v>
      </c>
      <c r="T219" s="11">
        <v>0</v>
      </c>
      <c r="U219" s="4">
        <v>5.3043478260869561</v>
      </c>
      <c r="V219" s="4">
        <v>0</v>
      </c>
      <c r="W219" s="11">
        <v>0</v>
      </c>
      <c r="X219" s="4">
        <v>23.695652173913043</v>
      </c>
      <c r="Y219" s="4">
        <v>2.1086956521739131</v>
      </c>
      <c r="Z219" s="11">
        <v>8.8990825688073399E-2</v>
      </c>
      <c r="AA219" s="4">
        <v>0</v>
      </c>
      <c r="AB219" s="4">
        <v>0</v>
      </c>
      <c r="AC219" s="11" t="s">
        <v>873</v>
      </c>
      <c r="AD219" s="4">
        <v>42.716304347826082</v>
      </c>
      <c r="AE219" s="4">
        <v>8.2925000000000004</v>
      </c>
      <c r="AF219" s="11">
        <v>0.19412962161887073</v>
      </c>
      <c r="AG219" s="4">
        <v>0.32608695652173914</v>
      </c>
      <c r="AH219" s="4">
        <v>0</v>
      </c>
      <c r="AI219" s="11">
        <v>0</v>
      </c>
      <c r="AJ219" s="4">
        <v>18.322608695652175</v>
      </c>
      <c r="AK219" s="4">
        <v>1.388586956521739</v>
      </c>
      <c r="AL219" s="11">
        <v>13.195146771037184</v>
      </c>
      <c r="AM219" s="1">
        <v>155406</v>
      </c>
      <c r="AN219" s="1">
        <v>5</v>
      </c>
      <c r="AX219"/>
      <c r="AY219"/>
    </row>
    <row r="220" spans="1:51" x14ac:dyDescent="0.25">
      <c r="A220" t="s">
        <v>508</v>
      </c>
      <c r="B220" t="s">
        <v>212</v>
      </c>
      <c r="C220" t="s">
        <v>757</v>
      </c>
      <c r="D220" t="s">
        <v>575</v>
      </c>
      <c r="E220" s="4">
        <v>27.934782608695652</v>
      </c>
      <c r="F220" s="4">
        <v>84.317065217391317</v>
      </c>
      <c r="G220" s="4">
        <v>4.9226086956521735</v>
      </c>
      <c r="H220" s="11">
        <v>5.8382116158341241E-2</v>
      </c>
      <c r="I220" s="4">
        <v>76.4304347826087</v>
      </c>
      <c r="J220" s="4">
        <v>4.9226086956521735</v>
      </c>
      <c r="K220" s="11">
        <v>6.440639399283235E-2</v>
      </c>
      <c r="L220" s="4">
        <v>21.865652173913041</v>
      </c>
      <c r="M220" s="4">
        <v>2.4705434782608693</v>
      </c>
      <c r="N220" s="11">
        <v>0.11298741325485673</v>
      </c>
      <c r="O220" s="4">
        <v>13.979021739130431</v>
      </c>
      <c r="P220" s="4">
        <v>2.4705434782608693</v>
      </c>
      <c r="Q220" s="9">
        <v>0.17673221519823962</v>
      </c>
      <c r="R220" s="4">
        <v>2.6692391304347827</v>
      </c>
      <c r="S220" s="4">
        <v>0</v>
      </c>
      <c r="T220" s="11">
        <v>0</v>
      </c>
      <c r="U220" s="4">
        <v>5.2173913043478262</v>
      </c>
      <c r="V220" s="4">
        <v>0</v>
      </c>
      <c r="W220" s="11">
        <v>0</v>
      </c>
      <c r="X220" s="4">
        <v>15.343478260869563</v>
      </c>
      <c r="Y220" s="4">
        <v>2.0734782608695648</v>
      </c>
      <c r="Z220" s="11">
        <v>0.1351374327004817</v>
      </c>
      <c r="AA220" s="4">
        <v>0</v>
      </c>
      <c r="AB220" s="4">
        <v>0</v>
      </c>
      <c r="AC220" s="11" t="s">
        <v>873</v>
      </c>
      <c r="AD220" s="4">
        <v>44.286739130434796</v>
      </c>
      <c r="AE220" s="4">
        <v>0.37858695652173913</v>
      </c>
      <c r="AF220" s="11">
        <v>8.5485399005492835E-3</v>
      </c>
      <c r="AG220" s="4">
        <v>2.821195652173913</v>
      </c>
      <c r="AH220" s="4">
        <v>0</v>
      </c>
      <c r="AI220" s="11">
        <v>0</v>
      </c>
      <c r="AJ220" s="4">
        <v>0</v>
      </c>
      <c r="AK220" s="4">
        <v>0</v>
      </c>
      <c r="AL220" s="11" t="s">
        <v>873</v>
      </c>
      <c r="AM220" s="1">
        <v>155430</v>
      </c>
      <c r="AN220" s="1">
        <v>5</v>
      </c>
      <c r="AX220"/>
      <c r="AY220"/>
    </row>
    <row r="221" spans="1:51" x14ac:dyDescent="0.25">
      <c r="A221" t="s">
        <v>508</v>
      </c>
      <c r="B221" t="s">
        <v>206</v>
      </c>
      <c r="C221" t="s">
        <v>741</v>
      </c>
      <c r="D221" t="s">
        <v>595</v>
      </c>
      <c r="E221" s="4">
        <v>25.456521739130434</v>
      </c>
      <c r="F221" s="4">
        <v>86.08967391304347</v>
      </c>
      <c r="G221" s="4">
        <v>11.549347826086956</v>
      </c>
      <c r="H221" s="11">
        <v>0.13415485622297277</v>
      </c>
      <c r="I221" s="4">
        <v>72.804891304347819</v>
      </c>
      <c r="J221" s="4">
        <v>11.375434782608695</v>
      </c>
      <c r="K221" s="11">
        <v>0.1562454744291249</v>
      </c>
      <c r="L221" s="4">
        <v>22.735434782608696</v>
      </c>
      <c r="M221" s="4">
        <v>5.3246739130434779</v>
      </c>
      <c r="N221" s="11">
        <v>0.23420154327185105</v>
      </c>
      <c r="O221" s="4">
        <v>16.094999999999999</v>
      </c>
      <c r="P221" s="4">
        <v>5.1507608695652172</v>
      </c>
      <c r="Q221" s="9">
        <v>0.32002242122182151</v>
      </c>
      <c r="R221" s="4">
        <v>5.336086956521739</v>
      </c>
      <c r="S221" s="4">
        <v>0</v>
      </c>
      <c r="T221" s="11">
        <v>0</v>
      </c>
      <c r="U221" s="4">
        <v>1.3043478260869565</v>
      </c>
      <c r="V221" s="4">
        <v>0.17391304347826086</v>
      </c>
      <c r="W221" s="11">
        <v>0.13333333333333333</v>
      </c>
      <c r="X221" s="4">
        <v>11.704565217391304</v>
      </c>
      <c r="Y221" s="4">
        <v>2.0543478260869565</v>
      </c>
      <c r="Z221" s="11">
        <v>0.17551679946509166</v>
      </c>
      <c r="AA221" s="4">
        <v>6.644347826086956</v>
      </c>
      <c r="AB221" s="4">
        <v>0</v>
      </c>
      <c r="AC221" s="11">
        <v>0</v>
      </c>
      <c r="AD221" s="4">
        <v>44.301847826086949</v>
      </c>
      <c r="AE221" s="4">
        <v>4.1703260869565213</v>
      </c>
      <c r="AF221" s="11">
        <v>9.4134359887824884E-2</v>
      </c>
      <c r="AG221" s="4">
        <v>0.70347826086956522</v>
      </c>
      <c r="AH221" s="4">
        <v>0</v>
      </c>
      <c r="AI221" s="11">
        <v>0</v>
      </c>
      <c r="AJ221" s="4">
        <v>0</v>
      </c>
      <c r="AK221" s="4">
        <v>0</v>
      </c>
      <c r="AL221" s="11" t="s">
        <v>873</v>
      </c>
      <c r="AM221" s="1">
        <v>155417</v>
      </c>
      <c r="AN221" s="1">
        <v>5</v>
      </c>
      <c r="AX221"/>
      <c r="AY221"/>
    </row>
    <row r="222" spans="1:51" x14ac:dyDescent="0.25">
      <c r="A222" t="s">
        <v>508</v>
      </c>
      <c r="B222" t="s">
        <v>276</v>
      </c>
      <c r="C222" t="s">
        <v>726</v>
      </c>
      <c r="D222" t="s">
        <v>581</v>
      </c>
      <c r="E222" s="4">
        <v>39.521739130434781</v>
      </c>
      <c r="F222" s="4">
        <v>126.34402173913044</v>
      </c>
      <c r="G222" s="4">
        <v>0.83000000000000007</v>
      </c>
      <c r="H222" s="11">
        <v>6.5693650445428076E-3</v>
      </c>
      <c r="I222" s="4">
        <v>109.88586956521739</v>
      </c>
      <c r="J222" s="4">
        <v>0.83000000000000007</v>
      </c>
      <c r="K222" s="11">
        <v>7.5532914585291072E-3</v>
      </c>
      <c r="L222" s="4">
        <v>23.067391304347822</v>
      </c>
      <c r="M222" s="4">
        <v>0</v>
      </c>
      <c r="N222" s="11">
        <v>0</v>
      </c>
      <c r="O222" s="4">
        <v>12.996956521739126</v>
      </c>
      <c r="P222" s="4">
        <v>0</v>
      </c>
      <c r="Q222" s="9">
        <v>0</v>
      </c>
      <c r="R222" s="4">
        <v>4.592173913043478</v>
      </c>
      <c r="S222" s="4">
        <v>0</v>
      </c>
      <c r="T222" s="11">
        <v>0</v>
      </c>
      <c r="U222" s="4">
        <v>5.4782608695652177</v>
      </c>
      <c r="V222" s="4">
        <v>0</v>
      </c>
      <c r="W222" s="11">
        <v>0</v>
      </c>
      <c r="X222" s="4">
        <v>24.867500000000003</v>
      </c>
      <c r="Y222" s="4">
        <v>0.25271739130434784</v>
      </c>
      <c r="Z222" s="11">
        <v>1.0162557205362332E-2</v>
      </c>
      <c r="AA222" s="4">
        <v>6.3877173913043475</v>
      </c>
      <c r="AB222" s="4">
        <v>0</v>
      </c>
      <c r="AC222" s="11">
        <v>0</v>
      </c>
      <c r="AD222" s="4">
        <v>64.321739130434779</v>
      </c>
      <c r="AE222" s="4">
        <v>0.57728260869565218</v>
      </c>
      <c r="AF222" s="11">
        <v>8.9749222657834263E-3</v>
      </c>
      <c r="AG222" s="4">
        <v>0</v>
      </c>
      <c r="AH222" s="4">
        <v>0</v>
      </c>
      <c r="AI222" s="11" t="s">
        <v>873</v>
      </c>
      <c r="AJ222" s="4">
        <v>7.6996739130434797</v>
      </c>
      <c r="AK222" s="4">
        <v>0</v>
      </c>
      <c r="AL222" s="11" t="s">
        <v>873</v>
      </c>
      <c r="AM222" s="1">
        <v>155565</v>
      </c>
      <c r="AN222" s="1">
        <v>5</v>
      </c>
      <c r="AX222"/>
      <c r="AY222"/>
    </row>
    <row r="223" spans="1:51" x14ac:dyDescent="0.25">
      <c r="A223" t="s">
        <v>508</v>
      </c>
      <c r="B223" t="s">
        <v>215</v>
      </c>
      <c r="C223" t="s">
        <v>761</v>
      </c>
      <c r="D223" t="s">
        <v>572</v>
      </c>
      <c r="E223" s="4">
        <v>27.163043478260871</v>
      </c>
      <c r="F223" s="4">
        <v>69.797282608695667</v>
      </c>
      <c r="G223" s="4">
        <v>14.966847826086955</v>
      </c>
      <c r="H223" s="11">
        <v>0.21443310207355143</v>
      </c>
      <c r="I223" s="4">
        <v>61.044782608695655</v>
      </c>
      <c r="J223" s="4">
        <v>13.241413043478259</v>
      </c>
      <c r="K223" s="11">
        <v>0.2169131001474327</v>
      </c>
      <c r="L223" s="4">
        <v>8.5711956521739125</v>
      </c>
      <c r="M223" s="4">
        <v>4.2931521739130432</v>
      </c>
      <c r="N223" s="11">
        <v>0.50088136452983323</v>
      </c>
      <c r="O223" s="4">
        <v>4.7588043478260866</v>
      </c>
      <c r="P223" s="4">
        <v>2.5677173913043476</v>
      </c>
      <c r="Q223" s="9">
        <v>0.53957196043945999</v>
      </c>
      <c r="R223" s="4">
        <v>0.85586956521739121</v>
      </c>
      <c r="S223" s="4">
        <v>0.85586956521739121</v>
      </c>
      <c r="T223" s="11">
        <v>1</v>
      </c>
      <c r="U223" s="4">
        <v>2.9565217391304346</v>
      </c>
      <c r="V223" s="4">
        <v>0.86956521739130432</v>
      </c>
      <c r="W223" s="11">
        <v>0.29411764705882354</v>
      </c>
      <c r="X223" s="4">
        <v>21.699565217391307</v>
      </c>
      <c r="Y223" s="4">
        <v>10.673695652173912</v>
      </c>
      <c r="Z223" s="11">
        <v>0.49188523112063948</v>
      </c>
      <c r="AA223" s="4">
        <v>4.9401086956521736</v>
      </c>
      <c r="AB223" s="4">
        <v>0</v>
      </c>
      <c r="AC223" s="11">
        <v>0</v>
      </c>
      <c r="AD223" s="4">
        <v>34.586413043478267</v>
      </c>
      <c r="AE223" s="4">
        <v>0</v>
      </c>
      <c r="AF223" s="11">
        <v>0</v>
      </c>
      <c r="AG223" s="4">
        <v>0</v>
      </c>
      <c r="AH223" s="4">
        <v>0</v>
      </c>
      <c r="AI223" s="11" t="s">
        <v>873</v>
      </c>
      <c r="AJ223" s="4">
        <v>0</v>
      </c>
      <c r="AK223" s="4">
        <v>0</v>
      </c>
      <c r="AL223" s="11" t="s">
        <v>873</v>
      </c>
      <c r="AM223" s="1">
        <v>155436</v>
      </c>
      <c r="AN223" s="1">
        <v>5</v>
      </c>
      <c r="AX223"/>
      <c r="AY223"/>
    </row>
    <row r="224" spans="1:51" x14ac:dyDescent="0.25">
      <c r="A224" t="s">
        <v>508</v>
      </c>
      <c r="B224" t="s">
        <v>491</v>
      </c>
      <c r="C224" t="s">
        <v>770</v>
      </c>
      <c r="D224" t="s">
        <v>616</v>
      </c>
      <c r="E224" s="4">
        <v>16.880434782608695</v>
      </c>
      <c r="F224" s="4">
        <v>69.758152173913047</v>
      </c>
      <c r="G224" s="4">
        <v>6.6358695652173907</v>
      </c>
      <c r="H224" s="11">
        <v>9.5126796774570518E-2</v>
      </c>
      <c r="I224" s="4">
        <v>61.679347826086953</v>
      </c>
      <c r="J224" s="4">
        <v>6.4048913043478262</v>
      </c>
      <c r="K224" s="11">
        <v>0.10384174817164508</v>
      </c>
      <c r="L224" s="4">
        <v>19.918478260869566</v>
      </c>
      <c r="M224" s="4">
        <v>0.71739130434782616</v>
      </c>
      <c r="N224" s="11">
        <v>3.6016371077762621E-2</v>
      </c>
      <c r="O224" s="4">
        <v>11.983695652173912</v>
      </c>
      <c r="P224" s="4">
        <v>0.63043478260869568</v>
      </c>
      <c r="Q224" s="9">
        <v>5.2607709750566896E-2</v>
      </c>
      <c r="R224" s="4">
        <v>3.8260869565217392</v>
      </c>
      <c r="S224" s="4">
        <v>8.6956521739130432E-2</v>
      </c>
      <c r="T224" s="11">
        <v>2.2727272727272724E-2</v>
      </c>
      <c r="U224" s="4">
        <v>4.1086956521739131</v>
      </c>
      <c r="V224" s="4">
        <v>0</v>
      </c>
      <c r="W224" s="11">
        <v>0</v>
      </c>
      <c r="X224" s="4">
        <v>17.923913043478262</v>
      </c>
      <c r="Y224" s="4">
        <v>2.9076086956521738</v>
      </c>
      <c r="Z224" s="11">
        <v>0.16221952698605213</v>
      </c>
      <c r="AA224" s="4">
        <v>0.14402173913043478</v>
      </c>
      <c r="AB224" s="4">
        <v>0.14402173913043478</v>
      </c>
      <c r="AC224" s="11">
        <v>1</v>
      </c>
      <c r="AD224" s="4">
        <v>31.771739130434781</v>
      </c>
      <c r="AE224" s="4">
        <v>2.8668478260869565</v>
      </c>
      <c r="AF224" s="11">
        <v>9.023263770099213E-2</v>
      </c>
      <c r="AG224" s="4">
        <v>0</v>
      </c>
      <c r="AH224" s="4">
        <v>0</v>
      </c>
      <c r="AI224" s="11" t="s">
        <v>873</v>
      </c>
      <c r="AJ224" s="4">
        <v>0</v>
      </c>
      <c r="AK224" s="4">
        <v>0</v>
      </c>
      <c r="AL224" s="11" t="s">
        <v>873</v>
      </c>
      <c r="AM224" t="s">
        <v>1</v>
      </c>
      <c r="AN224" s="1">
        <v>5</v>
      </c>
      <c r="AX224"/>
      <c r="AY224"/>
    </row>
    <row r="225" spans="1:51" x14ac:dyDescent="0.25">
      <c r="A225" t="s">
        <v>508</v>
      </c>
      <c r="B225" t="s">
        <v>83</v>
      </c>
      <c r="C225" t="s">
        <v>676</v>
      </c>
      <c r="D225" t="s">
        <v>573</v>
      </c>
      <c r="E225" s="4">
        <v>107.68478260869566</v>
      </c>
      <c r="F225" s="4">
        <v>356.79804347826081</v>
      </c>
      <c r="G225" s="4">
        <v>0.26163043478260872</v>
      </c>
      <c r="H225" s="11">
        <v>7.332731767026898E-4</v>
      </c>
      <c r="I225" s="4">
        <v>313.03902173913042</v>
      </c>
      <c r="J225" s="4">
        <v>0</v>
      </c>
      <c r="K225" s="11">
        <v>0</v>
      </c>
      <c r="L225" s="4">
        <v>64.499021739130441</v>
      </c>
      <c r="M225" s="4">
        <v>0.26163043478260872</v>
      </c>
      <c r="N225" s="11">
        <v>4.0563473325345347E-3</v>
      </c>
      <c r="O225" s="4">
        <v>30.635978260869571</v>
      </c>
      <c r="P225" s="4">
        <v>0</v>
      </c>
      <c r="Q225" s="9">
        <v>0</v>
      </c>
      <c r="R225" s="4">
        <v>29.341304347826082</v>
      </c>
      <c r="S225" s="4">
        <v>0.26163043478260872</v>
      </c>
      <c r="T225" s="11">
        <v>8.9167963251092861E-3</v>
      </c>
      <c r="U225" s="4">
        <v>4.5217391304347823</v>
      </c>
      <c r="V225" s="4">
        <v>0</v>
      </c>
      <c r="W225" s="11">
        <v>0</v>
      </c>
      <c r="X225" s="4">
        <v>84.145217391304357</v>
      </c>
      <c r="Y225" s="4">
        <v>0</v>
      </c>
      <c r="Z225" s="11">
        <v>0</v>
      </c>
      <c r="AA225" s="4">
        <v>9.8959782608695654</v>
      </c>
      <c r="AB225" s="4">
        <v>0</v>
      </c>
      <c r="AC225" s="11">
        <v>0</v>
      </c>
      <c r="AD225" s="4">
        <v>182.40489130434781</v>
      </c>
      <c r="AE225" s="4">
        <v>0</v>
      </c>
      <c r="AF225" s="11">
        <v>0</v>
      </c>
      <c r="AG225" s="4">
        <v>1.5497826086956521</v>
      </c>
      <c r="AH225" s="4">
        <v>0</v>
      </c>
      <c r="AI225" s="11">
        <v>0</v>
      </c>
      <c r="AJ225" s="4">
        <v>14.303152173913046</v>
      </c>
      <c r="AK225" s="4">
        <v>0</v>
      </c>
      <c r="AL225" s="11" t="s">
        <v>873</v>
      </c>
      <c r="AM225" s="1">
        <v>155203</v>
      </c>
      <c r="AN225" s="1">
        <v>5</v>
      </c>
      <c r="AX225"/>
      <c r="AY225"/>
    </row>
    <row r="226" spans="1:51" x14ac:dyDescent="0.25">
      <c r="A226" t="s">
        <v>508</v>
      </c>
      <c r="B226" t="s">
        <v>385</v>
      </c>
      <c r="C226" t="s">
        <v>816</v>
      </c>
      <c r="D226" t="s">
        <v>606</v>
      </c>
      <c r="E226" s="4">
        <v>46.217391304347828</v>
      </c>
      <c r="F226" s="4">
        <v>190.81130434782608</v>
      </c>
      <c r="G226" s="4">
        <v>18.178478260869568</v>
      </c>
      <c r="H226" s="11">
        <v>9.5269398859788648E-2</v>
      </c>
      <c r="I226" s="4">
        <v>170.02630434782606</v>
      </c>
      <c r="J226" s="4">
        <v>18.178478260869568</v>
      </c>
      <c r="K226" s="11">
        <v>0.1069156818446251</v>
      </c>
      <c r="L226" s="4">
        <v>51.785000000000011</v>
      </c>
      <c r="M226" s="4">
        <v>0.85869565217391308</v>
      </c>
      <c r="N226" s="11">
        <v>1.6581937861811585E-2</v>
      </c>
      <c r="O226" s="4">
        <v>31</v>
      </c>
      <c r="P226" s="4">
        <v>0.85869565217391308</v>
      </c>
      <c r="Q226" s="9">
        <v>2.7699859747545585E-2</v>
      </c>
      <c r="R226" s="4">
        <v>10.447173913043482</v>
      </c>
      <c r="S226" s="4">
        <v>0</v>
      </c>
      <c r="T226" s="11">
        <v>0</v>
      </c>
      <c r="U226" s="4">
        <v>10.337826086956522</v>
      </c>
      <c r="V226" s="4">
        <v>0</v>
      </c>
      <c r="W226" s="11">
        <v>0</v>
      </c>
      <c r="X226" s="4">
        <v>17.635869565217394</v>
      </c>
      <c r="Y226" s="4">
        <v>2.839673913043478</v>
      </c>
      <c r="Z226" s="11">
        <v>0.16101694915254233</v>
      </c>
      <c r="AA226" s="4">
        <v>0</v>
      </c>
      <c r="AB226" s="4">
        <v>0</v>
      </c>
      <c r="AC226" s="11" t="s">
        <v>873</v>
      </c>
      <c r="AD226" s="4">
        <v>108.45293478260868</v>
      </c>
      <c r="AE226" s="4">
        <v>14.230108695652175</v>
      </c>
      <c r="AF226" s="11">
        <v>0.13120999191193938</v>
      </c>
      <c r="AG226" s="4">
        <v>0</v>
      </c>
      <c r="AH226" s="4">
        <v>0</v>
      </c>
      <c r="AI226" s="11" t="s">
        <v>873</v>
      </c>
      <c r="AJ226" s="4">
        <v>12.9375</v>
      </c>
      <c r="AK226" s="4">
        <v>0.25</v>
      </c>
      <c r="AL226" s="11">
        <v>51.75</v>
      </c>
      <c r="AM226" s="1">
        <v>155745</v>
      </c>
      <c r="AN226" s="1">
        <v>5</v>
      </c>
      <c r="AX226"/>
      <c r="AY226"/>
    </row>
    <row r="227" spans="1:51" x14ac:dyDescent="0.25">
      <c r="A227" t="s">
        <v>508</v>
      </c>
      <c r="B227" t="s">
        <v>413</v>
      </c>
      <c r="C227" t="s">
        <v>696</v>
      </c>
      <c r="D227" t="s">
        <v>557</v>
      </c>
      <c r="E227" s="4">
        <v>88.423913043478265</v>
      </c>
      <c r="F227" s="4">
        <v>280.44749999999993</v>
      </c>
      <c r="G227" s="4">
        <v>47.81630434782609</v>
      </c>
      <c r="H227" s="11">
        <v>0.17050001996033518</v>
      </c>
      <c r="I227" s="4">
        <v>263.14532608695646</v>
      </c>
      <c r="J227" s="4">
        <v>47.81630434782609</v>
      </c>
      <c r="K227" s="11">
        <v>0.18171063517968461</v>
      </c>
      <c r="L227" s="4">
        <v>21.655326086956524</v>
      </c>
      <c r="M227" s="4">
        <v>0.73956521739130421</v>
      </c>
      <c r="N227" s="11">
        <v>3.4151654628593216E-2</v>
      </c>
      <c r="O227" s="4">
        <v>16.467282608695655</v>
      </c>
      <c r="P227" s="4">
        <v>0.73956521739130421</v>
      </c>
      <c r="Q227" s="9">
        <v>4.4911187532590956E-2</v>
      </c>
      <c r="R227" s="4">
        <v>4.3478260869565216E-2</v>
      </c>
      <c r="S227" s="4">
        <v>0</v>
      </c>
      <c r="T227" s="11">
        <v>0</v>
      </c>
      <c r="U227" s="4">
        <v>5.1445652173913041</v>
      </c>
      <c r="V227" s="4">
        <v>0</v>
      </c>
      <c r="W227" s="11">
        <v>0</v>
      </c>
      <c r="X227" s="4">
        <v>38.924673913043492</v>
      </c>
      <c r="Y227" s="4">
        <v>15.112173913043479</v>
      </c>
      <c r="Z227" s="11">
        <v>0.38824150323785894</v>
      </c>
      <c r="AA227" s="4">
        <v>12.114130434782609</v>
      </c>
      <c r="AB227" s="4">
        <v>0</v>
      </c>
      <c r="AC227" s="11">
        <v>0</v>
      </c>
      <c r="AD227" s="4">
        <v>136.31315217391301</v>
      </c>
      <c r="AE227" s="4">
        <v>13.956413043478264</v>
      </c>
      <c r="AF227" s="11">
        <v>0.10238493366855894</v>
      </c>
      <c r="AG227" s="4">
        <v>2.3097826086956523</v>
      </c>
      <c r="AH227" s="4">
        <v>0</v>
      </c>
      <c r="AI227" s="11">
        <v>0</v>
      </c>
      <c r="AJ227" s="4">
        <v>69.13043478260866</v>
      </c>
      <c r="AK227" s="4">
        <v>18.008152173913047</v>
      </c>
      <c r="AL227" s="11">
        <v>3.838841104572202</v>
      </c>
      <c r="AM227" s="1">
        <v>155780</v>
      </c>
      <c r="AN227" s="1">
        <v>5</v>
      </c>
      <c r="AX227"/>
      <c r="AY227"/>
    </row>
    <row r="228" spans="1:51" x14ac:dyDescent="0.25">
      <c r="A228" t="s">
        <v>508</v>
      </c>
      <c r="B228" t="s">
        <v>307</v>
      </c>
      <c r="C228" t="s">
        <v>720</v>
      </c>
      <c r="D228" t="s">
        <v>567</v>
      </c>
      <c r="E228" s="4">
        <v>105.46739130434783</v>
      </c>
      <c r="F228" s="4">
        <v>379.6592391304348</v>
      </c>
      <c r="G228" s="4">
        <v>47.384782608695637</v>
      </c>
      <c r="H228" s="11">
        <v>0.12480871719920462</v>
      </c>
      <c r="I228" s="4">
        <v>328.31141304347824</v>
      </c>
      <c r="J228" s="4">
        <v>47.384782608695637</v>
      </c>
      <c r="K228" s="11">
        <v>0.1443287705700943</v>
      </c>
      <c r="L228" s="4">
        <v>74.774456521739125</v>
      </c>
      <c r="M228" s="4">
        <v>0.14402173913043478</v>
      </c>
      <c r="N228" s="11">
        <v>1.9260820583639207E-3</v>
      </c>
      <c r="O228" s="4">
        <v>45.271739130434781</v>
      </c>
      <c r="P228" s="4">
        <v>0.14402173913043478</v>
      </c>
      <c r="Q228" s="9">
        <v>3.1812725090036016E-3</v>
      </c>
      <c r="R228" s="4">
        <v>24.633152173913043</v>
      </c>
      <c r="S228" s="4">
        <v>0</v>
      </c>
      <c r="T228" s="11">
        <v>0</v>
      </c>
      <c r="U228" s="4">
        <v>4.8695652173913047</v>
      </c>
      <c r="V228" s="4">
        <v>0</v>
      </c>
      <c r="W228" s="11">
        <v>0</v>
      </c>
      <c r="X228" s="4">
        <v>46.363043478260863</v>
      </c>
      <c r="Y228" s="4">
        <v>0.53152173913043477</v>
      </c>
      <c r="Z228" s="11">
        <v>1.1464340976227319E-2</v>
      </c>
      <c r="AA228" s="4">
        <v>21.845108695652176</v>
      </c>
      <c r="AB228" s="4">
        <v>0</v>
      </c>
      <c r="AC228" s="11">
        <v>0</v>
      </c>
      <c r="AD228" s="4">
        <v>164.75271739130434</v>
      </c>
      <c r="AE228" s="4">
        <v>45.649456521739118</v>
      </c>
      <c r="AF228" s="11">
        <v>0.27707862574015729</v>
      </c>
      <c r="AG228" s="4">
        <v>17.850543478260871</v>
      </c>
      <c r="AH228" s="4">
        <v>0</v>
      </c>
      <c r="AI228" s="11">
        <v>0</v>
      </c>
      <c r="AJ228" s="4">
        <v>54.073369565217391</v>
      </c>
      <c r="AK228" s="4">
        <v>1.0597826086956521</v>
      </c>
      <c r="AL228" s="11">
        <v>51.023076923076928</v>
      </c>
      <c r="AM228" s="1">
        <v>155651</v>
      </c>
      <c r="AN228" s="1">
        <v>5</v>
      </c>
      <c r="AX228"/>
      <c r="AY228"/>
    </row>
    <row r="229" spans="1:51" x14ac:dyDescent="0.25">
      <c r="A229" t="s">
        <v>508</v>
      </c>
      <c r="B229" t="s">
        <v>332</v>
      </c>
      <c r="C229" t="s">
        <v>692</v>
      </c>
      <c r="D229" t="s">
        <v>571</v>
      </c>
      <c r="E229" s="4">
        <v>46.510869565217391</v>
      </c>
      <c r="F229" s="4">
        <v>127.19673913043478</v>
      </c>
      <c r="G229" s="4">
        <v>0</v>
      </c>
      <c r="H229" s="11">
        <v>0</v>
      </c>
      <c r="I229" s="4">
        <v>107.50478260869563</v>
      </c>
      <c r="J229" s="4">
        <v>0</v>
      </c>
      <c r="K229" s="11">
        <v>0</v>
      </c>
      <c r="L229" s="4">
        <v>40.140543478260859</v>
      </c>
      <c r="M229" s="4">
        <v>0</v>
      </c>
      <c r="N229" s="11">
        <v>0</v>
      </c>
      <c r="O229" s="4">
        <v>22.291304347826078</v>
      </c>
      <c r="P229" s="4">
        <v>0</v>
      </c>
      <c r="Q229" s="9">
        <v>0</v>
      </c>
      <c r="R229" s="4">
        <v>14.442934782608695</v>
      </c>
      <c r="S229" s="4">
        <v>0</v>
      </c>
      <c r="T229" s="11">
        <v>0</v>
      </c>
      <c r="U229" s="4">
        <v>3.4063043478260862</v>
      </c>
      <c r="V229" s="4">
        <v>0</v>
      </c>
      <c r="W229" s="11">
        <v>0</v>
      </c>
      <c r="X229" s="4">
        <v>26.602282608695646</v>
      </c>
      <c r="Y229" s="4">
        <v>0</v>
      </c>
      <c r="Z229" s="11">
        <v>0</v>
      </c>
      <c r="AA229" s="4">
        <v>1.8427173913043473</v>
      </c>
      <c r="AB229" s="4">
        <v>0</v>
      </c>
      <c r="AC229" s="11">
        <v>0</v>
      </c>
      <c r="AD229" s="4">
        <v>21.572282608695645</v>
      </c>
      <c r="AE229" s="4">
        <v>0</v>
      </c>
      <c r="AF229" s="11">
        <v>0</v>
      </c>
      <c r="AG229" s="4">
        <v>18.535326086956527</v>
      </c>
      <c r="AH229" s="4">
        <v>0</v>
      </c>
      <c r="AI229" s="11">
        <v>0</v>
      </c>
      <c r="AJ229" s="4">
        <v>18.503586956521747</v>
      </c>
      <c r="AK229" s="4">
        <v>0</v>
      </c>
      <c r="AL229" s="11" t="s">
        <v>873</v>
      </c>
      <c r="AM229" s="1">
        <v>155680</v>
      </c>
      <c r="AN229" s="1">
        <v>5</v>
      </c>
      <c r="AX229"/>
      <c r="AY229"/>
    </row>
    <row r="230" spans="1:51" x14ac:dyDescent="0.25">
      <c r="A230" t="s">
        <v>508</v>
      </c>
      <c r="B230" t="s">
        <v>292</v>
      </c>
      <c r="C230" t="s">
        <v>798</v>
      </c>
      <c r="D230" t="s">
        <v>560</v>
      </c>
      <c r="E230" s="4">
        <v>81.887323943661968</v>
      </c>
      <c r="F230" s="4">
        <v>298.05281690140845</v>
      </c>
      <c r="G230" s="4">
        <v>0</v>
      </c>
      <c r="H230" s="11">
        <v>0</v>
      </c>
      <c r="I230" s="4">
        <v>264.57042253521126</v>
      </c>
      <c r="J230" s="4">
        <v>0</v>
      </c>
      <c r="K230" s="11">
        <v>0</v>
      </c>
      <c r="L230" s="4">
        <v>38.75</v>
      </c>
      <c r="M230" s="4">
        <v>0</v>
      </c>
      <c r="N230" s="11">
        <v>0</v>
      </c>
      <c r="O230" s="4">
        <v>21.049295774647888</v>
      </c>
      <c r="P230" s="4">
        <v>0</v>
      </c>
      <c r="Q230" s="9">
        <v>0</v>
      </c>
      <c r="R230" s="4">
        <v>11.996478873239436</v>
      </c>
      <c r="S230" s="4">
        <v>0</v>
      </c>
      <c r="T230" s="11">
        <v>0</v>
      </c>
      <c r="U230" s="4">
        <v>5.704225352112676</v>
      </c>
      <c r="V230" s="4">
        <v>0</v>
      </c>
      <c r="W230" s="11">
        <v>0</v>
      </c>
      <c r="X230" s="4">
        <v>42.535211267605632</v>
      </c>
      <c r="Y230" s="4">
        <v>0</v>
      </c>
      <c r="Z230" s="11">
        <v>0</v>
      </c>
      <c r="AA230" s="4">
        <v>15.78169014084507</v>
      </c>
      <c r="AB230" s="4">
        <v>0</v>
      </c>
      <c r="AC230" s="11">
        <v>0</v>
      </c>
      <c r="AD230" s="4">
        <v>164.9894366197183</v>
      </c>
      <c r="AE230" s="4">
        <v>0</v>
      </c>
      <c r="AF230" s="11">
        <v>0</v>
      </c>
      <c r="AG230" s="4">
        <v>0</v>
      </c>
      <c r="AH230" s="4">
        <v>0</v>
      </c>
      <c r="AI230" s="11" t="s">
        <v>873</v>
      </c>
      <c r="AJ230" s="4">
        <v>35.99647887323944</v>
      </c>
      <c r="AK230" s="4">
        <v>0</v>
      </c>
      <c r="AL230" s="11" t="s">
        <v>873</v>
      </c>
      <c r="AM230" s="1">
        <v>155611</v>
      </c>
      <c r="AN230" s="1">
        <v>5</v>
      </c>
      <c r="AX230"/>
      <c r="AY230"/>
    </row>
    <row r="231" spans="1:51" x14ac:dyDescent="0.25">
      <c r="A231" t="s">
        <v>508</v>
      </c>
      <c r="B231" t="s">
        <v>228</v>
      </c>
      <c r="C231" t="s">
        <v>696</v>
      </c>
      <c r="D231" t="s">
        <v>557</v>
      </c>
      <c r="E231" s="4">
        <v>32.902173913043477</v>
      </c>
      <c r="F231" s="4">
        <v>58.418478260869563</v>
      </c>
      <c r="G231" s="4">
        <v>0</v>
      </c>
      <c r="H231" s="11">
        <v>0</v>
      </c>
      <c r="I231" s="4">
        <v>53.614130434782609</v>
      </c>
      <c r="J231" s="4">
        <v>0</v>
      </c>
      <c r="K231" s="11">
        <v>0</v>
      </c>
      <c r="L231" s="4">
        <v>9.6820652173913047</v>
      </c>
      <c r="M231" s="4">
        <v>0</v>
      </c>
      <c r="N231" s="11">
        <v>0</v>
      </c>
      <c r="O231" s="4">
        <v>4.8777173913043477</v>
      </c>
      <c r="P231" s="4">
        <v>0</v>
      </c>
      <c r="Q231" s="9">
        <v>0</v>
      </c>
      <c r="R231" s="4">
        <v>3.5652173913043477</v>
      </c>
      <c r="S231" s="4">
        <v>0</v>
      </c>
      <c r="T231" s="11">
        <v>0</v>
      </c>
      <c r="U231" s="4">
        <v>1.2391304347826086</v>
      </c>
      <c r="V231" s="4">
        <v>0</v>
      </c>
      <c r="W231" s="11">
        <v>0</v>
      </c>
      <c r="X231" s="4">
        <v>18.521739130434781</v>
      </c>
      <c r="Y231" s="4">
        <v>0</v>
      </c>
      <c r="Z231" s="11">
        <v>0</v>
      </c>
      <c r="AA231" s="4">
        <v>0</v>
      </c>
      <c r="AB231" s="4">
        <v>0</v>
      </c>
      <c r="AC231" s="11" t="s">
        <v>873</v>
      </c>
      <c r="AD231" s="4">
        <v>26.519021739130434</v>
      </c>
      <c r="AE231" s="4">
        <v>0</v>
      </c>
      <c r="AF231" s="11">
        <v>0</v>
      </c>
      <c r="AG231" s="4">
        <v>0</v>
      </c>
      <c r="AH231" s="4">
        <v>0</v>
      </c>
      <c r="AI231" s="11" t="s">
        <v>873</v>
      </c>
      <c r="AJ231" s="4">
        <v>3.6956521739130435</v>
      </c>
      <c r="AK231" s="4">
        <v>0</v>
      </c>
      <c r="AL231" s="11" t="s">
        <v>873</v>
      </c>
      <c r="AM231" s="1">
        <v>155472</v>
      </c>
      <c r="AN231" s="1">
        <v>5</v>
      </c>
      <c r="AX231"/>
      <c r="AY231"/>
    </row>
    <row r="232" spans="1:51" x14ac:dyDescent="0.25">
      <c r="A232" t="s">
        <v>508</v>
      </c>
      <c r="B232" t="s">
        <v>9</v>
      </c>
      <c r="C232" t="s">
        <v>696</v>
      </c>
      <c r="D232" t="s">
        <v>557</v>
      </c>
      <c r="E232" s="4">
        <v>141.06521739130434</v>
      </c>
      <c r="F232" s="4">
        <v>660.76054347826084</v>
      </c>
      <c r="G232" s="4">
        <v>4.1875</v>
      </c>
      <c r="H232" s="11">
        <v>6.3373941457776674E-3</v>
      </c>
      <c r="I232" s="4">
        <v>617.67086956521734</v>
      </c>
      <c r="J232" s="4">
        <v>4.1875</v>
      </c>
      <c r="K232" s="11">
        <v>6.7795005501030169E-3</v>
      </c>
      <c r="L232" s="4">
        <v>127.59228260869565</v>
      </c>
      <c r="M232" s="4">
        <v>1.1929347826086956</v>
      </c>
      <c r="N232" s="11">
        <v>9.3495841458313619E-3</v>
      </c>
      <c r="O232" s="4">
        <v>90.24173913043478</v>
      </c>
      <c r="P232" s="4">
        <v>1.1929347826086956</v>
      </c>
      <c r="Q232" s="9">
        <v>1.3219323941490488E-2</v>
      </c>
      <c r="R232" s="4">
        <v>31.611413043478262</v>
      </c>
      <c r="S232" s="4">
        <v>0</v>
      </c>
      <c r="T232" s="11">
        <v>0</v>
      </c>
      <c r="U232" s="4">
        <v>5.7391304347826084</v>
      </c>
      <c r="V232" s="4">
        <v>0</v>
      </c>
      <c r="W232" s="11">
        <v>0</v>
      </c>
      <c r="X232" s="4">
        <v>106.92380434782608</v>
      </c>
      <c r="Y232" s="4">
        <v>0</v>
      </c>
      <c r="Z232" s="11">
        <v>0</v>
      </c>
      <c r="AA232" s="4">
        <v>5.7391304347826084</v>
      </c>
      <c r="AB232" s="4">
        <v>0</v>
      </c>
      <c r="AC232" s="11">
        <v>0</v>
      </c>
      <c r="AD232" s="4">
        <v>326.36130434782609</v>
      </c>
      <c r="AE232" s="4">
        <v>2.9945652173913042</v>
      </c>
      <c r="AF232" s="11">
        <v>9.1756135837715198E-3</v>
      </c>
      <c r="AG232" s="4">
        <v>0</v>
      </c>
      <c r="AH232" s="4">
        <v>0</v>
      </c>
      <c r="AI232" s="11" t="s">
        <v>873</v>
      </c>
      <c r="AJ232" s="4">
        <v>94.144021739130437</v>
      </c>
      <c r="AK232" s="4">
        <v>0</v>
      </c>
      <c r="AL232" s="11" t="s">
        <v>873</v>
      </c>
      <c r="AM232" s="1">
        <v>155001</v>
      </c>
      <c r="AN232" s="1">
        <v>5</v>
      </c>
      <c r="AX232"/>
      <c r="AY232"/>
    </row>
    <row r="233" spans="1:51" x14ac:dyDescent="0.25">
      <c r="A233" t="s">
        <v>508</v>
      </c>
      <c r="B233" t="s">
        <v>390</v>
      </c>
      <c r="C233" t="s">
        <v>707</v>
      </c>
      <c r="D233" t="s">
        <v>603</v>
      </c>
      <c r="E233" s="4">
        <v>56.706521739130437</v>
      </c>
      <c r="F233" s="4">
        <v>265.36663043478256</v>
      </c>
      <c r="G233" s="4">
        <v>72.490000000000009</v>
      </c>
      <c r="H233" s="11">
        <v>0.27316923714647462</v>
      </c>
      <c r="I233" s="4">
        <v>243.20358695652169</v>
      </c>
      <c r="J233" s="4">
        <v>72.479130434782618</v>
      </c>
      <c r="K233" s="11">
        <v>0.29801834480237316</v>
      </c>
      <c r="L233" s="4">
        <v>55.237065217391304</v>
      </c>
      <c r="M233" s="4">
        <v>13.601195652173912</v>
      </c>
      <c r="N233" s="11">
        <v>0.24623313347016121</v>
      </c>
      <c r="O233" s="4">
        <v>42.095760869565211</v>
      </c>
      <c r="P233" s="4">
        <v>13.590326086956521</v>
      </c>
      <c r="Q233" s="9">
        <v>0.32284310358628493</v>
      </c>
      <c r="R233" s="4">
        <v>8.1847826086956523</v>
      </c>
      <c r="S233" s="4">
        <v>1.0869565217391304E-2</v>
      </c>
      <c r="T233" s="11">
        <v>1.3280212483399733E-3</v>
      </c>
      <c r="U233" s="4">
        <v>4.9565217391304346</v>
      </c>
      <c r="V233" s="4">
        <v>0</v>
      </c>
      <c r="W233" s="11">
        <v>0</v>
      </c>
      <c r="X233" s="4">
        <v>64.282608695652172</v>
      </c>
      <c r="Y233" s="4">
        <v>6.1195652173913047</v>
      </c>
      <c r="Z233" s="11">
        <v>9.5197835644234022E-2</v>
      </c>
      <c r="AA233" s="4">
        <v>9.0217391304347831</v>
      </c>
      <c r="AB233" s="4">
        <v>0</v>
      </c>
      <c r="AC233" s="11">
        <v>0</v>
      </c>
      <c r="AD233" s="4">
        <v>112.12684782608694</v>
      </c>
      <c r="AE233" s="4">
        <v>51.367065217391307</v>
      </c>
      <c r="AF233" s="11">
        <v>0.45811566287017719</v>
      </c>
      <c r="AG233" s="4">
        <v>20.529891304347824</v>
      </c>
      <c r="AH233" s="4">
        <v>0</v>
      </c>
      <c r="AI233" s="11">
        <v>0</v>
      </c>
      <c r="AJ233" s="4">
        <v>4.1684782608695654</v>
      </c>
      <c r="AK233" s="4">
        <v>1.4021739130434783</v>
      </c>
      <c r="AL233" s="11">
        <v>2.9728682170542635</v>
      </c>
      <c r="AM233" s="1">
        <v>155754</v>
      </c>
      <c r="AN233" s="1">
        <v>5</v>
      </c>
      <c r="AX233"/>
      <c r="AY233"/>
    </row>
    <row r="234" spans="1:51" x14ac:dyDescent="0.25">
      <c r="A234" t="s">
        <v>508</v>
      </c>
      <c r="B234" t="s">
        <v>250</v>
      </c>
      <c r="C234" t="s">
        <v>771</v>
      </c>
      <c r="D234" t="s">
        <v>553</v>
      </c>
      <c r="E234" s="4">
        <v>59.75</v>
      </c>
      <c r="F234" s="4">
        <v>163.99456521739131</v>
      </c>
      <c r="G234" s="4">
        <v>0</v>
      </c>
      <c r="H234" s="11">
        <v>0</v>
      </c>
      <c r="I234" s="4">
        <v>153.39673913043481</v>
      </c>
      <c r="J234" s="4">
        <v>0</v>
      </c>
      <c r="K234" s="11">
        <v>0</v>
      </c>
      <c r="L234" s="4">
        <v>28.195652173913047</v>
      </c>
      <c r="M234" s="4">
        <v>0</v>
      </c>
      <c r="N234" s="11">
        <v>0</v>
      </c>
      <c r="O234" s="4">
        <v>17.597826086956523</v>
      </c>
      <c r="P234" s="4">
        <v>0</v>
      </c>
      <c r="Q234" s="9">
        <v>0</v>
      </c>
      <c r="R234" s="4">
        <v>5.2934782608695654</v>
      </c>
      <c r="S234" s="4">
        <v>0</v>
      </c>
      <c r="T234" s="11">
        <v>0</v>
      </c>
      <c r="U234" s="4">
        <v>5.3043478260869561</v>
      </c>
      <c r="V234" s="4">
        <v>0</v>
      </c>
      <c r="W234" s="11">
        <v>0</v>
      </c>
      <c r="X234" s="4">
        <v>40.573369565217391</v>
      </c>
      <c r="Y234" s="4">
        <v>0</v>
      </c>
      <c r="Z234" s="11">
        <v>0</v>
      </c>
      <c r="AA234" s="4">
        <v>0</v>
      </c>
      <c r="AB234" s="4">
        <v>0</v>
      </c>
      <c r="AC234" s="11" t="s">
        <v>873</v>
      </c>
      <c r="AD234" s="4">
        <v>86.402173913043484</v>
      </c>
      <c r="AE234" s="4">
        <v>0</v>
      </c>
      <c r="AF234" s="11">
        <v>0</v>
      </c>
      <c r="AG234" s="4">
        <v>0</v>
      </c>
      <c r="AH234" s="4">
        <v>0</v>
      </c>
      <c r="AI234" s="11" t="s">
        <v>873</v>
      </c>
      <c r="AJ234" s="4">
        <v>8.8233695652173907</v>
      </c>
      <c r="AK234" s="4">
        <v>0</v>
      </c>
      <c r="AL234" s="11" t="s">
        <v>873</v>
      </c>
      <c r="AM234" s="1">
        <v>155503</v>
      </c>
      <c r="AN234" s="1">
        <v>5</v>
      </c>
      <c r="AX234"/>
      <c r="AY234"/>
    </row>
    <row r="235" spans="1:51" x14ac:dyDescent="0.25">
      <c r="A235" t="s">
        <v>508</v>
      </c>
      <c r="B235" t="s">
        <v>148</v>
      </c>
      <c r="C235" t="s">
        <v>678</v>
      </c>
      <c r="D235" t="s">
        <v>625</v>
      </c>
      <c r="E235" s="4">
        <v>128.64130434782609</v>
      </c>
      <c r="F235" s="4">
        <v>357.26391304347828</v>
      </c>
      <c r="G235" s="4">
        <v>0</v>
      </c>
      <c r="H235" s="11">
        <v>0</v>
      </c>
      <c r="I235" s="4">
        <v>342.68782608695653</v>
      </c>
      <c r="J235" s="4">
        <v>0</v>
      </c>
      <c r="K235" s="11">
        <v>0</v>
      </c>
      <c r="L235" s="4">
        <v>36.073369565217391</v>
      </c>
      <c r="M235" s="4">
        <v>0</v>
      </c>
      <c r="N235" s="11">
        <v>0</v>
      </c>
      <c r="O235" s="4">
        <v>30.736413043478262</v>
      </c>
      <c r="P235" s="4">
        <v>0</v>
      </c>
      <c r="Q235" s="9">
        <v>0</v>
      </c>
      <c r="R235" s="4">
        <v>3.2608695652173912E-2</v>
      </c>
      <c r="S235" s="4">
        <v>0</v>
      </c>
      <c r="T235" s="11">
        <v>0</v>
      </c>
      <c r="U235" s="4">
        <v>5.3043478260869561</v>
      </c>
      <c r="V235" s="4">
        <v>0</v>
      </c>
      <c r="W235" s="11">
        <v>0</v>
      </c>
      <c r="X235" s="4">
        <v>112.47282608695652</v>
      </c>
      <c r="Y235" s="4">
        <v>0</v>
      </c>
      <c r="Z235" s="11">
        <v>0</v>
      </c>
      <c r="AA235" s="4">
        <v>9.2391304347826093</v>
      </c>
      <c r="AB235" s="4">
        <v>0</v>
      </c>
      <c r="AC235" s="11">
        <v>0</v>
      </c>
      <c r="AD235" s="4">
        <v>158.48641304347825</v>
      </c>
      <c r="AE235" s="4">
        <v>0</v>
      </c>
      <c r="AF235" s="11">
        <v>0</v>
      </c>
      <c r="AG235" s="4">
        <v>21.676956521739129</v>
      </c>
      <c r="AH235" s="4">
        <v>0</v>
      </c>
      <c r="AI235" s="11">
        <v>0</v>
      </c>
      <c r="AJ235" s="4">
        <v>19.315217391304348</v>
      </c>
      <c r="AK235" s="4">
        <v>0</v>
      </c>
      <c r="AL235" s="11" t="s">
        <v>873</v>
      </c>
      <c r="AM235" s="1">
        <v>155312</v>
      </c>
      <c r="AN235" s="1">
        <v>5</v>
      </c>
      <c r="AX235"/>
      <c r="AY235"/>
    </row>
    <row r="236" spans="1:51" x14ac:dyDescent="0.25">
      <c r="A236" t="s">
        <v>508</v>
      </c>
      <c r="B236" t="s">
        <v>284</v>
      </c>
      <c r="C236" t="s">
        <v>720</v>
      </c>
      <c r="D236" t="s">
        <v>567</v>
      </c>
      <c r="E236" s="4">
        <v>133.02173913043478</v>
      </c>
      <c r="F236" s="4">
        <v>473.77043478260856</v>
      </c>
      <c r="G236" s="4">
        <v>222.22836956521741</v>
      </c>
      <c r="H236" s="11">
        <v>0.46906339705893169</v>
      </c>
      <c r="I236" s="4">
        <v>451.74597826086944</v>
      </c>
      <c r="J236" s="4">
        <v>220.64684782608697</v>
      </c>
      <c r="K236" s="11">
        <v>0.48843123889122969</v>
      </c>
      <c r="L236" s="4">
        <v>57.42510869565217</v>
      </c>
      <c r="M236" s="4">
        <v>16.301630434782609</v>
      </c>
      <c r="N236" s="11">
        <v>0.28387635313290849</v>
      </c>
      <c r="O236" s="4">
        <v>51.48760869565217</v>
      </c>
      <c r="P236" s="4">
        <v>14.720108695652174</v>
      </c>
      <c r="Q236" s="9">
        <v>0.2858961421701296</v>
      </c>
      <c r="R236" s="4">
        <v>0</v>
      </c>
      <c r="S236" s="4">
        <v>0</v>
      </c>
      <c r="T236" s="11" t="s">
        <v>873</v>
      </c>
      <c r="U236" s="4">
        <v>5.9375</v>
      </c>
      <c r="V236" s="4">
        <v>1.5815217391304348</v>
      </c>
      <c r="W236" s="11">
        <v>0.26636155606407325</v>
      </c>
      <c r="X236" s="4">
        <v>106.10304347826084</v>
      </c>
      <c r="Y236" s="4">
        <v>65.119565217391298</v>
      </c>
      <c r="Z236" s="11">
        <v>0.6137389002487329</v>
      </c>
      <c r="AA236" s="4">
        <v>16.086956521739129</v>
      </c>
      <c r="AB236" s="4">
        <v>0</v>
      </c>
      <c r="AC236" s="11">
        <v>0</v>
      </c>
      <c r="AD236" s="4">
        <v>238.62260869565208</v>
      </c>
      <c r="AE236" s="4">
        <v>129.10608695652175</v>
      </c>
      <c r="AF236" s="11">
        <v>0.54104716926126784</v>
      </c>
      <c r="AG236" s="4">
        <v>8.0381521739130424</v>
      </c>
      <c r="AH236" s="4">
        <v>0</v>
      </c>
      <c r="AI236" s="11">
        <v>0</v>
      </c>
      <c r="AJ236" s="4">
        <v>47.494565217391312</v>
      </c>
      <c r="AK236" s="4">
        <v>11.701086956521738</v>
      </c>
      <c r="AL236" s="11">
        <v>4.0589874593590345</v>
      </c>
      <c r="AM236" s="1">
        <v>155593</v>
      </c>
      <c r="AN236" s="1">
        <v>5</v>
      </c>
      <c r="AX236"/>
      <c r="AY236"/>
    </row>
    <row r="237" spans="1:51" x14ac:dyDescent="0.25">
      <c r="A237" t="s">
        <v>508</v>
      </c>
      <c r="B237" t="s">
        <v>419</v>
      </c>
      <c r="C237" t="s">
        <v>721</v>
      </c>
      <c r="D237" t="s">
        <v>604</v>
      </c>
      <c r="E237" s="4">
        <v>113.94565217391305</v>
      </c>
      <c r="F237" s="4">
        <v>656.24923913043472</v>
      </c>
      <c r="G237" s="4">
        <v>349.61021739130433</v>
      </c>
      <c r="H237" s="11">
        <v>0.5327399965515488</v>
      </c>
      <c r="I237" s="4">
        <v>601.75228260869562</v>
      </c>
      <c r="J237" s="4">
        <v>349.61021739130433</v>
      </c>
      <c r="K237" s="11">
        <v>0.58098694013371455</v>
      </c>
      <c r="L237" s="4">
        <v>77.565217391304344</v>
      </c>
      <c r="M237" s="4">
        <v>17.652173913043477</v>
      </c>
      <c r="N237" s="11">
        <v>0.22757847533632286</v>
      </c>
      <c r="O237" s="4">
        <v>37.570652173913047</v>
      </c>
      <c r="P237" s="4">
        <v>17.652173913043477</v>
      </c>
      <c r="Q237" s="9">
        <v>0.46983943295240843</v>
      </c>
      <c r="R237" s="4">
        <v>35.616847826086953</v>
      </c>
      <c r="S237" s="4">
        <v>0</v>
      </c>
      <c r="T237" s="11">
        <v>0</v>
      </c>
      <c r="U237" s="4">
        <v>4.3777173913043477</v>
      </c>
      <c r="V237" s="4">
        <v>0</v>
      </c>
      <c r="W237" s="11">
        <v>0</v>
      </c>
      <c r="X237" s="4">
        <v>96.582391304347823</v>
      </c>
      <c r="Y237" s="4">
        <v>71.935652173913041</v>
      </c>
      <c r="Z237" s="11">
        <v>0.74481125599004228</v>
      </c>
      <c r="AA237" s="4">
        <v>14.502391304347826</v>
      </c>
      <c r="AB237" s="4">
        <v>0</v>
      </c>
      <c r="AC237" s="11">
        <v>0</v>
      </c>
      <c r="AD237" s="4">
        <v>373.36913043478262</v>
      </c>
      <c r="AE237" s="4">
        <v>237.88467391304343</v>
      </c>
      <c r="AF237" s="11">
        <v>0.63712999956914051</v>
      </c>
      <c r="AG237" s="4">
        <v>0</v>
      </c>
      <c r="AH237" s="4">
        <v>0</v>
      </c>
      <c r="AI237" s="11" t="s">
        <v>873</v>
      </c>
      <c r="AJ237" s="4">
        <v>94.230108695652177</v>
      </c>
      <c r="AK237" s="4">
        <v>22.137717391304349</v>
      </c>
      <c r="AL237" s="11">
        <v>4.256541314989664</v>
      </c>
      <c r="AM237" s="1">
        <v>155787</v>
      </c>
      <c r="AN237" s="1">
        <v>5</v>
      </c>
      <c r="AX237"/>
      <c r="AY237"/>
    </row>
    <row r="238" spans="1:51" x14ac:dyDescent="0.25">
      <c r="A238" t="s">
        <v>508</v>
      </c>
      <c r="B238" t="s">
        <v>237</v>
      </c>
      <c r="C238" t="s">
        <v>767</v>
      </c>
      <c r="D238" t="s">
        <v>624</v>
      </c>
      <c r="E238" s="4">
        <v>28.630434782608695</v>
      </c>
      <c r="F238" s="4">
        <v>92.334239130434781</v>
      </c>
      <c r="G238" s="4">
        <v>3.1711956521739131</v>
      </c>
      <c r="H238" s="11">
        <v>3.434474234085759E-2</v>
      </c>
      <c r="I238" s="4">
        <v>87.470108695652172</v>
      </c>
      <c r="J238" s="4">
        <v>3.1711956521739131</v>
      </c>
      <c r="K238" s="11">
        <v>3.6254621143869022E-2</v>
      </c>
      <c r="L238" s="4">
        <v>12.644021739130435</v>
      </c>
      <c r="M238" s="4">
        <v>8.6956521739130432E-2</v>
      </c>
      <c r="N238" s="11">
        <v>6.8772834730281536E-3</v>
      </c>
      <c r="O238" s="4">
        <v>7.7798913043478262</v>
      </c>
      <c r="P238" s="4">
        <v>8.6956521739130432E-2</v>
      </c>
      <c r="Q238" s="9">
        <v>1.1177086971707998E-2</v>
      </c>
      <c r="R238" s="4">
        <v>1.7038043478260869</v>
      </c>
      <c r="S238" s="4">
        <v>0</v>
      </c>
      <c r="T238" s="11">
        <v>0</v>
      </c>
      <c r="U238" s="4">
        <v>3.160326086956522</v>
      </c>
      <c r="V238" s="4">
        <v>0</v>
      </c>
      <c r="W238" s="11">
        <v>0</v>
      </c>
      <c r="X238" s="4">
        <v>28.711956521739129</v>
      </c>
      <c r="Y238" s="4">
        <v>1.1630434782608696</v>
      </c>
      <c r="Z238" s="11">
        <v>4.0507287526026885E-2</v>
      </c>
      <c r="AA238" s="4">
        <v>0</v>
      </c>
      <c r="AB238" s="4">
        <v>0</v>
      </c>
      <c r="AC238" s="11" t="s">
        <v>873</v>
      </c>
      <c r="AD238" s="4">
        <v>46.728260869565219</v>
      </c>
      <c r="AE238" s="4">
        <v>1.0652173913043479</v>
      </c>
      <c r="AF238" s="11">
        <v>2.279599906955106E-2</v>
      </c>
      <c r="AG238" s="4">
        <v>3.3940217391304346</v>
      </c>
      <c r="AH238" s="4">
        <v>0</v>
      </c>
      <c r="AI238" s="11">
        <v>0</v>
      </c>
      <c r="AJ238" s="4">
        <v>0.85597826086956519</v>
      </c>
      <c r="AK238" s="4">
        <v>0.85597826086956519</v>
      </c>
      <c r="AL238" s="11">
        <v>1</v>
      </c>
      <c r="AM238" s="1">
        <v>155482</v>
      </c>
      <c r="AN238" s="1">
        <v>5</v>
      </c>
      <c r="AX238"/>
      <c r="AY238"/>
    </row>
    <row r="239" spans="1:51" x14ac:dyDescent="0.25">
      <c r="A239" t="s">
        <v>508</v>
      </c>
      <c r="B239" t="s">
        <v>234</v>
      </c>
      <c r="C239" t="s">
        <v>708</v>
      </c>
      <c r="D239" t="s">
        <v>605</v>
      </c>
      <c r="E239" s="4">
        <v>106.85869565217391</v>
      </c>
      <c r="F239" s="4">
        <v>477.53804347826087</v>
      </c>
      <c r="G239" s="4">
        <v>57.644021739130437</v>
      </c>
      <c r="H239" s="11">
        <v>0.12071084707569395</v>
      </c>
      <c r="I239" s="4">
        <v>433.49184782608694</v>
      </c>
      <c r="J239" s="4">
        <v>57.644021739130437</v>
      </c>
      <c r="K239" s="11">
        <v>0.13297602256699578</v>
      </c>
      <c r="L239" s="4">
        <v>90.842391304347828</v>
      </c>
      <c r="M239" s="4">
        <v>7.1222826086956523</v>
      </c>
      <c r="N239" s="11">
        <v>7.8402632366138203E-2</v>
      </c>
      <c r="O239" s="4">
        <v>55.225543478260867</v>
      </c>
      <c r="P239" s="4">
        <v>7.1222826086956523</v>
      </c>
      <c r="Q239" s="9">
        <v>0.12896718004231658</v>
      </c>
      <c r="R239" s="4">
        <v>30.225543478260871</v>
      </c>
      <c r="S239" s="4">
        <v>0</v>
      </c>
      <c r="T239" s="11">
        <v>0</v>
      </c>
      <c r="U239" s="4">
        <v>5.3913043478260869</v>
      </c>
      <c r="V239" s="4">
        <v>0</v>
      </c>
      <c r="W239" s="11">
        <v>0</v>
      </c>
      <c r="X239" s="4">
        <v>85.858695652173907</v>
      </c>
      <c r="Y239" s="4">
        <v>13.119565217391305</v>
      </c>
      <c r="Z239" s="11">
        <v>0.15280415242435752</v>
      </c>
      <c r="AA239" s="4">
        <v>8.429347826086957</v>
      </c>
      <c r="AB239" s="4">
        <v>0</v>
      </c>
      <c r="AC239" s="11">
        <v>0</v>
      </c>
      <c r="AD239" s="4">
        <v>252.3858695652174</v>
      </c>
      <c r="AE239" s="4">
        <v>37.269021739130437</v>
      </c>
      <c r="AF239" s="11">
        <v>0.1476668317577898</v>
      </c>
      <c r="AG239" s="4">
        <v>8.6847826086956523</v>
      </c>
      <c r="AH239" s="4">
        <v>0</v>
      </c>
      <c r="AI239" s="11">
        <v>0</v>
      </c>
      <c r="AJ239" s="4">
        <v>31.336956521739129</v>
      </c>
      <c r="AK239" s="4">
        <v>0.13315217391304349</v>
      </c>
      <c r="AL239" s="11">
        <v>235.34693877551018</v>
      </c>
      <c r="AM239" s="1">
        <v>155479</v>
      </c>
      <c r="AN239" s="1">
        <v>5</v>
      </c>
      <c r="AX239"/>
      <c r="AY239"/>
    </row>
    <row r="240" spans="1:51" x14ac:dyDescent="0.25">
      <c r="A240" t="s">
        <v>508</v>
      </c>
      <c r="B240" t="s">
        <v>98</v>
      </c>
      <c r="C240" t="s">
        <v>704</v>
      </c>
      <c r="D240" t="s">
        <v>569</v>
      </c>
      <c r="E240" s="4">
        <v>72.945652173913047</v>
      </c>
      <c r="F240" s="4">
        <v>186.62706521739133</v>
      </c>
      <c r="G240" s="4">
        <v>2.8659782608695643</v>
      </c>
      <c r="H240" s="11">
        <v>1.5356712905125245E-2</v>
      </c>
      <c r="I240" s="4">
        <v>173.4205434782609</v>
      </c>
      <c r="J240" s="4">
        <v>2.8659782608695643</v>
      </c>
      <c r="K240" s="11">
        <v>1.6526175062003705E-2</v>
      </c>
      <c r="L240" s="4">
        <v>25.894021739130434</v>
      </c>
      <c r="M240" s="4">
        <v>0</v>
      </c>
      <c r="N240" s="11">
        <v>0</v>
      </c>
      <c r="O240" s="4">
        <v>18.633152173913043</v>
      </c>
      <c r="P240" s="4">
        <v>0</v>
      </c>
      <c r="Q240" s="9">
        <v>0</v>
      </c>
      <c r="R240" s="4">
        <v>0.52173913043478259</v>
      </c>
      <c r="S240" s="4">
        <v>0</v>
      </c>
      <c r="T240" s="11">
        <v>0</v>
      </c>
      <c r="U240" s="4">
        <v>6.7391304347826084</v>
      </c>
      <c r="V240" s="4">
        <v>0</v>
      </c>
      <c r="W240" s="11">
        <v>0</v>
      </c>
      <c r="X240" s="4">
        <v>24.284456521739138</v>
      </c>
      <c r="Y240" s="4">
        <v>2.8659782608695643</v>
      </c>
      <c r="Z240" s="11">
        <v>0.11801698169790116</v>
      </c>
      <c r="AA240" s="4">
        <v>5.9456521739130439</v>
      </c>
      <c r="AB240" s="4">
        <v>0</v>
      </c>
      <c r="AC240" s="11">
        <v>0</v>
      </c>
      <c r="AD240" s="4">
        <v>96.820652173913047</v>
      </c>
      <c r="AE240" s="4">
        <v>0</v>
      </c>
      <c r="AF240" s="11">
        <v>0</v>
      </c>
      <c r="AG240" s="4">
        <v>0</v>
      </c>
      <c r="AH240" s="4">
        <v>0</v>
      </c>
      <c r="AI240" s="11" t="s">
        <v>873</v>
      </c>
      <c r="AJ240" s="4">
        <v>33.682282608695651</v>
      </c>
      <c r="AK240" s="4">
        <v>0</v>
      </c>
      <c r="AL240" s="11" t="s">
        <v>873</v>
      </c>
      <c r="AM240" s="1">
        <v>155222</v>
      </c>
      <c r="AN240" s="1">
        <v>5</v>
      </c>
      <c r="AX240"/>
      <c r="AY240"/>
    </row>
    <row r="241" spans="1:51" x14ac:dyDescent="0.25">
      <c r="A241" t="s">
        <v>508</v>
      </c>
      <c r="B241" t="s">
        <v>127</v>
      </c>
      <c r="C241" t="s">
        <v>741</v>
      </c>
      <c r="D241" t="s">
        <v>595</v>
      </c>
      <c r="E241" s="4">
        <v>56.902173913043477</v>
      </c>
      <c r="F241" s="4">
        <v>202.60565217391306</v>
      </c>
      <c r="G241" s="4">
        <v>0.34347826086956518</v>
      </c>
      <c r="H241" s="11">
        <v>1.6953044359035432E-3</v>
      </c>
      <c r="I241" s="4">
        <v>180.90945652173914</v>
      </c>
      <c r="J241" s="4">
        <v>0</v>
      </c>
      <c r="K241" s="11">
        <v>0</v>
      </c>
      <c r="L241" s="4">
        <v>36.800978260869563</v>
      </c>
      <c r="M241" s="4">
        <v>0.34347826086956518</v>
      </c>
      <c r="N241" s="11">
        <v>9.3334002817741721E-3</v>
      </c>
      <c r="O241" s="4">
        <v>19.524456521739129</v>
      </c>
      <c r="P241" s="4">
        <v>0</v>
      </c>
      <c r="Q241" s="9">
        <v>0</v>
      </c>
      <c r="R241" s="4">
        <v>11.972173913043479</v>
      </c>
      <c r="S241" s="4">
        <v>0.34347826086956518</v>
      </c>
      <c r="T241" s="11">
        <v>2.8689715281812894E-2</v>
      </c>
      <c r="U241" s="4">
        <v>5.3043478260869561</v>
      </c>
      <c r="V241" s="4">
        <v>0</v>
      </c>
      <c r="W241" s="11">
        <v>0</v>
      </c>
      <c r="X241" s="4">
        <v>46.606630434782595</v>
      </c>
      <c r="Y241" s="4">
        <v>0</v>
      </c>
      <c r="Z241" s="11">
        <v>0</v>
      </c>
      <c r="AA241" s="4">
        <v>4.4196739130434795</v>
      </c>
      <c r="AB241" s="4">
        <v>0</v>
      </c>
      <c r="AC241" s="11">
        <v>0</v>
      </c>
      <c r="AD241" s="4">
        <v>98.42597826086957</v>
      </c>
      <c r="AE241" s="4">
        <v>0</v>
      </c>
      <c r="AF241" s="11">
        <v>0</v>
      </c>
      <c r="AG241" s="4">
        <v>1.1847826086956521</v>
      </c>
      <c r="AH241" s="4">
        <v>0</v>
      </c>
      <c r="AI241" s="11">
        <v>0</v>
      </c>
      <c r="AJ241" s="4">
        <v>15.167608695652172</v>
      </c>
      <c r="AK241" s="4">
        <v>0</v>
      </c>
      <c r="AL241" s="11" t="s">
        <v>873</v>
      </c>
      <c r="AM241" s="1">
        <v>155267</v>
      </c>
      <c r="AN241" s="1">
        <v>5</v>
      </c>
      <c r="AX241"/>
      <c r="AY241"/>
    </row>
    <row r="242" spans="1:51" x14ac:dyDescent="0.25">
      <c r="A242" t="s">
        <v>508</v>
      </c>
      <c r="B242" t="s">
        <v>285</v>
      </c>
      <c r="C242" t="s">
        <v>763</v>
      </c>
      <c r="D242" t="s">
        <v>628</v>
      </c>
      <c r="E242" s="4">
        <v>62.195652173913047</v>
      </c>
      <c r="F242" s="4">
        <v>228.60619565217391</v>
      </c>
      <c r="G242" s="4">
        <v>23.394021739130434</v>
      </c>
      <c r="H242" s="11">
        <v>0.10233327960509267</v>
      </c>
      <c r="I242" s="4">
        <v>217.56119565217389</v>
      </c>
      <c r="J242" s="4">
        <v>23.394021739130434</v>
      </c>
      <c r="K242" s="11">
        <v>0.10752846650342758</v>
      </c>
      <c r="L242" s="4">
        <v>47.91804347826087</v>
      </c>
      <c r="M242" s="4">
        <v>4.1467391304347823</v>
      </c>
      <c r="N242" s="11">
        <v>8.6538156181523704E-2</v>
      </c>
      <c r="O242" s="4">
        <v>36.873043478260868</v>
      </c>
      <c r="P242" s="4">
        <v>4.1467391304347823</v>
      </c>
      <c r="Q242" s="9">
        <v>0.11245990944250542</v>
      </c>
      <c r="R242" s="4">
        <v>0</v>
      </c>
      <c r="S242" s="4">
        <v>0</v>
      </c>
      <c r="T242" s="11" t="s">
        <v>873</v>
      </c>
      <c r="U242" s="4">
        <v>11.045</v>
      </c>
      <c r="V242" s="4">
        <v>0</v>
      </c>
      <c r="W242" s="11">
        <v>0</v>
      </c>
      <c r="X242" s="4">
        <v>50.053152173913048</v>
      </c>
      <c r="Y242" s="4">
        <v>6.7709782608695663</v>
      </c>
      <c r="Z242" s="11">
        <v>0.13527576120167908</v>
      </c>
      <c r="AA242" s="4">
        <v>0</v>
      </c>
      <c r="AB242" s="4">
        <v>0</v>
      </c>
      <c r="AC242" s="11" t="s">
        <v>873</v>
      </c>
      <c r="AD242" s="4">
        <v>123.06315217391304</v>
      </c>
      <c r="AE242" s="4">
        <v>8.2096739130434777</v>
      </c>
      <c r="AF242" s="11">
        <v>6.6711064750247531E-2</v>
      </c>
      <c r="AG242" s="4">
        <v>3.3052173913043483</v>
      </c>
      <c r="AH242" s="4">
        <v>0</v>
      </c>
      <c r="AI242" s="11">
        <v>0</v>
      </c>
      <c r="AJ242" s="4">
        <v>4.2666304347826083</v>
      </c>
      <c r="AK242" s="4">
        <v>4.2666304347826083</v>
      </c>
      <c r="AL242" s="11">
        <v>1</v>
      </c>
      <c r="AM242" s="1">
        <v>155596</v>
      </c>
      <c r="AN242" s="1">
        <v>5</v>
      </c>
      <c r="AX242"/>
      <c r="AY242"/>
    </row>
    <row r="243" spans="1:51" x14ac:dyDescent="0.25">
      <c r="A243" t="s">
        <v>508</v>
      </c>
      <c r="B243" t="s">
        <v>232</v>
      </c>
      <c r="C243" t="s">
        <v>760</v>
      </c>
      <c r="D243" t="s">
        <v>547</v>
      </c>
      <c r="E243" s="4">
        <v>42.967391304347828</v>
      </c>
      <c r="F243" s="4">
        <v>149.7172826086956</v>
      </c>
      <c r="G243" s="4">
        <v>31.844565217391306</v>
      </c>
      <c r="H243" s="11">
        <v>0.21269799092347252</v>
      </c>
      <c r="I243" s="4">
        <v>132.64760869565214</v>
      </c>
      <c r="J243" s="4">
        <v>31.844565217391306</v>
      </c>
      <c r="K243" s="11">
        <v>0.24006889781523136</v>
      </c>
      <c r="L243" s="4">
        <v>24.986304347826085</v>
      </c>
      <c r="M243" s="4">
        <v>5.2131521739130431</v>
      </c>
      <c r="N243" s="11">
        <v>0.2086403856025475</v>
      </c>
      <c r="O243" s="4">
        <v>12.457717391304344</v>
      </c>
      <c r="P243" s="4">
        <v>5.2131521739130431</v>
      </c>
      <c r="Q243" s="9">
        <v>0.41846768634773285</v>
      </c>
      <c r="R243" s="4">
        <v>7.120978260869566</v>
      </c>
      <c r="S243" s="4">
        <v>0</v>
      </c>
      <c r="T243" s="11">
        <v>0</v>
      </c>
      <c r="U243" s="4">
        <v>5.4076086956521738</v>
      </c>
      <c r="V243" s="4">
        <v>0</v>
      </c>
      <c r="W243" s="11">
        <v>0</v>
      </c>
      <c r="X243" s="4">
        <v>25.4361956521739</v>
      </c>
      <c r="Y243" s="4">
        <v>7.2220652173913047</v>
      </c>
      <c r="Z243" s="11">
        <v>0.28392867062940963</v>
      </c>
      <c r="AA243" s="4">
        <v>4.5410869565217409</v>
      </c>
      <c r="AB243" s="4">
        <v>0</v>
      </c>
      <c r="AC243" s="11">
        <v>0</v>
      </c>
      <c r="AD243" s="4">
        <v>82.552391304347822</v>
      </c>
      <c r="AE243" s="4">
        <v>18.190217391304348</v>
      </c>
      <c r="AF243" s="11">
        <v>0.22034755267405942</v>
      </c>
      <c r="AG243" s="4">
        <v>1.5374999999999999</v>
      </c>
      <c r="AH243" s="4">
        <v>0</v>
      </c>
      <c r="AI243" s="11">
        <v>0</v>
      </c>
      <c r="AJ243" s="4">
        <v>10.663804347826087</v>
      </c>
      <c r="AK243" s="4">
        <v>1.2191304347826086</v>
      </c>
      <c r="AL243" s="11">
        <v>8.7470577746077041</v>
      </c>
      <c r="AM243" s="1">
        <v>155477</v>
      </c>
      <c r="AN243" s="1">
        <v>5</v>
      </c>
      <c r="AX243"/>
      <c r="AY243"/>
    </row>
    <row r="244" spans="1:51" x14ac:dyDescent="0.25">
      <c r="A244" t="s">
        <v>508</v>
      </c>
      <c r="B244" t="s">
        <v>193</v>
      </c>
      <c r="C244" t="s">
        <v>639</v>
      </c>
      <c r="D244" t="s">
        <v>559</v>
      </c>
      <c r="E244" s="4">
        <v>89.510869565217391</v>
      </c>
      <c r="F244" s="4">
        <v>257.08249999999998</v>
      </c>
      <c r="G244" s="4">
        <v>0</v>
      </c>
      <c r="H244" s="11">
        <v>0</v>
      </c>
      <c r="I244" s="4">
        <v>242.26858695652174</v>
      </c>
      <c r="J244" s="4">
        <v>0</v>
      </c>
      <c r="K244" s="11">
        <v>0</v>
      </c>
      <c r="L244" s="4">
        <v>48.152173913043463</v>
      </c>
      <c r="M244" s="4">
        <v>0</v>
      </c>
      <c r="N244" s="11">
        <v>0</v>
      </c>
      <c r="O244" s="4">
        <v>33.338260869565197</v>
      </c>
      <c r="P244" s="4">
        <v>0</v>
      </c>
      <c r="Q244" s="9">
        <v>0</v>
      </c>
      <c r="R244" s="4">
        <v>10.205217391304348</v>
      </c>
      <c r="S244" s="4">
        <v>0</v>
      </c>
      <c r="T244" s="11">
        <v>0</v>
      </c>
      <c r="U244" s="4">
        <v>4.6086956521739131</v>
      </c>
      <c r="V244" s="4">
        <v>0</v>
      </c>
      <c r="W244" s="11">
        <v>0</v>
      </c>
      <c r="X244" s="4">
        <v>66.186739130434788</v>
      </c>
      <c r="Y244" s="4">
        <v>0</v>
      </c>
      <c r="Z244" s="11">
        <v>0</v>
      </c>
      <c r="AA244" s="4">
        <v>0</v>
      </c>
      <c r="AB244" s="4">
        <v>0</v>
      </c>
      <c r="AC244" s="11" t="s">
        <v>873</v>
      </c>
      <c r="AD244" s="4">
        <v>142.74358695652177</v>
      </c>
      <c r="AE244" s="4">
        <v>0</v>
      </c>
      <c r="AF244" s="11">
        <v>0</v>
      </c>
      <c r="AG244" s="4">
        <v>0</v>
      </c>
      <c r="AH244" s="4">
        <v>0</v>
      </c>
      <c r="AI244" s="11" t="s">
        <v>873</v>
      </c>
      <c r="AJ244" s="4">
        <v>0</v>
      </c>
      <c r="AK244" s="4">
        <v>0</v>
      </c>
      <c r="AL244" s="11" t="s">
        <v>873</v>
      </c>
      <c r="AM244" s="1">
        <v>155386</v>
      </c>
      <c r="AN244" s="1">
        <v>5</v>
      </c>
      <c r="AX244"/>
      <c r="AY244"/>
    </row>
    <row r="245" spans="1:51" x14ac:dyDescent="0.25">
      <c r="A245" t="s">
        <v>508</v>
      </c>
      <c r="B245" t="s">
        <v>485</v>
      </c>
      <c r="C245" t="s">
        <v>727</v>
      </c>
      <c r="D245" t="s">
        <v>603</v>
      </c>
      <c r="E245" s="4">
        <v>44.228260869565219</v>
      </c>
      <c r="F245" s="4">
        <v>222.52478260869566</v>
      </c>
      <c r="G245" s="4">
        <v>95.820652173913047</v>
      </c>
      <c r="H245" s="11">
        <v>0.43060665446154506</v>
      </c>
      <c r="I245" s="4">
        <v>211.23663043478263</v>
      </c>
      <c r="J245" s="4">
        <v>95.820652173913047</v>
      </c>
      <c r="K245" s="11">
        <v>0.45361759452746431</v>
      </c>
      <c r="L245" s="4">
        <v>54.100869565217423</v>
      </c>
      <c r="M245" s="4">
        <v>18.059782608695652</v>
      </c>
      <c r="N245" s="11">
        <v>0.33381686382923986</v>
      </c>
      <c r="O245" s="4">
        <v>42.812717391304375</v>
      </c>
      <c r="P245" s="4">
        <v>18.059782608695652</v>
      </c>
      <c r="Q245" s="9">
        <v>0.42183219634555941</v>
      </c>
      <c r="R245" s="4">
        <v>5.8098913043478273</v>
      </c>
      <c r="S245" s="4">
        <v>0</v>
      </c>
      <c r="T245" s="11">
        <v>0</v>
      </c>
      <c r="U245" s="4">
        <v>5.4782608695652177</v>
      </c>
      <c r="V245" s="4">
        <v>0</v>
      </c>
      <c r="W245" s="11">
        <v>0</v>
      </c>
      <c r="X245" s="4">
        <v>33.904239130434782</v>
      </c>
      <c r="Y245" s="4">
        <v>17.304347826086957</v>
      </c>
      <c r="Z245" s="11">
        <v>0.5103889150708999</v>
      </c>
      <c r="AA245" s="4">
        <v>0</v>
      </c>
      <c r="AB245" s="4">
        <v>0</v>
      </c>
      <c r="AC245" s="11" t="s">
        <v>873</v>
      </c>
      <c r="AD245" s="4">
        <v>92.367065217391286</v>
      </c>
      <c r="AE245" s="4">
        <v>18.633152173913043</v>
      </c>
      <c r="AF245" s="11">
        <v>0.20172939488830602</v>
      </c>
      <c r="AG245" s="4">
        <v>0.32923913043478259</v>
      </c>
      <c r="AH245" s="4">
        <v>0</v>
      </c>
      <c r="AI245" s="11">
        <v>0</v>
      </c>
      <c r="AJ245" s="4">
        <v>41.823369565217391</v>
      </c>
      <c r="AK245" s="4">
        <v>41.823369565217391</v>
      </c>
      <c r="AL245" s="11">
        <v>1</v>
      </c>
      <c r="AM245" s="1">
        <v>155856</v>
      </c>
      <c r="AN245" s="1">
        <v>5</v>
      </c>
      <c r="AX245"/>
      <c r="AY245"/>
    </row>
    <row r="246" spans="1:51" x14ac:dyDescent="0.25">
      <c r="A246" t="s">
        <v>508</v>
      </c>
      <c r="B246" t="s">
        <v>126</v>
      </c>
      <c r="C246" t="s">
        <v>708</v>
      </c>
      <c r="D246" t="s">
        <v>605</v>
      </c>
      <c r="E246" s="4">
        <v>69.880434782608702</v>
      </c>
      <c r="F246" s="4">
        <v>233.8501086956521</v>
      </c>
      <c r="G246" s="4">
        <v>2.1631521739130433</v>
      </c>
      <c r="H246" s="11">
        <v>9.2501653558276151E-3</v>
      </c>
      <c r="I246" s="4">
        <v>211.88282608695647</v>
      </c>
      <c r="J246" s="4">
        <v>2.1631521739130433</v>
      </c>
      <c r="K246" s="11">
        <v>1.0209190682709169E-2</v>
      </c>
      <c r="L246" s="4">
        <v>30.375000000000004</v>
      </c>
      <c r="M246" s="4">
        <v>0</v>
      </c>
      <c r="N246" s="11">
        <v>0</v>
      </c>
      <c r="O246" s="4">
        <v>19.592391304347828</v>
      </c>
      <c r="P246" s="4">
        <v>0</v>
      </c>
      <c r="Q246" s="9">
        <v>0</v>
      </c>
      <c r="R246" s="4">
        <v>5.3043478260869561</v>
      </c>
      <c r="S246" s="4">
        <v>0</v>
      </c>
      <c r="T246" s="11">
        <v>0</v>
      </c>
      <c r="U246" s="4">
        <v>5.4782608695652177</v>
      </c>
      <c r="V246" s="4">
        <v>0</v>
      </c>
      <c r="W246" s="11">
        <v>0</v>
      </c>
      <c r="X246" s="4">
        <v>34.247717391304349</v>
      </c>
      <c r="Y246" s="4">
        <v>0</v>
      </c>
      <c r="Z246" s="11">
        <v>0</v>
      </c>
      <c r="AA246" s="4">
        <v>11.184673913043476</v>
      </c>
      <c r="AB246" s="4">
        <v>0</v>
      </c>
      <c r="AC246" s="11">
        <v>0</v>
      </c>
      <c r="AD246" s="4">
        <v>103.17097826086955</v>
      </c>
      <c r="AE246" s="4">
        <v>2.1631521739130433</v>
      </c>
      <c r="AF246" s="11">
        <v>2.0966673093313865E-2</v>
      </c>
      <c r="AG246" s="4">
        <v>6.3440217391304357</v>
      </c>
      <c r="AH246" s="4">
        <v>0</v>
      </c>
      <c r="AI246" s="11">
        <v>0</v>
      </c>
      <c r="AJ246" s="4">
        <v>48.527717391304321</v>
      </c>
      <c r="AK246" s="4">
        <v>0</v>
      </c>
      <c r="AL246" s="11" t="s">
        <v>873</v>
      </c>
      <c r="AM246" s="1">
        <v>155266</v>
      </c>
      <c r="AN246" s="1">
        <v>5</v>
      </c>
      <c r="AX246"/>
      <c r="AY246"/>
    </row>
    <row r="247" spans="1:51" x14ac:dyDescent="0.25">
      <c r="A247" t="s">
        <v>508</v>
      </c>
      <c r="B247" t="s">
        <v>166</v>
      </c>
      <c r="C247" t="s">
        <v>672</v>
      </c>
      <c r="D247" t="s">
        <v>608</v>
      </c>
      <c r="E247" s="4">
        <v>53.195652173913047</v>
      </c>
      <c r="F247" s="4">
        <v>137.01576086956524</v>
      </c>
      <c r="G247" s="4">
        <v>0.21760869565217389</v>
      </c>
      <c r="H247" s="11">
        <v>1.5882019285309128E-3</v>
      </c>
      <c r="I247" s="4">
        <v>124.18967391304351</v>
      </c>
      <c r="J247" s="4">
        <v>0.21760869565217389</v>
      </c>
      <c r="K247" s="11">
        <v>1.75222857743021E-3</v>
      </c>
      <c r="L247" s="4">
        <v>23.505217391304349</v>
      </c>
      <c r="M247" s="4">
        <v>0</v>
      </c>
      <c r="N247" s="11">
        <v>0</v>
      </c>
      <c r="O247" s="4">
        <v>10.679130434782607</v>
      </c>
      <c r="P247" s="4">
        <v>0</v>
      </c>
      <c r="Q247" s="9">
        <v>0</v>
      </c>
      <c r="R247" s="4">
        <v>7.6086956521739131</v>
      </c>
      <c r="S247" s="4">
        <v>0</v>
      </c>
      <c r="T247" s="11">
        <v>0</v>
      </c>
      <c r="U247" s="4">
        <v>5.2173913043478262</v>
      </c>
      <c r="V247" s="4">
        <v>0</v>
      </c>
      <c r="W247" s="11">
        <v>0</v>
      </c>
      <c r="X247" s="4">
        <v>36.608586956521741</v>
      </c>
      <c r="Y247" s="4">
        <v>0.1358695652173913</v>
      </c>
      <c r="Z247" s="11">
        <v>3.7114124448112966E-3</v>
      </c>
      <c r="AA247" s="4">
        <v>0</v>
      </c>
      <c r="AB247" s="4">
        <v>0</v>
      </c>
      <c r="AC247" s="11" t="s">
        <v>873</v>
      </c>
      <c r="AD247" s="4">
        <v>66.366304347826116</v>
      </c>
      <c r="AE247" s="4">
        <v>8.1739130434782606E-2</v>
      </c>
      <c r="AF247" s="11">
        <v>1.231636012250847E-3</v>
      </c>
      <c r="AG247" s="4">
        <v>2.04</v>
      </c>
      <c r="AH247" s="4">
        <v>0</v>
      </c>
      <c r="AI247" s="11">
        <v>0</v>
      </c>
      <c r="AJ247" s="4">
        <v>8.4956521739130491</v>
      </c>
      <c r="AK247" s="4">
        <v>0</v>
      </c>
      <c r="AL247" s="11" t="s">
        <v>873</v>
      </c>
      <c r="AM247" s="1">
        <v>155343</v>
      </c>
      <c r="AN247" s="1">
        <v>5</v>
      </c>
      <c r="AX247"/>
      <c r="AY247"/>
    </row>
    <row r="248" spans="1:51" x14ac:dyDescent="0.25">
      <c r="A248" t="s">
        <v>508</v>
      </c>
      <c r="B248" t="s">
        <v>167</v>
      </c>
      <c r="C248" t="s">
        <v>719</v>
      </c>
      <c r="D248" t="s">
        <v>602</v>
      </c>
      <c r="E248" s="4">
        <v>83.869565217391298</v>
      </c>
      <c r="F248" s="4">
        <v>239.42130434782598</v>
      </c>
      <c r="G248" s="4">
        <v>0</v>
      </c>
      <c r="H248" s="11">
        <v>0</v>
      </c>
      <c r="I248" s="4">
        <v>217.03010869565207</v>
      </c>
      <c r="J248" s="4">
        <v>0</v>
      </c>
      <c r="K248" s="11">
        <v>0</v>
      </c>
      <c r="L248" s="4">
        <v>35.07021739130434</v>
      </c>
      <c r="M248" s="4">
        <v>0</v>
      </c>
      <c r="N248" s="11">
        <v>0</v>
      </c>
      <c r="O248" s="4">
        <v>22.511847826086949</v>
      </c>
      <c r="P248" s="4">
        <v>0</v>
      </c>
      <c r="Q248" s="9">
        <v>0</v>
      </c>
      <c r="R248" s="4">
        <v>7.0801086956521724</v>
      </c>
      <c r="S248" s="4">
        <v>0</v>
      </c>
      <c r="T248" s="11">
        <v>0</v>
      </c>
      <c r="U248" s="4">
        <v>5.4782608695652177</v>
      </c>
      <c r="V248" s="4">
        <v>0</v>
      </c>
      <c r="W248" s="11">
        <v>0</v>
      </c>
      <c r="X248" s="4">
        <v>48.991304347826073</v>
      </c>
      <c r="Y248" s="4">
        <v>0</v>
      </c>
      <c r="Z248" s="11">
        <v>0</v>
      </c>
      <c r="AA248" s="4">
        <v>9.8328260869565245</v>
      </c>
      <c r="AB248" s="4">
        <v>0</v>
      </c>
      <c r="AC248" s="11">
        <v>0</v>
      </c>
      <c r="AD248" s="4">
        <v>99.815869565217312</v>
      </c>
      <c r="AE248" s="4">
        <v>0</v>
      </c>
      <c r="AF248" s="11">
        <v>0</v>
      </c>
      <c r="AG248" s="4">
        <v>20.905217391304344</v>
      </c>
      <c r="AH248" s="4">
        <v>0</v>
      </c>
      <c r="AI248" s="11">
        <v>0</v>
      </c>
      <c r="AJ248" s="4">
        <v>24.805869565217385</v>
      </c>
      <c r="AK248" s="4">
        <v>0</v>
      </c>
      <c r="AL248" s="11" t="s">
        <v>873</v>
      </c>
      <c r="AM248" s="1">
        <v>155344</v>
      </c>
      <c r="AN248" s="1">
        <v>5</v>
      </c>
      <c r="AX248"/>
      <c r="AY248"/>
    </row>
    <row r="249" spans="1:51" x14ac:dyDescent="0.25">
      <c r="A249" t="s">
        <v>508</v>
      </c>
      <c r="B249" t="s">
        <v>188</v>
      </c>
      <c r="C249" t="s">
        <v>757</v>
      </c>
      <c r="D249" t="s">
        <v>575</v>
      </c>
      <c r="E249" s="4">
        <v>64.010869565217391</v>
      </c>
      <c r="F249" s="4">
        <v>201.3470652173913</v>
      </c>
      <c r="G249" s="4">
        <v>38.196847826086959</v>
      </c>
      <c r="H249" s="11">
        <v>0.18970650396541125</v>
      </c>
      <c r="I249" s="4">
        <v>178.61326086956521</v>
      </c>
      <c r="J249" s="4">
        <v>36.403369565217396</v>
      </c>
      <c r="K249" s="11">
        <v>0.20381112459394299</v>
      </c>
      <c r="L249" s="4">
        <v>25.660543478260866</v>
      </c>
      <c r="M249" s="4">
        <v>2.3378260869565217</v>
      </c>
      <c r="N249" s="11">
        <v>9.1105868000694701E-2</v>
      </c>
      <c r="O249" s="4">
        <v>14.649673913043477</v>
      </c>
      <c r="P249" s="4">
        <v>0.54434782608695653</v>
      </c>
      <c r="Q249" s="9">
        <v>3.7157675271003214E-2</v>
      </c>
      <c r="R249" s="4">
        <v>7.3586956521739131</v>
      </c>
      <c r="S249" s="4">
        <v>1.7934782608695652</v>
      </c>
      <c r="T249" s="11">
        <v>0.24372230428360414</v>
      </c>
      <c r="U249" s="4">
        <v>3.652173913043478</v>
      </c>
      <c r="V249" s="4">
        <v>0</v>
      </c>
      <c r="W249" s="11">
        <v>0</v>
      </c>
      <c r="X249" s="4">
        <v>37.710000000000008</v>
      </c>
      <c r="Y249" s="4">
        <v>14.641413043478261</v>
      </c>
      <c r="Z249" s="11">
        <v>0.38826340608534227</v>
      </c>
      <c r="AA249" s="4">
        <v>11.722934782608698</v>
      </c>
      <c r="AB249" s="4">
        <v>0</v>
      </c>
      <c r="AC249" s="11">
        <v>0</v>
      </c>
      <c r="AD249" s="4">
        <v>87.73565217391301</v>
      </c>
      <c r="AE249" s="4">
        <v>15.850543478260869</v>
      </c>
      <c r="AF249" s="11">
        <v>0.18066251387567403</v>
      </c>
      <c r="AG249" s="4">
        <v>3.5108695652173914E-2</v>
      </c>
      <c r="AH249" s="4">
        <v>0</v>
      </c>
      <c r="AI249" s="11">
        <v>0</v>
      </c>
      <c r="AJ249" s="4">
        <v>38.482826086956514</v>
      </c>
      <c r="AK249" s="4">
        <v>5.3670652173913043</v>
      </c>
      <c r="AL249" s="11">
        <v>7.1701804483868994</v>
      </c>
      <c r="AM249" s="1">
        <v>155379</v>
      </c>
      <c r="AN249" s="1">
        <v>5</v>
      </c>
      <c r="AX249"/>
      <c r="AY249"/>
    </row>
    <row r="250" spans="1:51" x14ac:dyDescent="0.25">
      <c r="A250" t="s">
        <v>508</v>
      </c>
      <c r="B250" t="s">
        <v>60</v>
      </c>
      <c r="C250" t="s">
        <v>717</v>
      </c>
      <c r="D250" t="s">
        <v>613</v>
      </c>
      <c r="E250" s="4">
        <v>61.445652173913047</v>
      </c>
      <c r="F250" s="4">
        <v>196.58673913043481</v>
      </c>
      <c r="G250" s="4">
        <v>30.737173913043481</v>
      </c>
      <c r="H250" s="11">
        <v>0.15635425893426841</v>
      </c>
      <c r="I250" s="4">
        <v>176.12228260869568</v>
      </c>
      <c r="J250" s="4">
        <v>30.737173913043481</v>
      </c>
      <c r="K250" s="11">
        <v>0.17452177803835647</v>
      </c>
      <c r="L250" s="4">
        <v>38.504565217391303</v>
      </c>
      <c r="M250" s="4">
        <v>5.2808695652173894</v>
      </c>
      <c r="N250" s="11">
        <v>0.13714918050372341</v>
      </c>
      <c r="O250" s="4">
        <v>22.075760869565215</v>
      </c>
      <c r="P250" s="4">
        <v>5.2808695652173894</v>
      </c>
      <c r="Q250" s="9">
        <v>0.23921574420104671</v>
      </c>
      <c r="R250" s="4">
        <v>10.863586956521742</v>
      </c>
      <c r="S250" s="4">
        <v>0</v>
      </c>
      <c r="T250" s="11">
        <v>0</v>
      </c>
      <c r="U250" s="4">
        <v>5.5652173913043477</v>
      </c>
      <c r="V250" s="4">
        <v>0</v>
      </c>
      <c r="W250" s="11">
        <v>0</v>
      </c>
      <c r="X250" s="4">
        <v>40.140652173913047</v>
      </c>
      <c r="Y250" s="4">
        <v>21.533478260869568</v>
      </c>
      <c r="Z250" s="11">
        <v>0.53645063282912808</v>
      </c>
      <c r="AA250" s="4">
        <v>4.0356521739130429</v>
      </c>
      <c r="AB250" s="4">
        <v>0</v>
      </c>
      <c r="AC250" s="11">
        <v>0</v>
      </c>
      <c r="AD250" s="4">
        <v>97.942500000000024</v>
      </c>
      <c r="AE250" s="4">
        <v>3.9228260869565221</v>
      </c>
      <c r="AF250" s="11">
        <v>4.0052337718115436E-2</v>
      </c>
      <c r="AG250" s="4">
        <v>1.8542391304347821</v>
      </c>
      <c r="AH250" s="4">
        <v>0</v>
      </c>
      <c r="AI250" s="11">
        <v>0</v>
      </c>
      <c r="AJ250" s="4">
        <v>14.10913043478261</v>
      </c>
      <c r="AK250" s="4">
        <v>0</v>
      </c>
      <c r="AL250" s="11" t="s">
        <v>873</v>
      </c>
      <c r="AM250" s="1">
        <v>155158</v>
      </c>
      <c r="AN250" s="1">
        <v>5</v>
      </c>
      <c r="AX250"/>
      <c r="AY250"/>
    </row>
    <row r="251" spans="1:51" x14ac:dyDescent="0.25">
      <c r="A251" t="s">
        <v>508</v>
      </c>
      <c r="B251" t="s">
        <v>157</v>
      </c>
      <c r="C251" t="s">
        <v>717</v>
      </c>
      <c r="D251" t="s">
        <v>613</v>
      </c>
      <c r="E251" s="4">
        <v>85.282608695652172</v>
      </c>
      <c r="F251" s="4">
        <v>301.01</v>
      </c>
      <c r="G251" s="4">
        <v>0</v>
      </c>
      <c r="H251" s="11">
        <v>0</v>
      </c>
      <c r="I251" s="4">
        <v>278.44402173913045</v>
      </c>
      <c r="J251" s="4">
        <v>0</v>
      </c>
      <c r="K251" s="11">
        <v>0</v>
      </c>
      <c r="L251" s="4">
        <v>30.010326086956514</v>
      </c>
      <c r="M251" s="4">
        <v>0</v>
      </c>
      <c r="N251" s="11">
        <v>0</v>
      </c>
      <c r="O251" s="4">
        <v>16.08902173913043</v>
      </c>
      <c r="P251" s="4">
        <v>0</v>
      </c>
      <c r="Q251" s="9">
        <v>0</v>
      </c>
      <c r="R251" s="4">
        <v>8.9647826086956517</v>
      </c>
      <c r="S251" s="4">
        <v>0</v>
      </c>
      <c r="T251" s="11">
        <v>0</v>
      </c>
      <c r="U251" s="4">
        <v>4.9565217391304346</v>
      </c>
      <c r="V251" s="4">
        <v>0</v>
      </c>
      <c r="W251" s="11">
        <v>0</v>
      </c>
      <c r="X251" s="4">
        <v>95.255108695652169</v>
      </c>
      <c r="Y251" s="4">
        <v>0</v>
      </c>
      <c r="Z251" s="11">
        <v>0</v>
      </c>
      <c r="AA251" s="4">
        <v>8.64467391304348</v>
      </c>
      <c r="AB251" s="4">
        <v>0</v>
      </c>
      <c r="AC251" s="11">
        <v>0</v>
      </c>
      <c r="AD251" s="4">
        <v>141.5271739130435</v>
      </c>
      <c r="AE251" s="4">
        <v>0</v>
      </c>
      <c r="AF251" s="11">
        <v>0</v>
      </c>
      <c r="AG251" s="4">
        <v>0</v>
      </c>
      <c r="AH251" s="4">
        <v>0</v>
      </c>
      <c r="AI251" s="11" t="s">
        <v>873</v>
      </c>
      <c r="AJ251" s="4">
        <v>25.572717391304337</v>
      </c>
      <c r="AK251" s="4">
        <v>0</v>
      </c>
      <c r="AL251" s="11" t="s">
        <v>873</v>
      </c>
      <c r="AM251" s="1">
        <v>155331</v>
      </c>
      <c r="AN251" s="1">
        <v>5</v>
      </c>
      <c r="AX251"/>
      <c r="AY251"/>
    </row>
    <row r="252" spans="1:51" x14ac:dyDescent="0.25">
      <c r="A252" t="s">
        <v>508</v>
      </c>
      <c r="B252" t="s">
        <v>293</v>
      </c>
      <c r="C252" t="s">
        <v>705</v>
      </c>
      <c r="D252" t="s">
        <v>583</v>
      </c>
      <c r="E252" s="4">
        <v>124.77173913043478</v>
      </c>
      <c r="F252" s="4">
        <v>450.50163043478267</v>
      </c>
      <c r="G252" s="4">
        <v>0</v>
      </c>
      <c r="H252" s="11">
        <v>0</v>
      </c>
      <c r="I252" s="4">
        <v>428.34315217391304</v>
      </c>
      <c r="J252" s="4">
        <v>0</v>
      </c>
      <c r="K252" s="11">
        <v>0</v>
      </c>
      <c r="L252" s="4">
        <v>58.706195652173918</v>
      </c>
      <c r="M252" s="4">
        <v>0</v>
      </c>
      <c r="N252" s="11">
        <v>0</v>
      </c>
      <c r="O252" s="4">
        <v>36.547717391304346</v>
      </c>
      <c r="P252" s="4">
        <v>0</v>
      </c>
      <c r="Q252" s="9">
        <v>0</v>
      </c>
      <c r="R252" s="4">
        <v>17.201956521739131</v>
      </c>
      <c r="S252" s="4">
        <v>0</v>
      </c>
      <c r="T252" s="11">
        <v>0</v>
      </c>
      <c r="U252" s="4">
        <v>4.9565217391304346</v>
      </c>
      <c r="V252" s="4">
        <v>0</v>
      </c>
      <c r="W252" s="11">
        <v>0</v>
      </c>
      <c r="X252" s="4">
        <v>160.90260869565219</v>
      </c>
      <c r="Y252" s="4">
        <v>0</v>
      </c>
      <c r="Z252" s="11">
        <v>0</v>
      </c>
      <c r="AA252" s="4">
        <v>0</v>
      </c>
      <c r="AB252" s="4">
        <v>0</v>
      </c>
      <c r="AC252" s="11" t="s">
        <v>873</v>
      </c>
      <c r="AD252" s="4">
        <v>205.16413043478266</v>
      </c>
      <c r="AE252" s="4">
        <v>0</v>
      </c>
      <c r="AF252" s="11">
        <v>0</v>
      </c>
      <c r="AG252" s="4">
        <v>0</v>
      </c>
      <c r="AH252" s="4">
        <v>0</v>
      </c>
      <c r="AI252" s="11" t="s">
        <v>873</v>
      </c>
      <c r="AJ252" s="4">
        <v>25.728695652173904</v>
      </c>
      <c r="AK252" s="4">
        <v>0</v>
      </c>
      <c r="AL252" s="11" t="s">
        <v>873</v>
      </c>
      <c r="AM252" s="1">
        <v>155614</v>
      </c>
      <c r="AN252" s="1">
        <v>5</v>
      </c>
      <c r="AX252"/>
      <c r="AY252"/>
    </row>
    <row r="253" spans="1:51" x14ac:dyDescent="0.25">
      <c r="A253" t="s">
        <v>508</v>
      </c>
      <c r="B253" t="s">
        <v>306</v>
      </c>
      <c r="C253" t="s">
        <v>754</v>
      </c>
      <c r="D253" t="s">
        <v>578</v>
      </c>
      <c r="E253" s="4">
        <v>76.760869565217391</v>
      </c>
      <c r="F253" s="4">
        <v>213.66902173913041</v>
      </c>
      <c r="G253" s="4">
        <v>15.038043478260869</v>
      </c>
      <c r="H253" s="11">
        <v>7.0380082970665225E-2</v>
      </c>
      <c r="I253" s="4">
        <v>181.37119565217387</v>
      </c>
      <c r="J253" s="4">
        <v>13.817934782608695</v>
      </c>
      <c r="K253" s="11">
        <v>7.6185938637732514E-2</v>
      </c>
      <c r="L253" s="4">
        <v>31.361413043478265</v>
      </c>
      <c r="M253" s="4">
        <v>1.2201086956521738</v>
      </c>
      <c r="N253" s="11">
        <v>3.8904774282991064E-2</v>
      </c>
      <c r="O253" s="4">
        <v>19.407608695652179</v>
      </c>
      <c r="P253" s="4">
        <v>0</v>
      </c>
      <c r="Q253" s="9">
        <v>0</v>
      </c>
      <c r="R253" s="4">
        <v>6.4755434782608683</v>
      </c>
      <c r="S253" s="4">
        <v>1.2201086956521738</v>
      </c>
      <c r="T253" s="11">
        <v>0.18841796055392365</v>
      </c>
      <c r="U253" s="4">
        <v>5.4782608695652177</v>
      </c>
      <c r="V253" s="4">
        <v>0</v>
      </c>
      <c r="W253" s="11">
        <v>0</v>
      </c>
      <c r="X253" s="4">
        <v>61.770652173913028</v>
      </c>
      <c r="Y253" s="4">
        <v>1.5244565217391304</v>
      </c>
      <c r="Z253" s="11">
        <v>2.4679301061077977E-2</v>
      </c>
      <c r="AA253" s="4">
        <v>20.344021739130433</v>
      </c>
      <c r="AB253" s="4">
        <v>0</v>
      </c>
      <c r="AC253" s="11">
        <v>0</v>
      </c>
      <c r="AD253" s="4">
        <v>99.173913043478237</v>
      </c>
      <c r="AE253" s="4">
        <v>12.293478260869565</v>
      </c>
      <c r="AF253" s="11">
        <v>0.12395879000438406</v>
      </c>
      <c r="AG253" s="4">
        <v>1.0190217391304348</v>
      </c>
      <c r="AH253" s="4">
        <v>0</v>
      </c>
      <c r="AI253" s="11">
        <v>0</v>
      </c>
      <c r="AJ253" s="4">
        <v>0</v>
      </c>
      <c r="AK253" s="4">
        <v>0</v>
      </c>
      <c r="AL253" s="11" t="s">
        <v>873</v>
      </c>
      <c r="AM253" s="1">
        <v>155650</v>
      </c>
      <c r="AN253" s="1">
        <v>5</v>
      </c>
      <c r="AX253"/>
      <c r="AY253"/>
    </row>
    <row r="254" spans="1:51" x14ac:dyDescent="0.25">
      <c r="A254" t="s">
        <v>508</v>
      </c>
      <c r="B254" t="s">
        <v>301</v>
      </c>
      <c r="C254" t="s">
        <v>700</v>
      </c>
      <c r="D254" t="s">
        <v>590</v>
      </c>
      <c r="E254" s="4">
        <v>50.565217391304351</v>
      </c>
      <c r="F254" s="4">
        <v>157.4728260869565</v>
      </c>
      <c r="G254" s="4">
        <v>0.43478260869565216</v>
      </c>
      <c r="H254" s="11">
        <v>2.76100086281277E-3</v>
      </c>
      <c r="I254" s="4">
        <v>147.3478260869565</v>
      </c>
      <c r="J254" s="4">
        <v>0.43478260869565216</v>
      </c>
      <c r="K254" s="11">
        <v>2.9507229271171441E-3</v>
      </c>
      <c r="L254" s="4">
        <v>33.703804347826086</v>
      </c>
      <c r="M254" s="4">
        <v>0</v>
      </c>
      <c r="N254" s="11">
        <v>0</v>
      </c>
      <c r="O254" s="4">
        <v>28.230978260869566</v>
      </c>
      <c r="P254" s="4">
        <v>0</v>
      </c>
      <c r="Q254" s="9">
        <v>0</v>
      </c>
      <c r="R254" s="4">
        <v>0</v>
      </c>
      <c r="S254" s="4">
        <v>0</v>
      </c>
      <c r="T254" s="11" t="s">
        <v>873</v>
      </c>
      <c r="U254" s="4">
        <v>5.4728260869565215</v>
      </c>
      <c r="V254" s="4">
        <v>0</v>
      </c>
      <c r="W254" s="11">
        <v>0</v>
      </c>
      <c r="X254" s="4">
        <v>26.165760869565219</v>
      </c>
      <c r="Y254" s="4">
        <v>0.43478260869565216</v>
      </c>
      <c r="Z254" s="11">
        <v>1.661647107695503E-2</v>
      </c>
      <c r="AA254" s="4">
        <v>4.6521739130434785</v>
      </c>
      <c r="AB254" s="4">
        <v>0</v>
      </c>
      <c r="AC254" s="11">
        <v>0</v>
      </c>
      <c r="AD254" s="4">
        <v>92.951086956521735</v>
      </c>
      <c r="AE254" s="4">
        <v>0</v>
      </c>
      <c r="AF254" s="11">
        <v>0</v>
      </c>
      <c r="AG254" s="4">
        <v>0</v>
      </c>
      <c r="AH254" s="4">
        <v>0</v>
      </c>
      <c r="AI254" s="11" t="s">
        <v>873</v>
      </c>
      <c r="AJ254" s="4">
        <v>0</v>
      </c>
      <c r="AK254" s="4">
        <v>0</v>
      </c>
      <c r="AL254" s="11" t="s">
        <v>873</v>
      </c>
      <c r="AM254" s="1">
        <v>155632</v>
      </c>
      <c r="AN254" s="1">
        <v>5</v>
      </c>
      <c r="AX254"/>
      <c r="AY254"/>
    </row>
    <row r="255" spans="1:51" x14ac:dyDescent="0.25">
      <c r="A255" t="s">
        <v>508</v>
      </c>
      <c r="B255" t="s">
        <v>219</v>
      </c>
      <c r="C255" t="s">
        <v>762</v>
      </c>
      <c r="D255" t="s">
        <v>578</v>
      </c>
      <c r="E255" s="4">
        <v>76.010869565217391</v>
      </c>
      <c r="F255" s="4">
        <v>255.07608695652166</v>
      </c>
      <c r="G255" s="4">
        <v>0</v>
      </c>
      <c r="H255" s="11">
        <v>0</v>
      </c>
      <c r="I255" s="4">
        <v>221.53206521739125</v>
      </c>
      <c r="J255" s="4">
        <v>0</v>
      </c>
      <c r="K255" s="11">
        <v>0</v>
      </c>
      <c r="L255" s="4">
        <v>39.315108695652171</v>
      </c>
      <c r="M255" s="4">
        <v>0</v>
      </c>
      <c r="N255" s="11">
        <v>0</v>
      </c>
      <c r="O255" s="4">
        <v>16.677282608695656</v>
      </c>
      <c r="P255" s="4">
        <v>0</v>
      </c>
      <c r="Q255" s="9">
        <v>0</v>
      </c>
      <c r="R255" s="4">
        <v>17.417717391304347</v>
      </c>
      <c r="S255" s="4">
        <v>0</v>
      </c>
      <c r="T255" s="11">
        <v>0</v>
      </c>
      <c r="U255" s="4">
        <v>5.2201086956521738</v>
      </c>
      <c r="V255" s="4">
        <v>0</v>
      </c>
      <c r="W255" s="11">
        <v>0</v>
      </c>
      <c r="X255" s="4">
        <v>65.864021739130422</v>
      </c>
      <c r="Y255" s="4">
        <v>0</v>
      </c>
      <c r="Z255" s="11">
        <v>0</v>
      </c>
      <c r="AA255" s="4">
        <v>10.906195652173912</v>
      </c>
      <c r="AB255" s="4">
        <v>0</v>
      </c>
      <c r="AC255" s="11">
        <v>0</v>
      </c>
      <c r="AD255" s="4">
        <v>134.4615217391304</v>
      </c>
      <c r="AE255" s="4">
        <v>0</v>
      </c>
      <c r="AF255" s="11">
        <v>0</v>
      </c>
      <c r="AG255" s="4">
        <v>0.81869565217391316</v>
      </c>
      <c r="AH255" s="4">
        <v>0</v>
      </c>
      <c r="AI255" s="11">
        <v>0</v>
      </c>
      <c r="AJ255" s="4">
        <v>3.7105434782608691</v>
      </c>
      <c r="AK255" s="4">
        <v>0</v>
      </c>
      <c r="AL255" s="11" t="s">
        <v>873</v>
      </c>
      <c r="AM255" s="1">
        <v>155448</v>
      </c>
      <c r="AN255" s="1">
        <v>5</v>
      </c>
      <c r="AX255"/>
      <c r="AY255"/>
    </row>
    <row r="256" spans="1:51" x14ac:dyDescent="0.25">
      <c r="A256" t="s">
        <v>508</v>
      </c>
      <c r="B256" t="s">
        <v>361</v>
      </c>
      <c r="C256" t="s">
        <v>666</v>
      </c>
      <c r="D256" t="s">
        <v>560</v>
      </c>
      <c r="E256" s="4">
        <v>94.206521739130437</v>
      </c>
      <c r="F256" s="4">
        <v>354.09510869565219</v>
      </c>
      <c r="G256" s="4">
        <v>0</v>
      </c>
      <c r="H256" s="11">
        <v>0</v>
      </c>
      <c r="I256" s="4">
        <v>326.10597826086956</v>
      </c>
      <c r="J256" s="4">
        <v>0</v>
      </c>
      <c r="K256" s="11">
        <v>0</v>
      </c>
      <c r="L256" s="4">
        <v>74.532608695652186</v>
      </c>
      <c r="M256" s="4">
        <v>0</v>
      </c>
      <c r="N256" s="11">
        <v>0</v>
      </c>
      <c r="O256" s="4">
        <v>54.342391304347828</v>
      </c>
      <c r="P256" s="4">
        <v>0</v>
      </c>
      <c r="Q256" s="9">
        <v>0</v>
      </c>
      <c r="R256" s="4">
        <v>15.277173913043478</v>
      </c>
      <c r="S256" s="4">
        <v>0</v>
      </c>
      <c r="T256" s="11">
        <v>0</v>
      </c>
      <c r="U256" s="4">
        <v>4.9130434782608692</v>
      </c>
      <c r="V256" s="4">
        <v>0</v>
      </c>
      <c r="W256" s="11">
        <v>0</v>
      </c>
      <c r="X256" s="4">
        <v>72.089673913043484</v>
      </c>
      <c r="Y256" s="4">
        <v>0</v>
      </c>
      <c r="Z256" s="11">
        <v>0</v>
      </c>
      <c r="AA256" s="4">
        <v>7.7989130434782608</v>
      </c>
      <c r="AB256" s="4">
        <v>0</v>
      </c>
      <c r="AC256" s="11">
        <v>0</v>
      </c>
      <c r="AD256" s="4">
        <v>190.45380434782609</v>
      </c>
      <c r="AE256" s="4">
        <v>0</v>
      </c>
      <c r="AF256" s="11">
        <v>0</v>
      </c>
      <c r="AG256" s="4">
        <v>9.2201086956521738</v>
      </c>
      <c r="AH256" s="4">
        <v>0</v>
      </c>
      <c r="AI256" s="11">
        <v>0</v>
      </c>
      <c r="AJ256" s="4">
        <v>0</v>
      </c>
      <c r="AK256" s="4">
        <v>0</v>
      </c>
      <c r="AL256" s="11" t="s">
        <v>873</v>
      </c>
      <c r="AM256" s="1">
        <v>155715</v>
      </c>
      <c r="AN256" s="1">
        <v>5</v>
      </c>
      <c r="AX256"/>
      <c r="AY256"/>
    </row>
    <row r="257" spans="1:51" x14ac:dyDescent="0.25">
      <c r="A257" t="s">
        <v>508</v>
      </c>
      <c r="B257" t="s">
        <v>283</v>
      </c>
      <c r="C257" t="s">
        <v>708</v>
      </c>
      <c r="D257" t="s">
        <v>605</v>
      </c>
      <c r="E257" s="4">
        <v>106.22826086956522</v>
      </c>
      <c r="F257" s="4">
        <v>379.56010869565216</v>
      </c>
      <c r="G257" s="4">
        <v>0</v>
      </c>
      <c r="H257" s="11">
        <v>0</v>
      </c>
      <c r="I257" s="4">
        <v>337.66065217391304</v>
      </c>
      <c r="J257" s="4">
        <v>0</v>
      </c>
      <c r="K257" s="11">
        <v>0</v>
      </c>
      <c r="L257" s="4">
        <v>27.244565217391305</v>
      </c>
      <c r="M257" s="4">
        <v>0</v>
      </c>
      <c r="N257" s="11">
        <v>0</v>
      </c>
      <c r="O257" s="4">
        <v>11.760869565217391</v>
      </c>
      <c r="P257" s="4">
        <v>0</v>
      </c>
      <c r="Q257" s="9">
        <v>0</v>
      </c>
      <c r="R257" s="4">
        <v>10.266304347826088</v>
      </c>
      <c r="S257" s="4">
        <v>0</v>
      </c>
      <c r="T257" s="11">
        <v>0</v>
      </c>
      <c r="U257" s="4">
        <v>5.2173913043478262</v>
      </c>
      <c r="V257" s="4">
        <v>0</v>
      </c>
      <c r="W257" s="11">
        <v>0</v>
      </c>
      <c r="X257" s="4">
        <v>48.811956521739127</v>
      </c>
      <c r="Y257" s="4">
        <v>0</v>
      </c>
      <c r="Z257" s="11">
        <v>0</v>
      </c>
      <c r="AA257" s="4">
        <v>26.415760869565219</v>
      </c>
      <c r="AB257" s="4">
        <v>0</v>
      </c>
      <c r="AC257" s="11">
        <v>0</v>
      </c>
      <c r="AD257" s="4">
        <v>191.83423913043478</v>
      </c>
      <c r="AE257" s="4">
        <v>0</v>
      </c>
      <c r="AF257" s="11">
        <v>0</v>
      </c>
      <c r="AG257" s="4">
        <v>5.4320652173913047</v>
      </c>
      <c r="AH257" s="4">
        <v>0</v>
      </c>
      <c r="AI257" s="11">
        <v>0</v>
      </c>
      <c r="AJ257" s="4">
        <v>79.821521739130432</v>
      </c>
      <c r="AK257" s="4">
        <v>0</v>
      </c>
      <c r="AL257" s="11" t="s">
        <v>873</v>
      </c>
      <c r="AM257" s="1">
        <v>155586</v>
      </c>
      <c r="AN257" s="1">
        <v>5</v>
      </c>
      <c r="AX257"/>
      <c r="AY257"/>
    </row>
    <row r="258" spans="1:51" x14ac:dyDescent="0.25">
      <c r="A258" t="s">
        <v>508</v>
      </c>
      <c r="B258" t="s">
        <v>283</v>
      </c>
      <c r="C258" t="s">
        <v>759</v>
      </c>
      <c r="D258" t="s">
        <v>624</v>
      </c>
      <c r="E258" s="4">
        <v>80.358695652173907</v>
      </c>
      <c r="F258" s="4">
        <v>264.70336956521737</v>
      </c>
      <c r="G258" s="4">
        <v>13.459239130434783</v>
      </c>
      <c r="H258" s="11">
        <v>5.0846497166023831E-2</v>
      </c>
      <c r="I258" s="4">
        <v>246.38543478260866</v>
      </c>
      <c r="J258" s="4">
        <v>13.459239130434783</v>
      </c>
      <c r="K258" s="11">
        <v>5.4626764533829565E-2</v>
      </c>
      <c r="L258" s="4">
        <v>59.244565217391298</v>
      </c>
      <c r="M258" s="4">
        <v>1.2826086956521738</v>
      </c>
      <c r="N258" s="11">
        <v>2.1649389964223466E-2</v>
      </c>
      <c r="O258" s="4">
        <v>40.926630434782609</v>
      </c>
      <c r="P258" s="4">
        <v>1.2826086956521738</v>
      </c>
      <c r="Q258" s="9">
        <v>3.1339220503286629E-2</v>
      </c>
      <c r="R258" s="4">
        <v>13.013586956521738</v>
      </c>
      <c r="S258" s="4">
        <v>0</v>
      </c>
      <c r="T258" s="11">
        <v>0</v>
      </c>
      <c r="U258" s="4">
        <v>5.3043478260869561</v>
      </c>
      <c r="V258" s="4">
        <v>0</v>
      </c>
      <c r="W258" s="11">
        <v>0</v>
      </c>
      <c r="X258" s="4">
        <v>44.975543478260867</v>
      </c>
      <c r="Y258" s="4">
        <v>6.1576086956521738</v>
      </c>
      <c r="Z258" s="11">
        <v>0.13691015648601293</v>
      </c>
      <c r="AA258" s="4">
        <v>0</v>
      </c>
      <c r="AB258" s="4">
        <v>0</v>
      </c>
      <c r="AC258" s="11" t="s">
        <v>873</v>
      </c>
      <c r="AD258" s="4">
        <v>117.09195652173912</v>
      </c>
      <c r="AE258" s="4">
        <v>3.5516304347826089</v>
      </c>
      <c r="AF258" s="11">
        <v>3.0331976168860228E-2</v>
      </c>
      <c r="AG258" s="4">
        <v>1.2391304347826086</v>
      </c>
      <c r="AH258" s="4">
        <v>0</v>
      </c>
      <c r="AI258" s="11">
        <v>0</v>
      </c>
      <c r="AJ258" s="4">
        <v>42.152173913043477</v>
      </c>
      <c r="AK258" s="4">
        <v>2.4673913043478262</v>
      </c>
      <c r="AL258" s="11">
        <v>17.083700440528634</v>
      </c>
      <c r="AM258" s="1">
        <v>155744</v>
      </c>
      <c r="AN258" s="1">
        <v>5</v>
      </c>
      <c r="AX258"/>
      <c r="AY258"/>
    </row>
    <row r="259" spans="1:51" x14ac:dyDescent="0.25">
      <c r="A259" t="s">
        <v>508</v>
      </c>
      <c r="B259" t="s">
        <v>283</v>
      </c>
      <c r="C259" t="s">
        <v>708</v>
      </c>
      <c r="D259" t="s">
        <v>605</v>
      </c>
      <c r="E259" s="4">
        <v>80.989130434782609</v>
      </c>
      <c r="F259" s="4">
        <v>293.23065217391303</v>
      </c>
      <c r="G259" s="4">
        <v>0.54880434782608689</v>
      </c>
      <c r="H259" s="11">
        <v>1.8715790581831633E-3</v>
      </c>
      <c r="I259" s="4">
        <v>272.32315217391306</v>
      </c>
      <c r="J259" s="4">
        <v>0</v>
      </c>
      <c r="K259" s="11">
        <v>0</v>
      </c>
      <c r="L259" s="4">
        <v>38.024456521739125</v>
      </c>
      <c r="M259" s="4">
        <v>0.40760869565217389</v>
      </c>
      <c r="N259" s="11">
        <v>1.0719645537054243E-2</v>
      </c>
      <c r="O259" s="4">
        <v>27.182065217391305</v>
      </c>
      <c r="P259" s="4">
        <v>0</v>
      </c>
      <c r="Q259" s="9">
        <v>0</v>
      </c>
      <c r="R259" s="4">
        <v>5.7989130434782608</v>
      </c>
      <c r="S259" s="4">
        <v>0.40760869565217389</v>
      </c>
      <c r="T259" s="11">
        <v>7.0290534208059974E-2</v>
      </c>
      <c r="U259" s="4">
        <v>5.0434782608695654</v>
      </c>
      <c r="V259" s="4">
        <v>0</v>
      </c>
      <c r="W259" s="11">
        <v>0</v>
      </c>
      <c r="X259" s="4">
        <v>64.559782608695656</v>
      </c>
      <c r="Y259" s="4">
        <v>0</v>
      </c>
      <c r="Z259" s="11">
        <v>0</v>
      </c>
      <c r="AA259" s="4">
        <v>10.065108695652174</v>
      </c>
      <c r="AB259" s="4">
        <v>0.14119565217391303</v>
      </c>
      <c r="AC259" s="11">
        <v>1.4028229246536137E-2</v>
      </c>
      <c r="AD259" s="4">
        <v>126.78260869565217</v>
      </c>
      <c r="AE259" s="4">
        <v>0</v>
      </c>
      <c r="AF259" s="11">
        <v>0</v>
      </c>
      <c r="AG259" s="4">
        <v>0</v>
      </c>
      <c r="AH259" s="4">
        <v>0</v>
      </c>
      <c r="AI259" s="11" t="s">
        <v>873</v>
      </c>
      <c r="AJ259" s="4">
        <v>53.798695652173912</v>
      </c>
      <c r="AK259" s="4">
        <v>0</v>
      </c>
      <c r="AL259" s="11" t="s">
        <v>873</v>
      </c>
      <c r="AM259" s="1">
        <v>155800</v>
      </c>
      <c r="AN259" s="1">
        <v>5</v>
      </c>
      <c r="AX259"/>
      <c r="AY259"/>
    </row>
    <row r="260" spans="1:51" x14ac:dyDescent="0.25">
      <c r="A260" t="s">
        <v>508</v>
      </c>
      <c r="B260" t="s">
        <v>163</v>
      </c>
      <c r="C260" t="s">
        <v>663</v>
      </c>
      <c r="D260" t="s">
        <v>611</v>
      </c>
      <c r="E260" s="4">
        <v>103.51086956521739</v>
      </c>
      <c r="F260" s="4">
        <v>287.42217391304354</v>
      </c>
      <c r="G260" s="4">
        <v>79.679891304347805</v>
      </c>
      <c r="H260" s="11">
        <v>0.27722249198648846</v>
      </c>
      <c r="I260" s="4">
        <v>275.96228260869572</v>
      </c>
      <c r="J260" s="4">
        <v>79.679891304347805</v>
      </c>
      <c r="K260" s="11">
        <v>0.28873471603121553</v>
      </c>
      <c r="L260" s="4">
        <v>25.011304347826091</v>
      </c>
      <c r="M260" s="4">
        <v>6.4459782608695653</v>
      </c>
      <c r="N260" s="11">
        <v>0.25772259500052147</v>
      </c>
      <c r="O260" s="4">
        <v>19.967826086956524</v>
      </c>
      <c r="P260" s="4">
        <v>6.4459782608695653</v>
      </c>
      <c r="Q260" s="9">
        <v>0.32281822932543652</v>
      </c>
      <c r="R260" s="4">
        <v>0.43478260869565216</v>
      </c>
      <c r="S260" s="4">
        <v>0</v>
      </c>
      <c r="T260" s="11">
        <v>0</v>
      </c>
      <c r="U260" s="4">
        <v>4.6086956521739131</v>
      </c>
      <c r="V260" s="4">
        <v>0</v>
      </c>
      <c r="W260" s="11">
        <v>0</v>
      </c>
      <c r="X260" s="4">
        <v>63.967282608695648</v>
      </c>
      <c r="Y260" s="4">
        <v>28.879673913043487</v>
      </c>
      <c r="Z260" s="11">
        <v>0.45147570344214705</v>
      </c>
      <c r="AA260" s="4">
        <v>6.4164130434782605</v>
      </c>
      <c r="AB260" s="4">
        <v>0</v>
      </c>
      <c r="AC260" s="11">
        <v>0</v>
      </c>
      <c r="AD260" s="4">
        <v>171.66413043478269</v>
      </c>
      <c r="AE260" s="4">
        <v>44.028152173913028</v>
      </c>
      <c r="AF260" s="11">
        <v>0.25647846211320113</v>
      </c>
      <c r="AG260" s="4">
        <v>0</v>
      </c>
      <c r="AH260" s="4">
        <v>0</v>
      </c>
      <c r="AI260" s="11" t="s">
        <v>873</v>
      </c>
      <c r="AJ260" s="4">
        <v>20.363043478260867</v>
      </c>
      <c r="AK260" s="4">
        <v>0.32608695652173914</v>
      </c>
      <c r="AL260" s="11">
        <v>62.446666666666658</v>
      </c>
      <c r="AM260" s="1">
        <v>155338</v>
      </c>
      <c r="AN260" s="1">
        <v>5</v>
      </c>
      <c r="AX260"/>
      <c r="AY260"/>
    </row>
    <row r="261" spans="1:51" x14ac:dyDescent="0.25">
      <c r="A261" t="s">
        <v>508</v>
      </c>
      <c r="B261" t="s">
        <v>294</v>
      </c>
      <c r="C261" t="s">
        <v>722</v>
      </c>
      <c r="D261" t="s">
        <v>582</v>
      </c>
      <c r="E261" s="4">
        <v>44.130434782608695</v>
      </c>
      <c r="F261" s="4">
        <v>168.31358695652176</v>
      </c>
      <c r="G261" s="4">
        <v>37.184456521739129</v>
      </c>
      <c r="H261" s="11">
        <v>0.22092367701333882</v>
      </c>
      <c r="I261" s="4">
        <v>153.9822826086957</v>
      </c>
      <c r="J261" s="4">
        <v>35.967065217391301</v>
      </c>
      <c r="K261" s="11">
        <v>0.23357924436535249</v>
      </c>
      <c r="L261" s="4">
        <v>29.955434782608691</v>
      </c>
      <c r="M261" s="4">
        <v>2.3981521739130436</v>
      </c>
      <c r="N261" s="11">
        <v>8.0057331543234536E-2</v>
      </c>
      <c r="O261" s="4">
        <v>16.24586956521739</v>
      </c>
      <c r="P261" s="4">
        <v>1.1807608695652174</v>
      </c>
      <c r="Q261" s="9">
        <v>7.2680681377206249E-2</v>
      </c>
      <c r="R261" s="4">
        <v>8.2313043478260823</v>
      </c>
      <c r="S261" s="4">
        <v>0</v>
      </c>
      <c r="T261" s="11">
        <v>0</v>
      </c>
      <c r="U261" s="4">
        <v>5.4782608695652177</v>
      </c>
      <c r="V261" s="4">
        <v>1.2173913043478262</v>
      </c>
      <c r="W261" s="11">
        <v>0.22222222222222221</v>
      </c>
      <c r="X261" s="4">
        <v>41.427065217391316</v>
      </c>
      <c r="Y261" s="4">
        <v>9.8096739130434791</v>
      </c>
      <c r="Z261" s="11">
        <v>0.23679384145525526</v>
      </c>
      <c r="AA261" s="4">
        <v>0.62173913043478268</v>
      </c>
      <c r="AB261" s="4">
        <v>0</v>
      </c>
      <c r="AC261" s="11">
        <v>0</v>
      </c>
      <c r="AD261" s="4">
        <v>84.683043478260913</v>
      </c>
      <c r="AE261" s="4">
        <v>24.976630434782606</v>
      </c>
      <c r="AF261" s="11">
        <v>0.29494252224407108</v>
      </c>
      <c r="AG261" s="4">
        <v>0</v>
      </c>
      <c r="AH261" s="4">
        <v>0</v>
      </c>
      <c r="AI261" s="11" t="s">
        <v>873</v>
      </c>
      <c r="AJ261" s="4">
        <v>11.626304347826089</v>
      </c>
      <c r="AK261" s="4">
        <v>0</v>
      </c>
      <c r="AL261" s="11" t="s">
        <v>873</v>
      </c>
      <c r="AM261" s="1">
        <v>155618</v>
      </c>
      <c r="AN261" s="1">
        <v>5</v>
      </c>
      <c r="AX261"/>
      <c r="AY261"/>
    </row>
    <row r="262" spans="1:51" x14ac:dyDescent="0.25">
      <c r="A262" t="s">
        <v>508</v>
      </c>
      <c r="B262" t="s">
        <v>245</v>
      </c>
      <c r="C262" t="s">
        <v>751</v>
      </c>
      <c r="D262" t="s">
        <v>558</v>
      </c>
      <c r="E262" s="4">
        <v>100.27173913043478</v>
      </c>
      <c r="F262" s="4">
        <v>309.61728260869563</v>
      </c>
      <c r="G262" s="4">
        <v>139.09336956521739</v>
      </c>
      <c r="H262" s="11">
        <v>0.44924291174342518</v>
      </c>
      <c r="I262" s="4">
        <v>282.88956521739124</v>
      </c>
      <c r="J262" s="4">
        <v>139.09336956521739</v>
      </c>
      <c r="K262" s="11">
        <v>0.49168787635672867</v>
      </c>
      <c r="L262" s="4">
        <v>39.247934782608688</v>
      </c>
      <c r="M262" s="4">
        <v>18.876195652173902</v>
      </c>
      <c r="N262" s="11">
        <v>0.48094748823671124</v>
      </c>
      <c r="O262" s="4">
        <v>30.262934782608692</v>
      </c>
      <c r="P262" s="4">
        <v>18.876195652173902</v>
      </c>
      <c r="Q262" s="9">
        <v>0.6237397591400009</v>
      </c>
      <c r="R262" s="4">
        <v>3.593695652173913</v>
      </c>
      <c r="S262" s="4">
        <v>0</v>
      </c>
      <c r="T262" s="11">
        <v>0</v>
      </c>
      <c r="U262" s="4">
        <v>5.3913043478260869</v>
      </c>
      <c r="V262" s="4">
        <v>0</v>
      </c>
      <c r="W262" s="11">
        <v>0</v>
      </c>
      <c r="X262" s="4">
        <v>99.212826086956525</v>
      </c>
      <c r="Y262" s="4">
        <v>52.32282608695651</v>
      </c>
      <c r="Z262" s="11">
        <v>0.5273796559438535</v>
      </c>
      <c r="AA262" s="4">
        <v>17.742717391304343</v>
      </c>
      <c r="AB262" s="4">
        <v>0</v>
      </c>
      <c r="AC262" s="11">
        <v>0</v>
      </c>
      <c r="AD262" s="4">
        <v>129.75282608695647</v>
      </c>
      <c r="AE262" s="4">
        <v>66.515543478260895</v>
      </c>
      <c r="AF262" s="11">
        <v>0.51263271471007621</v>
      </c>
      <c r="AG262" s="4">
        <v>0</v>
      </c>
      <c r="AH262" s="4">
        <v>0</v>
      </c>
      <c r="AI262" s="11" t="s">
        <v>873</v>
      </c>
      <c r="AJ262" s="4">
        <v>23.660978260869566</v>
      </c>
      <c r="AK262" s="4">
        <v>1.378804347826087</v>
      </c>
      <c r="AL262" s="11">
        <v>17.160504532912888</v>
      </c>
      <c r="AM262" s="1">
        <v>155491</v>
      </c>
      <c r="AN262" s="1">
        <v>5</v>
      </c>
      <c r="AX262"/>
      <c r="AY262"/>
    </row>
    <row r="263" spans="1:51" x14ac:dyDescent="0.25">
      <c r="A263" t="s">
        <v>508</v>
      </c>
      <c r="B263" t="s">
        <v>175</v>
      </c>
      <c r="C263" t="s">
        <v>708</v>
      </c>
      <c r="D263" t="s">
        <v>605</v>
      </c>
      <c r="E263" s="4">
        <v>56.608695652173914</v>
      </c>
      <c r="F263" s="4">
        <v>174.28304347826085</v>
      </c>
      <c r="G263" s="4">
        <v>67.027934782608696</v>
      </c>
      <c r="H263" s="11">
        <v>0.38459240465908784</v>
      </c>
      <c r="I263" s="4">
        <v>155.08554347826086</v>
      </c>
      <c r="J263" s="4">
        <v>67.027934782608696</v>
      </c>
      <c r="K263" s="11">
        <v>0.43219976072111677</v>
      </c>
      <c r="L263" s="4">
        <v>21.598913043478262</v>
      </c>
      <c r="M263" s="4">
        <v>5.5254347826086958</v>
      </c>
      <c r="N263" s="11">
        <v>0.25582003925318303</v>
      </c>
      <c r="O263" s="4">
        <v>9.6840217391304364</v>
      </c>
      <c r="P263" s="4">
        <v>5.5254347826086958</v>
      </c>
      <c r="Q263" s="9">
        <v>0.57057232330261631</v>
      </c>
      <c r="R263" s="4">
        <v>6.4366304347826082</v>
      </c>
      <c r="S263" s="4">
        <v>0</v>
      </c>
      <c r="T263" s="11">
        <v>0</v>
      </c>
      <c r="U263" s="4">
        <v>5.4782608695652177</v>
      </c>
      <c r="V263" s="4">
        <v>0</v>
      </c>
      <c r="W263" s="11">
        <v>0</v>
      </c>
      <c r="X263" s="4">
        <v>26.928152173913041</v>
      </c>
      <c r="Y263" s="4">
        <v>22.599891304347832</v>
      </c>
      <c r="Z263" s="11">
        <v>0.8392663246400448</v>
      </c>
      <c r="AA263" s="4">
        <v>7.2826086956521738</v>
      </c>
      <c r="AB263" s="4">
        <v>0</v>
      </c>
      <c r="AC263" s="11">
        <v>0</v>
      </c>
      <c r="AD263" s="4">
        <v>90.113695652173902</v>
      </c>
      <c r="AE263" s="4">
        <v>33.855217391304343</v>
      </c>
      <c r="AF263" s="11">
        <v>0.37569447292430092</v>
      </c>
      <c r="AG263" s="4">
        <v>0</v>
      </c>
      <c r="AH263" s="4">
        <v>0</v>
      </c>
      <c r="AI263" s="11" t="s">
        <v>873</v>
      </c>
      <c r="AJ263" s="4">
        <v>28.35967391304348</v>
      </c>
      <c r="AK263" s="4">
        <v>5.0473913043478271</v>
      </c>
      <c r="AL263" s="11">
        <v>5.6186794728228087</v>
      </c>
      <c r="AM263" s="1">
        <v>155359</v>
      </c>
      <c r="AN263" s="1">
        <v>5</v>
      </c>
      <c r="AX263"/>
      <c r="AY263"/>
    </row>
    <row r="264" spans="1:51" x14ac:dyDescent="0.25">
      <c r="A264" t="s">
        <v>508</v>
      </c>
      <c r="B264" t="s">
        <v>340</v>
      </c>
      <c r="C264" t="s">
        <v>727</v>
      </c>
      <c r="D264" t="s">
        <v>603</v>
      </c>
      <c r="E264" s="4">
        <v>124.29347826086956</v>
      </c>
      <c r="F264" s="4">
        <v>515.54619565217388</v>
      </c>
      <c r="G264" s="4">
        <v>106.91108695652171</v>
      </c>
      <c r="H264" s="11">
        <v>0.20737440768286058</v>
      </c>
      <c r="I264" s="4">
        <v>464.12847826086954</v>
      </c>
      <c r="J264" s="4">
        <v>106.71271739130432</v>
      </c>
      <c r="K264" s="11">
        <v>0.22992064135164969</v>
      </c>
      <c r="L264" s="4">
        <v>73.570108695652195</v>
      </c>
      <c r="M264" s="4">
        <v>6.0771739130434774</v>
      </c>
      <c r="N264" s="11">
        <v>8.2603845784485333E-2</v>
      </c>
      <c r="O264" s="4">
        <v>65.569565217391329</v>
      </c>
      <c r="P264" s="4">
        <v>5.8788043478260859</v>
      </c>
      <c r="Q264" s="9">
        <v>8.9657516079835506E-2</v>
      </c>
      <c r="R264" s="4">
        <v>2.2614130434782607</v>
      </c>
      <c r="S264" s="4">
        <v>0.1983695652173913</v>
      </c>
      <c r="T264" s="11">
        <v>8.7719298245614044E-2</v>
      </c>
      <c r="U264" s="4">
        <v>5.7391304347826084</v>
      </c>
      <c r="V264" s="4">
        <v>0</v>
      </c>
      <c r="W264" s="11">
        <v>0</v>
      </c>
      <c r="X264" s="4">
        <v>77.528152173913028</v>
      </c>
      <c r="Y264" s="4">
        <v>18.638152173913042</v>
      </c>
      <c r="Z264" s="11">
        <v>0.24040495808675394</v>
      </c>
      <c r="AA264" s="4">
        <v>43.417173913043477</v>
      </c>
      <c r="AB264" s="4">
        <v>0</v>
      </c>
      <c r="AC264" s="11">
        <v>0</v>
      </c>
      <c r="AD264" s="4">
        <v>313.30315217391302</v>
      </c>
      <c r="AE264" s="4">
        <v>82.195760869565191</v>
      </c>
      <c r="AF264" s="11">
        <v>0.26235216690044261</v>
      </c>
      <c r="AG264" s="4">
        <v>7.7276086956521741</v>
      </c>
      <c r="AH264" s="4">
        <v>0</v>
      </c>
      <c r="AI264" s="11">
        <v>0</v>
      </c>
      <c r="AJ264" s="4">
        <v>0</v>
      </c>
      <c r="AK264" s="4">
        <v>0</v>
      </c>
      <c r="AL264" s="11" t="s">
        <v>873</v>
      </c>
      <c r="AM264" s="1">
        <v>155689</v>
      </c>
      <c r="AN264" s="1">
        <v>5</v>
      </c>
      <c r="AX264"/>
      <c r="AY264"/>
    </row>
    <row r="265" spans="1:51" x14ac:dyDescent="0.25">
      <c r="A265" t="s">
        <v>508</v>
      </c>
      <c r="B265" t="s">
        <v>218</v>
      </c>
      <c r="C265" t="s">
        <v>708</v>
      </c>
      <c r="D265" t="s">
        <v>605</v>
      </c>
      <c r="E265" s="4">
        <v>79.597826086956516</v>
      </c>
      <c r="F265" s="4">
        <v>191.40086956521739</v>
      </c>
      <c r="G265" s="4">
        <v>51.958695652173915</v>
      </c>
      <c r="H265" s="11">
        <v>0.27146530614099251</v>
      </c>
      <c r="I265" s="4">
        <v>172.46336956521739</v>
      </c>
      <c r="J265" s="4">
        <v>51.958695652173915</v>
      </c>
      <c r="K265" s="11">
        <v>0.30127380546467653</v>
      </c>
      <c r="L265" s="4">
        <v>13.907826086956522</v>
      </c>
      <c r="M265" s="4">
        <v>2.3426086956521739</v>
      </c>
      <c r="N265" s="11">
        <v>0.16843816431161684</v>
      </c>
      <c r="O265" s="4">
        <v>2.3426086956521739</v>
      </c>
      <c r="P265" s="4">
        <v>2.3426086956521739</v>
      </c>
      <c r="Q265" s="9">
        <v>1</v>
      </c>
      <c r="R265" s="4">
        <v>6.1739130434782608</v>
      </c>
      <c r="S265" s="4">
        <v>0</v>
      </c>
      <c r="T265" s="11">
        <v>0</v>
      </c>
      <c r="U265" s="4">
        <v>5.3913043478260869</v>
      </c>
      <c r="V265" s="4">
        <v>0</v>
      </c>
      <c r="W265" s="11">
        <v>0</v>
      </c>
      <c r="X265" s="4">
        <v>16.799782608695651</v>
      </c>
      <c r="Y265" s="4">
        <v>9.919891304347825</v>
      </c>
      <c r="Z265" s="11">
        <v>0.59047736124949857</v>
      </c>
      <c r="AA265" s="4">
        <v>7.3722826086956523</v>
      </c>
      <c r="AB265" s="4">
        <v>0</v>
      </c>
      <c r="AC265" s="11">
        <v>0</v>
      </c>
      <c r="AD265" s="4">
        <v>87.451956521739135</v>
      </c>
      <c r="AE265" s="4">
        <v>5.4057608695652171</v>
      </c>
      <c r="AF265" s="11">
        <v>6.1814064368261819E-2</v>
      </c>
      <c r="AG265" s="4">
        <v>0</v>
      </c>
      <c r="AH265" s="4">
        <v>0</v>
      </c>
      <c r="AI265" s="11" t="s">
        <v>873</v>
      </c>
      <c r="AJ265" s="4">
        <v>65.869021739130432</v>
      </c>
      <c r="AK265" s="4">
        <v>34.290434782608699</v>
      </c>
      <c r="AL265" s="11">
        <v>1.920915326875285</v>
      </c>
      <c r="AM265" s="1">
        <v>155446</v>
      </c>
      <c r="AN265" s="1">
        <v>5</v>
      </c>
      <c r="AX265"/>
      <c r="AY265"/>
    </row>
    <row r="266" spans="1:51" x14ac:dyDescent="0.25">
      <c r="A266" t="s">
        <v>508</v>
      </c>
      <c r="B266" t="s">
        <v>114</v>
      </c>
      <c r="C266" t="s">
        <v>640</v>
      </c>
      <c r="D266" t="s">
        <v>604</v>
      </c>
      <c r="E266" s="4">
        <v>96.445652173913047</v>
      </c>
      <c r="F266" s="4">
        <v>313.3301086956522</v>
      </c>
      <c r="G266" s="4">
        <v>190.19043478260872</v>
      </c>
      <c r="H266" s="11">
        <v>0.60699699615317504</v>
      </c>
      <c r="I266" s="4">
        <v>293.09532608695656</v>
      </c>
      <c r="J266" s="4">
        <v>190.19043478260872</v>
      </c>
      <c r="K266" s="11">
        <v>0.64890299453694578</v>
      </c>
      <c r="L266" s="4">
        <v>26.373695652173918</v>
      </c>
      <c r="M266" s="4">
        <v>5.2885869565217387</v>
      </c>
      <c r="N266" s="11">
        <v>0.20052506202655804</v>
      </c>
      <c r="O266" s="4">
        <v>14.472282608695657</v>
      </c>
      <c r="P266" s="4">
        <v>5.2885869565217387</v>
      </c>
      <c r="Q266" s="9">
        <v>0.36542866799354073</v>
      </c>
      <c r="R266" s="4">
        <v>6.9448913043478271</v>
      </c>
      <c r="S266" s="4">
        <v>0</v>
      </c>
      <c r="T266" s="11">
        <v>0</v>
      </c>
      <c r="U266" s="4">
        <v>4.9565217391304346</v>
      </c>
      <c r="V266" s="4">
        <v>0</v>
      </c>
      <c r="W266" s="11">
        <v>0</v>
      </c>
      <c r="X266" s="4">
        <v>92.978260869565233</v>
      </c>
      <c r="Y266" s="4">
        <v>68.752717391304373</v>
      </c>
      <c r="Z266" s="11">
        <v>0.73944938040682739</v>
      </c>
      <c r="AA266" s="4">
        <v>8.3333695652173958</v>
      </c>
      <c r="AB266" s="4">
        <v>0</v>
      </c>
      <c r="AC266" s="11">
        <v>0</v>
      </c>
      <c r="AD266" s="4">
        <v>167.78663043478261</v>
      </c>
      <c r="AE266" s="4">
        <v>109.72652173913043</v>
      </c>
      <c r="AF266" s="11">
        <v>0.65396463028548812</v>
      </c>
      <c r="AG266" s="4">
        <v>0</v>
      </c>
      <c r="AH266" s="4">
        <v>0</v>
      </c>
      <c r="AI266" s="11" t="s">
        <v>873</v>
      </c>
      <c r="AJ266" s="4">
        <v>17.858152173913048</v>
      </c>
      <c r="AK266" s="4">
        <v>6.4226086956521726</v>
      </c>
      <c r="AL266" s="11">
        <v>2.780513809910643</v>
      </c>
      <c r="AM266" s="1">
        <v>155243</v>
      </c>
      <c r="AN266" s="1">
        <v>5</v>
      </c>
      <c r="AX266"/>
      <c r="AY266"/>
    </row>
    <row r="267" spans="1:51" x14ac:dyDescent="0.25">
      <c r="A267" t="s">
        <v>508</v>
      </c>
      <c r="B267" t="s">
        <v>86</v>
      </c>
      <c r="C267" t="s">
        <v>664</v>
      </c>
      <c r="D267" t="s">
        <v>605</v>
      </c>
      <c r="E267" s="4">
        <v>98.423913043478265</v>
      </c>
      <c r="F267" s="4">
        <v>269.24782608695654</v>
      </c>
      <c r="G267" s="4">
        <v>112.7529347826087</v>
      </c>
      <c r="H267" s="11">
        <v>0.41877008413131589</v>
      </c>
      <c r="I267" s="4">
        <v>232.5098913043478</v>
      </c>
      <c r="J267" s="4">
        <v>112.7529347826087</v>
      </c>
      <c r="K267" s="11">
        <v>0.48493822843441453</v>
      </c>
      <c r="L267" s="4">
        <v>29.584130434782608</v>
      </c>
      <c r="M267" s="4">
        <v>5.3109782608695655</v>
      </c>
      <c r="N267" s="11">
        <v>0.17952118865137745</v>
      </c>
      <c r="O267" s="4">
        <v>12.289456521739126</v>
      </c>
      <c r="P267" s="4">
        <v>5.3109782608695655</v>
      </c>
      <c r="Q267" s="9">
        <v>0.43215729283673721</v>
      </c>
      <c r="R267" s="4">
        <v>11.990326086956525</v>
      </c>
      <c r="S267" s="4">
        <v>0</v>
      </c>
      <c r="T267" s="11">
        <v>0</v>
      </c>
      <c r="U267" s="4">
        <v>5.3043478260869561</v>
      </c>
      <c r="V267" s="4">
        <v>0</v>
      </c>
      <c r="W267" s="11">
        <v>0</v>
      </c>
      <c r="X267" s="4">
        <v>70.675326086956545</v>
      </c>
      <c r="Y267" s="4">
        <v>43.251630434782605</v>
      </c>
      <c r="Z267" s="11">
        <v>0.61197638312368385</v>
      </c>
      <c r="AA267" s="4">
        <v>19.443260869565218</v>
      </c>
      <c r="AB267" s="4">
        <v>0</v>
      </c>
      <c r="AC267" s="11">
        <v>0</v>
      </c>
      <c r="AD267" s="4">
        <v>122.39369565217389</v>
      </c>
      <c r="AE267" s="4">
        <v>52.61021739130436</v>
      </c>
      <c r="AF267" s="11">
        <v>0.42984417711199269</v>
      </c>
      <c r="AG267" s="4">
        <v>0</v>
      </c>
      <c r="AH267" s="4">
        <v>0</v>
      </c>
      <c r="AI267" s="11" t="s">
        <v>873</v>
      </c>
      <c r="AJ267" s="4">
        <v>27.15141304347825</v>
      </c>
      <c r="AK267" s="4">
        <v>11.580108695652173</v>
      </c>
      <c r="AL267" s="11">
        <v>2.344659601828472</v>
      </c>
      <c r="AM267" s="1">
        <v>155207</v>
      </c>
      <c r="AN267" s="1">
        <v>5</v>
      </c>
      <c r="AX267"/>
      <c r="AY267"/>
    </row>
    <row r="268" spans="1:51" x14ac:dyDescent="0.25">
      <c r="A268" t="s">
        <v>508</v>
      </c>
      <c r="B268" t="s">
        <v>322</v>
      </c>
      <c r="C268" t="s">
        <v>739</v>
      </c>
      <c r="D268" t="s">
        <v>619</v>
      </c>
      <c r="E268" s="4">
        <v>53.565217391304351</v>
      </c>
      <c r="F268" s="4">
        <v>170.15108695652174</v>
      </c>
      <c r="G268" s="4">
        <v>73.262065217391296</v>
      </c>
      <c r="H268" s="11">
        <v>0.43057065651371218</v>
      </c>
      <c r="I268" s="4">
        <v>159.66402173913042</v>
      </c>
      <c r="J268" s="4">
        <v>70.82728260869564</v>
      </c>
      <c r="K268" s="11">
        <v>0.44360202027491147</v>
      </c>
      <c r="L268" s="4">
        <v>18.663152173913048</v>
      </c>
      <c r="M268" s="4">
        <v>8.8540217391304346</v>
      </c>
      <c r="N268" s="11">
        <v>0.47441191373375796</v>
      </c>
      <c r="O268" s="4">
        <v>13.455978260869568</v>
      </c>
      <c r="P268" s="4">
        <v>6.4192391304347831</v>
      </c>
      <c r="Q268" s="9">
        <v>0.47705480835251823</v>
      </c>
      <c r="R268" s="4">
        <v>0.69565217391304346</v>
      </c>
      <c r="S268" s="4">
        <v>0</v>
      </c>
      <c r="T268" s="11">
        <v>0</v>
      </c>
      <c r="U268" s="4">
        <v>4.5115217391304352</v>
      </c>
      <c r="V268" s="4">
        <v>2.4347826086956523</v>
      </c>
      <c r="W268" s="11">
        <v>0.53968100997446156</v>
      </c>
      <c r="X268" s="4">
        <v>29.204673913043479</v>
      </c>
      <c r="Y268" s="4">
        <v>9.4285869565217411</v>
      </c>
      <c r="Z268" s="11">
        <v>0.32284513720629893</v>
      </c>
      <c r="AA268" s="4">
        <v>5.2798913043478262</v>
      </c>
      <c r="AB268" s="4">
        <v>0</v>
      </c>
      <c r="AC268" s="11">
        <v>0</v>
      </c>
      <c r="AD268" s="4">
        <v>98.19380434782606</v>
      </c>
      <c r="AE268" s="4">
        <v>52.897499999999994</v>
      </c>
      <c r="AF268" s="11">
        <v>0.53870506750735858</v>
      </c>
      <c r="AG268" s="4">
        <v>0</v>
      </c>
      <c r="AH268" s="4">
        <v>0</v>
      </c>
      <c r="AI268" s="11" t="s">
        <v>873</v>
      </c>
      <c r="AJ268" s="4">
        <v>18.809565217391306</v>
      </c>
      <c r="AK268" s="4">
        <v>2.0819565217391305</v>
      </c>
      <c r="AL268" s="11">
        <v>9.0345619713897882</v>
      </c>
      <c r="AM268" s="1">
        <v>155670</v>
      </c>
      <c r="AN268" s="1">
        <v>5</v>
      </c>
      <c r="AX268"/>
      <c r="AY268"/>
    </row>
    <row r="269" spans="1:51" x14ac:dyDescent="0.25">
      <c r="A269" t="s">
        <v>508</v>
      </c>
      <c r="B269" t="s">
        <v>318</v>
      </c>
      <c r="C269" t="s">
        <v>805</v>
      </c>
      <c r="D269" t="s">
        <v>635</v>
      </c>
      <c r="E269" s="4">
        <v>100.92391304347827</v>
      </c>
      <c r="F269" s="4">
        <v>264.36391304347819</v>
      </c>
      <c r="G269" s="4">
        <v>102.43510869565219</v>
      </c>
      <c r="H269" s="11">
        <v>0.38747765349806029</v>
      </c>
      <c r="I269" s="4">
        <v>241.98282608695649</v>
      </c>
      <c r="J269" s="4">
        <v>102.43510869565219</v>
      </c>
      <c r="K269" s="11">
        <v>0.42331561438513882</v>
      </c>
      <c r="L269" s="4">
        <v>19.389347826086958</v>
      </c>
      <c r="M269" s="4">
        <v>2.092173913043478</v>
      </c>
      <c r="N269" s="11">
        <v>0.10790326378222016</v>
      </c>
      <c r="O269" s="4">
        <v>10.111739130434785</v>
      </c>
      <c r="P269" s="4">
        <v>2.092173913043478</v>
      </c>
      <c r="Q269" s="9">
        <v>0.206905447822161</v>
      </c>
      <c r="R269" s="4">
        <v>4.2341304347826085</v>
      </c>
      <c r="S269" s="4">
        <v>0</v>
      </c>
      <c r="T269" s="11">
        <v>0</v>
      </c>
      <c r="U269" s="4">
        <v>5.0434782608695654</v>
      </c>
      <c r="V269" s="4">
        <v>0</v>
      </c>
      <c r="W269" s="11">
        <v>0</v>
      </c>
      <c r="X269" s="4">
        <v>61.593695652173899</v>
      </c>
      <c r="Y269" s="4">
        <v>48.146195652173901</v>
      </c>
      <c r="Z269" s="11">
        <v>0.78167408437481245</v>
      </c>
      <c r="AA269" s="4">
        <v>13.103478260869565</v>
      </c>
      <c r="AB269" s="4">
        <v>0</v>
      </c>
      <c r="AC269" s="11">
        <v>0</v>
      </c>
      <c r="AD269" s="4">
        <v>138.77065217391302</v>
      </c>
      <c r="AE269" s="4">
        <v>42.184130434782631</v>
      </c>
      <c r="AF269" s="11">
        <v>0.3039845224760907</v>
      </c>
      <c r="AG269" s="4">
        <v>0</v>
      </c>
      <c r="AH269" s="4">
        <v>0</v>
      </c>
      <c r="AI269" s="11" t="s">
        <v>873</v>
      </c>
      <c r="AJ269" s="4">
        <v>31.506739130434781</v>
      </c>
      <c r="AK269" s="4">
        <v>10.012608695652174</v>
      </c>
      <c r="AL269" s="11">
        <v>3.1467063268053321</v>
      </c>
      <c r="AM269" s="1">
        <v>155665</v>
      </c>
      <c r="AN269" s="1">
        <v>5</v>
      </c>
      <c r="AX269"/>
      <c r="AY269"/>
    </row>
    <row r="270" spans="1:51" x14ac:dyDescent="0.25">
      <c r="A270" t="s">
        <v>508</v>
      </c>
      <c r="B270" t="s">
        <v>185</v>
      </c>
      <c r="C270" t="s">
        <v>650</v>
      </c>
      <c r="D270" t="s">
        <v>582</v>
      </c>
      <c r="E270" s="4">
        <v>77.521739130434781</v>
      </c>
      <c r="F270" s="4">
        <v>206.27728260869563</v>
      </c>
      <c r="G270" s="4">
        <v>0</v>
      </c>
      <c r="H270" s="11">
        <v>0</v>
      </c>
      <c r="I270" s="4">
        <v>181.48923913043478</v>
      </c>
      <c r="J270" s="4">
        <v>0</v>
      </c>
      <c r="K270" s="11">
        <v>0</v>
      </c>
      <c r="L270" s="4">
        <v>23.241956521739127</v>
      </c>
      <c r="M270" s="4">
        <v>0</v>
      </c>
      <c r="N270" s="11">
        <v>0</v>
      </c>
      <c r="O270" s="4">
        <v>14.633260869565213</v>
      </c>
      <c r="P270" s="4">
        <v>0</v>
      </c>
      <c r="Q270" s="9">
        <v>0</v>
      </c>
      <c r="R270" s="4">
        <v>0</v>
      </c>
      <c r="S270" s="4">
        <v>0</v>
      </c>
      <c r="T270" s="11" t="s">
        <v>873</v>
      </c>
      <c r="U270" s="4">
        <v>8.6086956521739122</v>
      </c>
      <c r="V270" s="4">
        <v>0</v>
      </c>
      <c r="W270" s="11">
        <v>0</v>
      </c>
      <c r="X270" s="4">
        <v>54.991630434782593</v>
      </c>
      <c r="Y270" s="4">
        <v>0</v>
      </c>
      <c r="Z270" s="11">
        <v>0</v>
      </c>
      <c r="AA270" s="4">
        <v>16.179347826086957</v>
      </c>
      <c r="AB270" s="4">
        <v>0</v>
      </c>
      <c r="AC270" s="11">
        <v>0</v>
      </c>
      <c r="AD270" s="4">
        <v>95.637391304347844</v>
      </c>
      <c r="AE270" s="4">
        <v>0</v>
      </c>
      <c r="AF270" s="11">
        <v>0</v>
      </c>
      <c r="AG270" s="4">
        <v>0</v>
      </c>
      <c r="AH270" s="4">
        <v>0</v>
      </c>
      <c r="AI270" s="11" t="s">
        <v>873</v>
      </c>
      <c r="AJ270" s="4">
        <v>16.226956521739123</v>
      </c>
      <c r="AK270" s="4">
        <v>0</v>
      </c>
      <c r="AL270" s="11" t="s">
        <v>873</v>
      </c>
      <c r="AM270" s="1">
        <v>155376</v>
      </c>
      <c r="AN270" s="1">
        <v>5</v>
      </c>
      <c r="AX270"/>
      <c r="AY270"/>
    </row>
    <row r="271" spans="1:51" x14ac:dyDescent="0.25">
      <c r="A271" t="s">
        <v>508</v>
      </c>
      <c r="B271" t="s">
        <v>95</v>
      </c>
      <c r="C271" t="s">
        <v>709</v>
      </c>
      <c r="D271" t="s">
        <v>606</v>
      </c>
      <c r="E271" s="4">
        <v>45.184782608695649</v>
      </c>
      <c r="F271" s="4">
        <v>126.57086956521741</v>
      </c>
      <c r="G271" s="4">
        <v>9.7306521739130432</v>
      </c>
      <c r="H271" s="11">
        <v>7.6879081318937989E-2</v>
      </c>
      <c r="I271" s="4">
        <v>114.45228260869567</v>
      </c>
      <c r="J271" s="4">
        <v>8.6871739130434786</v>
      </c>
      <c r="K271" s="11">
        <v>7.5902146423276834E-2</v>
      </c>
      <c r="L271" s="4">
        <v>27.689565217391301</v>
      </c>
      <c r="M271" s="4">
        <v>1.7472826086956521</v>
      </c>
      <c r="N271" s="11">
        <v>6.3102565713029551E-2</v>
      </c>
      <c r="O271" s="4">
        <v>17.744891304347824</v>
      </c>
      <c r="P271" s="4">
        <v>0.70380434782608692</v>
      </c>
      <c r="Q271" s="9">
        <v>3.966236455072801E-2</v>
      </c>
      <c r="R271" s="4">
        <v>4.3794565217391304</v>
      </c>
      <c r="S271" s="4">
        <v>0</v>
      </c>
      <c r="T271" s="11">
        <v>0</v>
      </c>
      <c r="U271" s="4">
        <v>5.5652173913043477</v>
      </c>
      <c r="V271" s="4">
        <v>1.0434782608695652</v>
      </c>
      <c r="W271" s="11">
        <v>0.1875</v>
      </c>
      <c r="X271" s="4">
        <v>21.229673913043484</v>
      </c>
      <c r="Y271" s="4">
        <v>2.8364130434782608</v>
      </c>
      <c r="Z271" s="11">
        <v>0.13360605796849157</v>
      </c>
      <c r="AA271" s="4">
        <v>2.1739130434782608</v>
      </c>
      <c r="AB271" s="4">
        <v>0</v>
      </c>
      <c r="AC271" s="11">
        <v>0</v>
      </c>
      <c r="AD271" s="4">
        <v>52.194130434782622</v>
      </c>
      <c r="AE271" s="4">
        <v>4.609565217391304</v>
      </c>
      <c r="AF271" s="11">
        <v>8.8315777636165951E-2</v>
      </c>
      <c r="AG271" s="4">
        <v>0</v>
      </c>
      <c r="AH271" s="4">
        <v>0</v>
      </c>
      <c r="AI271" s="11" t="s">
        <v>873</v>
      </c>
      <c r="AJ271" s="4">
        <v>23.283586956521731</v>
      </c>
      <c r="AK271" s="4">
        <v>0.53739130434782612</v>
      </c>
      <c r="AL271" s="11">
        <v>43.327063106796096</v>
      </c>
      <c r="AM271" s="1">
        <v>155219</v>
      </c>
      <c r="AN271" s="1">
        <v>5</v>
      </c>
      <c r="AX271"/>
      <c r="AY271"/>
    </row>
    <row r="272" spans="1:51" x14ac:dyDescent="0.25">
      <c r="A272" t="s">
        <v>508</v>
      </c>
      <c r="B272" t="s">
        <v>117</v>
      </c>
      <c r="C272" t="s">
        <v>696</v>
      </c>
      <c r="D272" t="s">
        <v>557</v>
      </c>
      <c r="E272" s="4">
        <v>77.902173913043484</v>
      </c>
      <c r="F272" s="4">
        <v>179.31021739130429</v>
      </c>
      <c r="G272" s="4">
        <v>0</v>
      </c>
      <c r="H272" s="11">
        <v>0</v>
      </c>
      <c r="I272" s="4">
        <v>161.0015217391304</v>
      </c>
      <c r="J272" s="4">
        <v>0</v>
      </c>
      <c r="K272" s="11">
        <v>0</v>
      </c>
      <c r="L272" s="4">
        <v>42.23467391304348</v>
      </c>
      <c r="M272" s="4">
        <v>0</v>
      </c>
      <c r="N272" s="11">
        <v>0</v>
      </c>
      <c r="O272" s="4">
        <v>29.055326086956523</v>
      </c>
      <c r="P272" s="4">
        <v>0</v>
      </c>
      <c r="Q272" s="9">
        <v>0</v>
      </c>
      <c r="R272" s="4">
        <v>7.9619565217391308</v>
      </c>
      <c r="S272" s="4">
        <v>0</v>
      </c>
      <c r="T272" s="11">
        <v>0</v>
      </c>
      <c r="U272" s="4">
        <v>5.2173913043478262</v>
      </c>
      <c r="V272" s="4">
        <v>0</v>
      </c>
      <c r="W272" s="11">
        <v>0</v>
      </c>
      <c r="X272" s="4">
        <v>51.984782608695646</v>
      </c>
      <c r="Y272" s="4">
        <v>0</v>
      </c>
      <c r="Z272" s="11">
        <v>0</v>
      </c>
      <c r="AA272" s="4">
        <v>5.1293478260869572</v>
      </c>
      <c r="AB272" s="4">
        <v>0</v>
      </c>
      <c r="AC272" s="11">
        <v>0</v>
      </c>
      <c r="AD272" s="4">
        <v>74.721086956521717</v>
      </c>
      <c r="AE272" s="4">
        <v>0</v>
      </c>
      <c r="AF272" s="11">
        <v>0</v>
      </c>
      <c r="AG272" s="4">
        <v>0</v>
      </c>
      <c r="AH272" s="4">
        <v>0</v>
      </c>
      <c r="AI272" s="11" t="s">
        <v>873</v>
      </c>
      <c r="AJ272" s="4">
        <v>5.2403260869565216</v>
      </c>
      <c r="AK272" s="4">
        <v>0</v>
      </c>
      <c r="AL272" s="11" t="s">
        <v>873</v>
      </c>
      <c r="AM272" s="1">
        <v>155247</v>
      </c>
      <c r="AN272" s="1">
        <v>5</v>
      </c>
      <c r="AX272"/>
      <c r="AY272"/>
    </row>
    <row r="273" spans="1:51" x14ac:dyDescent="0.25">
      <c r="A273" t="s">
        <v>508</v>
      </c>
      <c r="B273" t="s">
        <v>150</v>
      </c>
      <c r="C273" t="s">
        <v>708</v>
      </c>
      <c r="D273" t="s">
        <v>605</v>
      </c>
      <c r="E273" s="4">
        <v>85.728260869565219</v>
      </c>
      <c r="F273" s="4">
        <v>228.17880434782609</v>
      </c>
      <c r="G273" s="4">
        <v>104.74249999999999</v>
      </c>
      <c r="H273" s="11">
        <v>0.45903693947109553</v>
      </c>
      <c r="I273" s="4">
        <v>200.68586956521739</v>
      </c>
      <c r="J273" s="4">
        <v>104.74249999999999</v>
      </c>
      <c r="K273" s="11">
        <v>0.52192264570955038</v>
      </c>
      <c r="L273" s="4">
        <v>28.024456521739125</v>
      </c>
      <c r="M273" s="4">
        <v>1.1096739130434783</v>
      </c>
      <c r="N273" s="11">
        <v>3.9596625618151852E-2</v>
      </c>
      <c r="O273" s="4">
        <v>16.633152173913039</v>
      </c>
      <c r="P273" s="4">
        <v>1.1096739130434783</v>
      </c>
      <c r="Q273" s="9">
        <v>6.6714589119424947E-2</v>
      </c>
      <c r="R273" s="4">
        <v>6</v>
      </c>
      <c r="S273" s="4">
        <v>0</v>
      </c>
      <c r="T273" s="11">
        <v>0</v>
      </c>
      <c r="U273" s="4">
        <v>5.3913043478260869</v>
      </c>
      <c r="V273" s="4">
        <v>0</v>
      </c>
      <c r="W273" s="11">
        <v>0</v>
      </c>
      <c r="X273" s="4">
        <v>48.839999999999989</v>
      </c>
      <c r="Y273" s="4">
        <v>27.20000000000001</v>
      </c>
      <c r="Z273" s="11">
        <v>0.5569205569205572</v>
      </c>
      <c r="AA273" s="4">
        <v>16.101630434782606</v>
      </c>
      <c r="AB273" s="4">
        <v>0</v>
      </c>
      <c r="AC273" s="11">
        <v>0</v>
      </c>
      <c r="AD273" s="4">
        <v>110.67217391304349</v>
      </c>
      <c r="AE273" s="4">
        <v>64.187717391304318</v>
      </c>
      <c r="AF273" s="11">
        <v>0.57998063218435925</v>
      </c>
      <c r="AG273" s="4">
        <v>0</v>
      </c>
      <c r="AH273" s="4">
        <v>0</v>
      </c>
      <c r="AI273" s="11" t="s">
        <v>873</v>
      </c>
      <c r="AJ273" s="4">
        <v>24.540543478260879</v>
      </c>
      <c r="AK273" s="4">
        <v>12.245108695652174</v>
      </c>
      <c r="AL273" s="11">
        <v>2.004109893036262</v>
      </c>
      <c r="AM273" s="1">
        <v>155322</v>
      </c>
      <c r="AN273" s="1">
        <v>5</v>
      </c>
      <c r="AX273"/>
      <c r="AY273"/>
    </row>
    <row r="274" spans="1:51" x14ac:dyDescent="0.25">
      <c r="A274" t="s">
        <v>508</v>
      </c>
      <c r="B274" t="s">
        <v>372</v>
      </c>
      <c r="C274" t="s">
        <v>814</v>
      </c>
      <c r="D274" t="s">
        <v>618</v>
      </c>
      <c r="E274" s="4">
        <v>39.152173913043477</v>
      </c>
      <c r="F274" s="4">
        <v>173.99543478260867</v>
      </c>
      <c r="G274" s="4">
        <v>0</v>
      </c>
      <c r="H274" s="11">
        <v>0</v>
      </c>
      <c r="I274" s="4">
        <v>151.46510869565216</v>
      </c>
      <c r="J274" s="4">
        <v>0</v>
      </c>
      <c r="K274" s="11">
        <v>0</v>
      </c>
      <c r="L274" s="4">
        <v>29.693369565217388</v>
      </c>
      <c r="M274" s="4">
        <v>0</v>
      </c>
      <c r="N274" s="11">
        <v>0</v>
      </c>
      <c r="O274" s="4">
        <v>17.945652173913043</v>
      </c>
      <c r="P274" s="4">
        <v>0</v>
      </c>
      <c r="Q274" s="9">
        <v>0</v>
      </c>
      <c r="R274" s="4">
        <v>0</v>
      </c>
      <c r="S274" s="4">
        <v>0</v>
      </c>
      <c r="T274" s="11" t="s">
        <v>873</v>
      </c>
      <c r="U274" s="4">
        <v>11.747717391304347</v>
      </c>
      <c r="V274" s="4">
        <v>0</v>
      </c>
      <c r="W274" s="11">
        <v>0</v>
      </c>
      <c r="X274" s="4">
        <v>31.673913043478262</v>
      </c>
      <c r="Y274" s="4">
        <v>0</v>
      </c>
      <c r="Z274" s="11">
        <v>0</v>
      </c>
      <c r="AA274" s="4">
        <v>10.782608695652174</v>
      </c>
      <c r="AB274" s="4">
        <v>0</v>
      </c>
      <c r="AC274" s="11">
        <v>0</v>
      </c>
      <c r="AD274" s="4">
        <v>43.438804347826085</v>
      </c>
      <c r="AE274" s="4">
        <v>0</v>
      </c>
      <c r="AF274" s="11">
        <v>0</v>
      </c>
      <c r="AG274" s="4">
        <v>12.493478260869564</v>
      </c>
      <c r="AH274" s="4">
        <v>0</v>
      </c>
      <c r="AI274" s="11">
        <v>0</v>
      </c>
      <c r="AJ274" s="4">
        <v>45.913260869565214</v>
      </c>
      <c r="AK274" s="4">
        <v>0</v>
      </c>
      <c r="AL274" s="11" t="s">
        <v>873</v>
      </c>
      <c r="AM274" s="1">
        <v>155728</v>
      </c>
      <c r="AN274" s="1">
        <v>5</v>
      </c>
      <c r="AX274"/>
      <c r="AY274"/>
    </row>
    <row r="275" spans="1:51" x14ac:dyDescent="0.25">
      <c r="A275" t="s">
        <v>508</v>
      </c>
      <c r="B275" t="s">
        <v>401</v>
      </c>
      <c r="C275" t="s">
        <v>804</v>
      </c>
      <c r="D275" t="s">
        <v>573</v>
      </c>
      <c r="E275" s="4">
        <v>41.423913043478258</v>
      </c>
      <c r="F275" s="4">
        <v>181.10782608695646</v>
      </c>
      <c r="G275" s="4">
        <v>60.9383695652174</v>
      </c>
      <c r="H275" s="11">
        <v>0.33647562825892829</v>
      </c>
      <c r="I275" s="4">
        <v>160.12141304347821</v>
      </c>
      <c r="J275" s="4">
        <v>60.9383695652174</v>
      </c>
      <c r="K275" s="11">
        <v>0.38057601670471541</v>
      </c>
      <c r="L275" s="4">
        <v>21.007065217391304</v>
      </c>
      <c r="M275" s="4">
        <v>4.0371739130434774</v>
      </c>
      <c r="N275" s="11">
        <v>0.19218171940082265</v>
      </c>
      <c r="O275" s="4">
        <v>10.799673913043479</v>
      </c>
      <c r="P275" s="4">
        <v>4.0371739130434774</v>
      </c>
      <c r="Q275" s="9">
        <v>0.37382368630292773</v>
      </c>
      <c r="R275" s="4">
        <v>5.2401086956521725</v>
      </c>
      <c r="S275" s="4">
        <v>0</v>
      </c>
      <c r="T275" s="11">
        <v>0</v>
      </c>
      <c r="U275" s="4">
        <v>4.9672826086956521</v>
      </c>
      <c r="V275" s="4">
        <v>0</v>
      </c>
      <c r="W275" s="11">
        <v>0</v>
      </c>
      <c r="X275" s="4">
        <v>52.78380434782607</v>
      </c>
      <c r="Y275" s="4">
        <v>14.090434782608698</v>
      </c>
      <c r="Z275" s="11">
        <v>0.26694617708412716</v>
      </c>
      <c r="AA275" s="4">
        <v>10.779021739130433</v>
      </c>
      <c r="AB275" s="4">
        <v>0</v>
      </c>
      <c r="AC275" s="11">
        <v>0</v>
      </c>
      <c r="AD275" s="4">
        <v>96.537934782608659</v>
      </c>
      <c r="AE275" s="4">
        <v>42.810760869565222</v>
      </c>
      <c r="AF275" s="11">
        <v>0.443460500434049</v>
      </c>
      <c r="AG275" s="4">
        <v>0</v>
      </c>
      <c r="AH275" s="4">
        <v>0</v>
      </c>
      <c r="AI275" s="11" t="s">
        <v>873</v>
      </c>
      <c r="AJ275" s="4">
        <v>0</v>
      </c>
      <c r="AK275" s="4">
        <v>0</v>
      </c>
      <c r="AL275" s="11" t="s">
        <v>873</v>
      </c>
      <c r="AM275" s="1">
        <v>155766</v>
      </c>
      <c r="AN275" s="1">
        <v>5</v>
      </c>
      <c r="AX275"/>
      <c r="AY275"/>
    </row>
    <row r="276" spans="1:51" x14ac:dyDescent="0.25">
      <c r="A276" t="s">
        <v>508</v>
      </c>
      <c r="B276" t="s">
        <v>80</v>
      </c>
      <c r="C276" t="s">
        <v>725</v>
      </c>
      <c r="D276" t="s">
        <v>582</v>
      </c>
      <c r="E276" s="4">
        <v>81.630434782608702</v>
      </c>
      <c r="F276" s="4">
        <v>280.98282608695655</v>
      </c>
      <c r="G276" s="4">
        <v>12.831630434782607</v>
      </c>
      <c r="H276" s="11">
        <v>4.5666956281561373E-2</v>
      </c>
      <c r="I276" s="4">
        <v>249.33771739130438</v>
      </c>
      <c r="J276" s="4">
        <v>12.831630434782607</v>
      </c>
      <c r="K276" s="11">
        <v>5.1462853550732428E-2</v>
      </c>
      <c r="L276" s="4">
        <v>53.775978260869564</v>
      </c>
      <c r="M276" s="4">
        <v>2.3692391304347824</v>
      </c>
      <c r="N276" s="11">
        <v>4.4057573791433463E-2</v>
      </c>
      <c r="O276" s="4">
        <v>34.533478260869565</v>
      </c>
      <c r="P276" s="4">
        <v>2.3692391304347824</v>
      </c>
      <c r="Q276" s="9">
        <v>6.8607022800810796E-2</v>
      </c>
      <c r="R276" s="4">
        <v>13.938152173913043</v>
      </c>
      <c r="S276" s="4">
        <v>0</v>
      </c>
      <c r="T276" s="11">
        <v>0</v>
      </c>
      <c r="U276" s="4">
        <v>5.3043478260869561</v>
      </c>
      <c r="V276" s="4">
        <v>0</v>
      </c>
      <c r="W276" s="11">
        <v>0</v>
      </c>
      <c r="X276" s="4">
        <v>42.098478260869577</v>
      </c>
      <c r="Y276" s="4">
        <v>10.054456521739128</v>
      </c>
      <c r="Z276" s="11">
        <v>0.23883182806359818</v>
      </c>
      <c r="AA276" s="4">
        <v>12.402608695652178</v>
      </c>
      <c r="AB276" s="4">
        <v>0</v>
      </c>
      <c r="AC276" s="11">
        <v>0</v>
      </c>
      <c r="AD276" s="4">
        <v>145.22467391304349</v>
      </c>
      <c r="AE276" s="4">
        <v>0.40793478260869565</v>
      </c>
      <c r="AF276" s="11">
        <v>2.8089908664760072E-3</v>
      </c>
      <c r="AG276" s="4">
        <v>0.66847826086956519</v>
      </c>
      <c r="AH276" s="4">
        <v>0</v>
      </c>
      <c r="AI276" s="11">
        <v>0</v>
      </c>
      <c r="AJ276" s="4">
        <v>26.812608695652177</v>
      </c>
      <c r="AK276" s="4">
        <v>0</v>
      </c>
      <c r="AL276" s="11" t="s">
        <v>873</v>
      </c>
      <c r="AM276" s="1">
        <v>155199</v>
      </c>
      <c r="AN276" s="1">
        <v>5</v>
      </c>
      <c r="AX276"/>
      <c r="AY276"/>
    </row>
    <row r="277" spans="1:51" x14ac:dyDescent="0.25">
      <c r="A277" t="s">
        <v>508</v>
      </c>
      <c r="B277" t="s">
        <v>325</v>
      </c>
      <c r="C277" t="s">
        <v>806</v>
      </c>
      <c r="D277" t="s">
        <v>626</v>
      </c>
      <c r="E277" s="4">
        <v>61.967391304347828</v>
      </c>
      <c r="F277" s="4">
        <v>203.49684782608699</v>
      </c>
      <c r="G277" s="4">
        <v>0</v>
      </c>
      <c r="H277" s="11">
        <v>0</v>
      </c>
      <c r="I277" s="4">
        <v>185.91500000000002</v>
      </c>
      <c r="J277" s="4">
        <v>0</v>
      </c>
      <c r="K277" s="11">
        <v>0</v>
      </c>
      <c r="L277" s="4">
        <v>32.400760869565225</v>
      </c>
      <c r="M277" s="4">
        <v>0</v>
      </c>
      <c r="N277" s="11">
        <v>0</v>
      </c>
      <c r="O277" s="4">
        <v>19.485217391304353</v>
      </c>
      <c r="P277" s="4">
        <v>0</v>
      </c>
      <c r="Q277" s="9">
        <v>0</v>
      </c>
      <c r="R277" s="4">
        <v>8.0459782608695658</v>
      </c>
      <c r="S277" s="4">
        <v>0</v>
      </c>
      <c r="T277" s="11">
        <v>0</v>
      </c>
      <c r="U277" s="4">
        <v>4.8695652173913047</v>
      </c>
      <c r="V277" s="4">
        <v>0</v>
      </c>
      <c r="W277" s="11">
        <v>0</v>
      </c>
      <c r="X277" s="4">
        <v>43.112282608695658</v>
      </c>
      <c r="Y277" s="4">
        <v>0</v>
      </c>
      <c r="Z277" s="11">
        <v>0</v>
      </c>
      <c r="AA277" s="4">
        <v>4.6663043478260873</v>
      </c>
      <c r="AB277" s="4">
        <v>0</v>
      </c>
      <c r="AC277" s="11">
        <v>0</v>
      </c>
      <c r="AD277" s="4">
        <v>114.89282608695653</v>
      </c>
      <c r="AE277" s="4">
        <v>0</v>
      </c>
      <c r="AF277" s="11">
        <v>0</v>
      </c>
      <c r="AG277" s="4">
        <v>1.5921739130434778</v>
      </c>
      <c r="AH277" s="4">
        <v>0</v>
      </c>
      <c r="AI277" s="11">
        <v>0</v>
      </c>
      <c r="AJ277" s="4">
        <v>6.8325000000000014</v>
      </c>
      <c r="AK277" s="4">
        <v>0</v>
      </c>
      <c r="AL277" s="11" t="s">
        <v>873</v>
      </c>
      <c r="AM277" s="1">
        <v>155673</v>
      </c>
      <c r="AN277" s="1">
        <v>5</v>
      </c>
      <c r="AX277"/>
      <c r="AY277"/>
    </row>
    <row r="278" spans="1:51" x14ac:dyDescent="0.25">
      <c r="A278" t="s">
        <v>508</v>
      </c>
      <c r="B278" t="s">
        <v>79</v>
      </c>
      <c r="C278" t="s">
        <v>696</v>
      </c>
      <c r="D278" t="s">
        <v>557</v>
      </c>
      <c r="E278" s="4">
        <v>51.097826086956523</v>
      </c>
      <c r="F278" s="4">
        <v>214.28260869565216</v>
      </c>
      <c r="G278" s="4">
        <v>0</v>
      </c>
      <c r="H278" s="11">
        <v>0</v>
      </c>
      <c r="I278" s="4">
        <v>190.15760869565216</v>
      </c>
      <c r="J278" s="4">
        <v>0</v>
      </c>
      <c r="K278" s="11">
        <v>0</v>
      </c>
      <c r="L278" s="4">
        <v>50.918478260869556</v>
      </c>
      <c r="M278" s="4">
        <v>0</v>
      </c>
      <c r="N278" s="11">
        <v>0</v>
      </c>
      <c r="O278" s="4">
        <v>32.184782608695649</v>
      </c>
      <c r="P278" s="4">
        <v>0</v>
      </c>
      <c r="Q278" s="9">
        <v>0</v>
      </c>
      <c r="R278" s="4">
        <v>17.342391304347824</v>
      </c>
      <c r="S278" s="4">
        <v>0</v>
      </c>
      <c r="T278" s="11">
        <v>0</v>
      </c>
      <c r="U278" s="4">
        <v>1.3913043478260869</v>
      </c>
      <c r="V278" s="4">
        <v>0</v>
      </c>
      <c r="W278" s="11">
        <v>0</v>
      </c>
      <c r="X278" s="4">
        <v>38.880434782608695</v>
      </c>
      <c r="Y278" s="4">
        <v>0</v>
      </c>
      <c r="Z278" s="11">
        <v>0</v>
      </c>
      <c r="AA278" s="4">
        <v>5.3913043478260869</v>
      </c>
      <c r="AB278" s="4">
        <v>0</v>
      </c>
      <c r="AC278" s="11">
        <v>0</v>
      </c>
      <c r="AD278" s="4">
        <v>112.66847826086956</v>
      </c>
      <c r="AE278" s="4">
        <v>0</v>
      </c>
      <c r="AF278" s="11">
        <v>0</v>
      </c>
      <c r="AG278" s="4">
        <v>0</v>
      </c>
      <c r="AH278" s="4">
        <v>0</v>
      </c>
      <c r="AI278" s="11" t="s">
        <v>873</v>
      </c>
      <c r="AJ278" s="4">
        <v>6.4239130434782608</v>
      </c>
      <c r="AK278" s="4">
        <v>0</v>
      </c>
      <c r="AL278" s="11" t="s">
        <v>873</v>
      </c>
      <c r="AM278" s="1">
        <v>155198</v>
      </c>
      <c r="AN278" s="1">
        <v>5</v>
      </c>
      <c r="AX278"/>
      <c r="AY278"/>
    </row>
    <row r="279" spans="1:51" x14ac:dyDescent="0.25">
      <c r="A279" t="s">
        <v>508</v>
      </c>
      <c r="B279" t="s">
        <v>10</v>
      </c>
      <c r="C279" t="s">
        <v>697</v>
      </c>
      <c r="D279" t="s">
        <v>596</v>
      </c>
      <c r="E279" s="4">
        <v>74.413043478260875</v>
      </c>
      <c r="F279" s="4">
        <v>335.57228260869562</v>
      </c>
      <c r="G279" s="4">
        <v>51.857608695652168</v>
      </c>
      <c r="H279" s="11">
        <v>0.15453483908896709</v>
      </c>
      <c r="I279" s="4">
        <v>297.56956521739124</v>
      </c>
      <c r="J279" s="4">
        <v>51.857608695652168</v>
      </c>
      <c r="K279" s="11">
        <v>0.17427053958884295</v>
      </c>
      <c r="L279" s="4">
        <v>52.398369565217394</v>
      </c>
      <c r="M279" s="4">
        <v>0.19999999999999998</v>
      </c>
      <c r="N279" s="11">
        <v>3.8169126570068348E-3</v>
      </c>
      <c r="O279" s="4">
        <v>36.303260869565221</v>
      </c>
      <c r="P279" s="4">
        <v>0.19999999999999998</v>
      </c>
      <c r="Q279" s="9">
        <v>5.5091469804485153E-3</v>
      </c>
      <c r="R279" s="4">
        <v>10.355978260869565</v>
      </c>
      <c r="S279" s="4">
        <v>0</v>
      </c>
      <c r="T279" s="11">
        <v>0</v>
      </c>
      <c r="U279" s="4">
        <v>5.7391304347826084</v>
      </c>
      <c r="V279" s="4">
        <v>0</v>
      </c>
      <c r="W279" s="11">
        <v>0</v>
      </c>
      <c r="X279" s="4">
        <v>31.951630434782611</v>
      </c>
      <c r="Y279" s="4">
        <v>8.0956521739130434</v>
      </c>
      <c r="Z279" s="11">
        <v>0.25337211477947302</v>
      </c>
      <c r="AA279" s="4">
        <v>21.907608695652176</v>
      </c>
      <c r="AB279" s="4">
        <v>0</v>
      </c>
      <c r="AC279" s="11">
        <v>0</v>
      </c>
      <c r="AD279" s="4">
        <v>200.63804347826087</v>
      </c>
      <c r="AE279" s="4">
        <v>43.561956521739127</v>
      </c>
      <c r="AF279" s="11">
        <v>0.21711713175900793</v>
      </c>
      <c r="AG279" s="4">
        <v>18.266304347826086</v>
      </c>
      <c r="AH279" s="4">
        <v>0</v>
      </c>
      <c r="AI279" s="11">
        <v>0</v>
      </c>
      <c r="AJ279" s="4">
        <v>10.410326086956522</v>
      </c>
      <c r="AK279" s="4">
        <v>0</v>
      </c>
      <c r="AL279" s="11" t="s">
        <v>873</v>
      </c>
      <c r="AM279" s="1">
        <v>155003</v>
      </c>
      <c r="AN279" s="1">
        <v>5</v>
      </c>
      <c r="AX279"/>
      <c r="AY279"/>
    </row>
    <row r="280" spans="1:51" x14ac:dyDescent="0.25">
      <c r="A280" t="s">
        <v>508</v>
      </c>
      <c r="B280" t="s">
        <v>305</v>
      </c>
      <c r="C280" t="s">
        <v>683</v>
      </c>
      <c r="D280" t="s">
        <v>634</v>
      </c>
      <c r="E280" s="4">
        <v>73.619565217391298</v>
      </c>
      <c r="F280" s="4">
        <v>192.09000000000003</v>
      </c>
      <c r="G280" s="4">
        <v>2.0951086956521738</v>
      </c>
      <c r="H280" s="11">
        <v>1.0906911841595989E-2</v>
      </c>
      <c r="I280" s="4">
        <v>181.49380434782609</v>
      </c>
      <c r="J280" s="4">
        <v>2.0951086956521738</v>
      </c>
      <c r="K280" s="11">
        <v>1.1543692652102748E-2</v>
      </c>
      <c r="L280" s="4">
        <v>30.05086956521739</v>
      </c>
      <c r="M280" s="4">
        <v>0</v>
      </c>
      <c r="N280" s="11">
        <v>0</v>
      </c>
      <c r="O280" s="4">
        <v>19.454673913043479</v>
      </c>
      <c r="P280" s="4">
        <v>0</v>
      </c>
      <c r="Q280" s="9">
        <v>0</v>
      </c>
      <c r="R280" s="4">
        <v>0</v>
      </c>
      <c r="S280" s="4">
        <v>0</v>
      </c>
      <c r="T280" s="11" t="s">
        <v>873</v>
      </c>
      <c r="U280" s="4">
        <v>10.596195652173913</v>
      </c>
      <c r="V280" s="4">
        <v>0</v>
      </c>
      <c r="W280" s="11">
        <v>0</v>
      </c>
      <c r="X280" s="4">
        <v>61.232608695652182</v>
      </c>
      <c r="Y280" s="4">
        <v>0</v>
      </c>
      <c r="Z280" s="11">
        <v>0</v>
      </c>
      <c r="AA280" s="4">
        <v>0</v>
      </c>
      <c r="AB280" s="4">
        <v>0</v>
      </c>
      <c r="AC280" s="11" t="s">
        <v>873</v>
      </c>
      <c r="AD280" s="4">
        <v>100.80652173913045</v>
      </c>
      <c r="AE280" s="4">
        <v>2.0951086956521738</v>
      </c>
      <c r="AF280" s="11">
        <v>2.0783463802807788E-2</v>
      </c>
      <c r="AG280" s="4">
        <v>0</v>
      </c>
      <c r="AH280" s="4">
        <v>0</v>
      </c>
      <c r="AI280" s="11" t="s">
        <v>873</v>
      </c>
      <c r="AJ280" s="4">
        <v>0</v>
      </c>
      <c r="AK280" s="4">
        <v>0</v>
      </c>
      <c r="AL280" s="11" t="s">
        <v>873</v>
      </c>
      <c r="AM280" s="1">
        <v>155649</v>
      </c>
      <c r="AN280" s="1">
        <v>5</v>
      </c>
      <c r="AX280"/>
      <c r="AY280"/>
    </row>
    <row r="281" spans="1:51" x14ac:dyDescent="0.25">
      <c r="A281" t="s">
        <v>508</v>
      </c>
      <c r="B281" t="s">
        <v>484</v>
      </c>
      <c r="C281" t="s">
        <v>722</v>
      </c>
      <c r="D281" t="s">
        <v>582</v>
      </c>
      <c r="E281" s="4">
        <v>35.347826086956523</v>
      </c>
      <c r="F281" s="4">
        <v>75.009565217391298</v>
      </c>
      <c r="G281" s="4">
        <v>0</v>
      </c>
      <c r="H281" s="11">
        <v>0</v>
      </c>
      <c r="I281" s="4">
        <v>65.694347826086954</v>
      </c>
      <c r="J281" s="4">
        <v>0</v>
      </c>
      <c r="K281" s="11">
        <v>0</v>
      </c>
      <c r="L281" s="4">
        <v>2.7677173913043478</v>
      </c>
      <c r="M281" s="4">
        <v>0</v>
      </c>
      <c r="N281" s="11">
        <v>0</v>
      </c>
      <c r="O281" s="4">
        <v>0.85467391304347817</v>
      </c>
      <c r="P281" s="4">
        <v>0</v>
      </c>
      <c r="Q281" s="9">
        <v>0</v>
      </c>
      <c r="R281" s="4">
        <v>0</v>
      </c>
      <c r="S281" s="4">
        <v>0</v>
      </c>
      <c r="T281" s="11" t="s">
        <v>873</v>
      </c>
      <c r="U281" s="4">
        <v>1.9130434782608696</v>
      </c>
      <c r="V281" s="4">
        <v>0</v>
      </c>
      <c r="W281" s="11">
        <v>0</v>
      </c>
      <c r="X281" s="4">
        <v>23.635869565217391</v>
      </c>
      <c r="Y281" s="4">
        <v>0</v>
      </c>
      <c r="Z281" s="11">
        <v>0</v>
      </c>
      <c r="AA281" s="4">
        <v>7.4021739130434785</v>
      </c>
      <c r="AB281" s="4">
        <v>0</v>
      </c>
      <c r="AC281" s="11">
        <v>0</v>
      </c>
      <c r="AD281" s="4">
        <v>31.907608695652176</v>
      </c>
      <c r="AE281" s="4">
        <v>0</v>
      </c>
      <c r="AF281" s="11">
        <v>0</v>
      </c>
      <c r="AG281" s="4">
        <v>0</v>
      </c>
      <c r="AH281" s="4">
        <v>0</v>
      </c>
      <c r="AI281" s="11" t="s">
        <v>873</v>
      </c>
      <c r="AJ281" s="4">
        <v>9.2961956521739122</v>
      </c>
      <c r="AK281" s="4">
        <v>0</v>
      </c>
      <c r="AL281" s="11" t="s">
        <v>873</v>
      </c>
      <c r="AM281" s="1">
        <v>155855</v>
      </c>
      <c r="AN281" s="1">
        <v>5</v>
      </c>
      <c r="AX281"/>
      <c r="AY281"/>
    </row>
    <row r="282" spans="1:51" x14ac:dyDescent="0.25">
      <c r="A282" t="s">
        <v>508</v>
      </c>
      <c r="B282" t="s">
        <v>388</v>
      </c>
      <c r="C282" t="s">
        <v>785</v>
      </c>
      <c r="D282" t="s">
        <v>549</v>
      </c>
      <c r="E282" s="4">
        <v>99.478260869565219</v>
      </c>
      <c r="F282" s="4">
        <v>301.51695652173913</v>
      </c>
      <c r="G282" s="4">
        <v>63.59032608695653</v>
      </c>
      <c r="H282" s="11">
        <v>0.21090132648102569</v>
      </c>
      <c r="I282" s="4">
        <v>261.43956521739136</v>
      </c>
      <c r="J282" s="4">
        <v>63.506086956521742</v>
      </c>
      <c r="K282" s="11">
        <v>0.24290924330338207</v>
      </c>
      <c r="L282" s="4">
        <v>65.983804347826094</v>
      </c>
      <c r="M282" s="4">
        <v>12.196195652173911</v>
      </c>
      <c r="N282" s="11">
        <v>0.1848361999238943</v>
      </c>
      <c r="O282" s="4">
        <v>43.558586956521737</v>
      </c>
      <c r="P282" s="4">
        <v>12.111956521739128</v>
      </c>
      <c r="Q282" s="9">
        <v>0.27806128178190787</v>
      </c>
      <c r="R282" s="4">
        <v>18.283913043478261</v>
      </c>
      <c r="S282" s="4">
        <v>8.4239130434782608E-2</v>
      </c>
      <c r="T282" s="11">
        <v>4.6072812878986038E-3</v>
      </c>
      <c r="U282" s="4">
        <v>4.1413043478260869</v>
      </c>
      <c r="V282" s="4">
        <v>0</v>
      </c>
      <c r="W282" s="11">
        <v>0</v>
      </c>
      <c r="X282" s="4">
        <v>63.271739130434774</v>
      </c>
      <c r="Y282" s="4">
        <v>9.5217391304347814</v>
      </c>
      <c r="Z282" s="11">
        <v>0.15048960659680466</v>
      </c>
      <c r="AA282" s="4">
        <v>17.652173913043477</v>
      </c>
      <c r="AB282" s="4">
        <v>0</v>
      </c>
      <c r="AC282" s="11">
        <v>0</v>
      </c>
      <c r="AD282" s="4">
        <v>124.54097826086959</v>
      </c>
      <c r="AE282" s="4">
        <v>40.447608695652185</v>
      </c>
      <c r="AF282" s="11">
        <v>0.3247734943187025</v>
      </c>
      <c r="AG282" s="4">
        <v>0</v>
      </c>
      <c r="AH282" s="4">
        <v>0</v>
      </c>
      <c r="AI282" s="11" t="s">
        <v>873</v>
      </c>
      <c r="AJ282" s="4">
        <v>30.068260869565226</v>
      </c>
      <c r="AK282" s="4">
        <v>1.4247826086956523</v>
      </c>
      <c r="AL282" s="11">
        <v>21.103753433018007</v>
      </c>
      <c r="AM282" s="1">
        <v>155751</v>
      </c>
      <c r="AN282" s="1">
        <v>5</v>
      </c>
      <c r="AX282"/>
      <c r="AY282"/>
    </row>
    <row r="283" spans="1:51" x14ac:dyDescent="0.25">
      <c r="A283" t="s">
        <v>508</v>
      </c>
      <c r="B283" t="s">
        <v>152</v>
      </c>
      <c r="C283" t="s">
        <v>649</v>
      </c>
      <c r="D283" t="s">
        <v>552</v>
      </c>
      <c r="E283" s="4">
        <v>72.782608695652172</v>
      </c>
      <c r="F283" s="4">
        <v>228.64217391304348</v>
      </c>
      <c r="G283" s="4">
        <v>0.41923913043478261</v>
      </c>
      <c r="H283" s="11">
        <v>1.8336036753841677E-3</v>
      </c>
      <c r="I283" s="4">
        <v>201.66923913043476</v>
      </c>
      <c r="J283" s="4">
        <v>0</v>
      </c>
      <c r="K283" s="11">
        <v>0</v>
      </c>
      <c r="L283" s="4">
        <v>34.416630434782604</v>
      </c>
      <c r="M283" s="4">
        <v>0.41923913043478261</v>
      </c>
      <c r="N283" s="11">
        <v>1.2181295064001544E-2</v>
      </c>
      <c r="O283" s="4">
        <v>15.845108695652172</v>
      </c>
      <c r="P283" s="4">
        <v>0</v>
      </c>
      <c r="Q283" s="9">
        <v>0</v>
      </c>
      <c r="R283" s="4">
        <v>13.528043478260869</v>
      </c>
      <c r="S283" s="4">
        <v>0.41923913043478261</v>
      </c>
      <c r="T283" s="11">
        <v>3.0990374262803516E-2</v>
      </c>
      <c r="U283" s="4">
        <v>5.0434782608695654</v>
      </c>
      <c r="V283" s="4">
        <v>0</v>
      </c>
      <c r="W283" s="11">
        <v>0</v>
      </c>
      <c r="X283" s="4">
        <v>58.624782608695647</v>
      </c>
      <c r="Y283" s="4">
        <v>0</v>
      </c>
      <c r="Z283" s="11">
        <v>0</v>
      </c>
      <c r="AA283" s="4">
        <v>8.401413043478259</v>
      </c>
      <c r="AB283" s="4">
        <v>0</v>
      </c>
      <c r="AC283" s="11">
        <v>0</v>
      </c>
      <c r="AD283" s="4">
        <v>113.16934782608696</v>
      </c>
      <c r="AE283" s="4">
        <v>0</v>
      </c>
      <c r="AF283" s="11">
        <v>0</v>
      </c>
      <c r="AG283" s="4">
        <v>8.345326086956522</v>
      </c>
      <c r="AH283" s="4">
        <v>0</v>
      </c>
      <c r="AI283" s="11">
        <v>0</v>
      </c>
      <c r="AJ283" s="4">
        <v>5.68467391304348</v>
      </c>
      <c r="AK283" s="4">
        <v>0</v>
      </c>
      <c r="AL283" s="11" t="s">
        <v>873</v>
      </c>
      <c r="AM283" s="1">
        <v>155325</v>
      </c>
      <c r="AN283" s="1">
        <v>5</v>
      </c>
      <c r="AX283"/>
      <c r="AY283"/>
    </row>
    <row r="284" spans="1:51" x14ac:dyDescent="0.25">
      <c r="A284" t="s">
        <v>508</v>
      </c>
      <c r="B284" t="s">
        <v>174</v>
      </c>
      <c r="C284" t="s">
        <v>718</v>
      </c>
      <c r="D284" t="s">
        <v>614</v>
      </c>
      <c r="E284" s="4">
        <v>39.826086956521742</v>
      </c>
      <c r="F284" s="4">
        <v>153.38597826086956</v>
      </c>
      <c r="G284" s="4">
        <v>0</v>
      </c>
      <c r="H284" s="11">
        <v>0</v>
      </c>
      <c r="I284" s="4">
        <v>136.47836956521741</v>
      </c>
      <c r="J284" s="4">
        <v>0</v>
      </c>
      <c r="K284" s="11">
        <v>0</v>
      </c>
      <c r="L284" s="4">
        <v>44.490108695652175</v>
      </c>
      <c r="M284" s="4">
        <v>0</v>
      </c>
      <c r="N284" s="11">
        <v>0</v>
      </c>
      <c r="O284" s="4">
        <v>34.17217391304348</v>
      </c>
      <c r="P284" s="4">
        <v>0</v>
      </c>
      <c r="Q284" s="9">
        <v>0</v>
      </c>
      <c r="R284" s="4">
        <v>5.4483695652173916</v>
      </c>
      <c r="S284" s="4">
        <v>0</v>
      </c>
      <c r="T284" s="11">
        <v>0</v>
      </c>
      <c r="U284" s="4">
        <v>4.8695652173913047</v>
      </c>
      <c r="V284" s="4">
        <v>0</v>
      </c>
      <c r="W284" s="11">
        <v>0</v>
      </c>
      <c r="X284" s="4">
        <v>13.785326086956522</v>
      </c>
      <c r="Y284" s="4">
        <v>0</v>
      </c>
      <c r="Z284" s="11">
        <v>0</v>
      </c>
      <c r="AA284" s="4">
        <v>6.5896739130434785</v>
      </c>
      <c r="AB284" s="4">
        <v>0</v>
      </c>
      <c r="AC284" s="11">
        <v>0</v>
      </c>
      <c r="AD284" s="4">
        <v>65.673043478260865</v>
      </c>
      <c r="AE284" s="4">
        <v>0</v>
      </c>
      <c r="AF284" s="11">
        <v>0</v>
      </c>
      <c r="AG284" s="4">
        <v>0</v>
      </c>
      <c r="AH284" s="4">
        <v>0</v>
      </c>
      <c r="AI284" s="11" t="s">
        <v>873</v>
      </c>
      <c r="AJ284" s="4">
        <v>22.847826086956523</v>
      </c>
      <c r="AK284" s="4">
        <v>0</v>
      </c>
      <c r="AL284" s="11" t="s">
        <v>873</v>
      </c>
      <c r="AM284" s="1">
        <v>155358</v>
      </c>
      <c r="AN284" s="1">
        <v>5</v>
      </c>
      <c r="AX284"/>
      <c r="AY284"/>
    </row>
    <row r="285" spans="1:51" x14ac:dyDescent="0.25">
      <c r="A285" t="s">
        <v>508</v>
      </c>
      <c r="B285" t="s">
        <v>51</v>
      </c>
      <c r="C285" t="s">
        <v>718</v>
      </c>
      <c r="D285" t="s">
        <v>614</v>
      </c>
      <c r="E285" s="4">
        <v>50.25</v>
      </c>
      <c r="F285" s="4">
        <v>194.26902173913047</v>
      </c>
      <c r="G285" s="4">
        <v>0</v>
      </c>
      <c r="H285" s="11">
        <v>0</v>
      </c>
      <c r="I285" s="4">
        <v>171.79347826086959</v>
      </c>
      <c r="J285" s="4">
        <v>0</v>
      </c>
      <c r="K285" s="11">
        <v>0</v>
      </c>
      <c r="L285" s="4">
        <v>47.116847826086953</v>
      </c>
      <c r="M285" s="4">
        <v>0</v>
      </c>
      <c r="N285" s="11">
        <v>0</v>
      </c>
      <c r="O285" s="4">
        <v>30.274456521739129</v>
      </c>
      <c r="P285" s="4">
        <v>0</v>
      </c>
      <c r="Q285" s="9">
        <v>0</v>
      </c>
      <c r="R285" s="4">
        <v>11.364130434782609</v>
      </c>
      <c r="S285" s="4">
        <v>0</v>
      </c>
      <c r="T285" s="11">
        <v>0</v>
      </c>
      <c r="U285" s="4">
        <v>5.4782608695652177</v>
      </c>
      <c r="V285" s="4">
        <v>0</v>
      </c>
      <c r="W285" s="11">
        <v>0</v>
      </c>
      <c r="X285" s="4">
        <v>23.089673913043477</v>
      </c>
      <c r="Y285" s="4">
        <v>0</v>
      </c>
      <c r="Z285" s="11">
        <v>0</v>
      </c>
      <c r="AA285" s="4">
        <v>5.6331521739130439</v>
      </c>
      <c r="AB285" s="4">
        <v>0</v>
      </c>
      <c r="AC285" s="11">
        <v>0</v>
      </c>
      <c r="AD285" s="4">
        <v>98.75</v>
      </c>
      <c r="AE285" s="4">
        <v>0</v>
      </c>
      <c r="AF285" s="11">
        <v>0</v>
      </c>
      <c r="AG285" s="4">
        <v>0</v>
      </c>
      <c r="AH285" s="4">
        <v>0</v>
      </c>
      <c r="AI285" s="11" t="s">
        <v>873</v>
      </c>
      <c r="AJ285" s="4">
        <v>19.679347826086957</v>
      </c>
      <c r="AK285" s="4">
        <v>0</v>
      </c>
      <c r="AL285" s="11" t="s">
        <v>873</v>
      </c>
      <c r="AM285" s="1">
        <v>155143</v>
      </c>
      <c r="AN285" s="1">
        <v>5</v>
      </c>
      <c r="AX285"/>
      <c r="AY285"/>
    </row>
    <row r="286" spans="1:51" x14ac:dyDescent="0.25">
      <c r="A286" t="s">
        <v>508</v>
      </c>
      <c r="B286" t="s">
        <v>240</v>
      </c>
      <c r="C286" t="s">
        <v>661</v>
      </c>
      <c r="D286" t="s">
        <v>563</v>
      </c>
      <c r="E286" s="4">
        <v>13.358695652173912</v>
      </c>
      <c r="F286" s="4">
        <v>33.206521739130437</v>
      </c>
      <c r="G286" s="4">
        <v>0</v>
      </c>
      <c r="H286" s="11">
        <v>0</v>
      </c>
      <c r="I286" s="4">
        <v>28.619565217391305</v>
      </c>
      <c r="J286" s="4">
        <v>0</v>
      </c>
      <c r="K286" s="11">
        <v>0</v>
      </c>
      <c r="L286" s="4">
        <v>4.7608695652173907</v>
      </c>
      <c r="M286" s="4">
        <v>0</v>
      </c>
      <c r="N286" s="11">
        <v>0</v>
      </c>
      <c r="O286" s="4">
        <v>2.1739130434782608</v>
      </c>
      <c r="P286" s="4">
        <v>0</v>
      </c>
      <c r="Q286" s="9">
        <v>0</v>
      </c>
      <c r="R286" s="4">
        <v>0</v>
      </c>
      <c r="S286" s="4">
        <v>0</v>
      </c>
      <c r="T286" s="11" t="s">
        <v>873</v>
      </c>
      <c r="U286" s="4">
        <v>2.5869565217391304</v>
      </c>
      <c r="V286" s="4">
        <v>0</v>
      </c>
      <c r="W286" s="11">
        <v>0</v>
      </c>
      <c r="X286" s="4">
        <v>10.010869565217391</v>
      </c>
      <c r="Y286" s="4">
        <v>0</v>
      </c>
      <c r="Z286" s="11">
        <v>0</v>
      </c>
      <c r="AA286" s="4">
        <v>2</v>
      </c>
      <c r="AB286" s="4">
        <v>0</v>
      </c>
      <c r="AC286" s="11">
        <v>0</v>
      </c>
      <c r="AD286" s="4">
        <v>16.434782608695652</v>
      </c>
      <c r="AE286" s="4">
        <v>0</v>
      </c>
      <c r="AF286" s="11">
        <v>0</v>
      </c>
      <c r="AG286" s="4">
        <v>0</v>
      </c>
      <c r="AH286" s="4">
        <v>0</v>
      </c>
      <c r="AI286" s="11" t="s">
        <v>873</v>
      </c>
      <c r="AJ286" s="4">
        <v>0</v>
      </c>
      <c r="AK286" s="4">
        <v>0</v>
      </c>
      <c r="AL286" s="11" t="s">
        <v>873</v>
      </c>
      <c r="AM286" s="1">
        <v>155486</v>
      </c>
      <c r="AN286" s="1">
        <v>5</v>
      </c>
      <c r="AX286"/>
      <c r="AY286"/>
    </row>
    <row r="287" spans="1:51" x14ac:dyDescent="0.25">
      <c r="A287" t="s">
        <v>508</v>
      </c>
      <c r="B287" t="s">
        <v>379</v>
      </c>
      <c r="C287" t="s">
        <v>726</v>
      </c>
      <c r="D287" t="s">
        <v>581</v>
      </c>
      <c r="E287" s="4">
        <v>41.760869565217391</v>
      </c>
      <c r="F287" s="4">
        <v>136.5416304347826</v>
      </c>
      <c r="G287" s="4">
        <v>0</v>
      </c>
      <c r="H287" s="11">
        <v>0</v>
      </c>
      <c r="I287" s="4">
        <v>121.16445652173914</v>
      </c>
      <c r="J287" s="4">
        <v>0</v>
      </c>
      <c r="K287" s="11">
        <v>0</v>
      </c>
      <c r="L287" s="4">
        <v>26.870543478260863</v>
      </c>
      <c r="M287" s="4">
        <v>0</v>
      </c>
      <c r="N287" s="11">
        <v>0</v>
      </c>
      <c r="O287" s="4">
        <v>15.953369565217386</v>
      </c>
      <c r="P287" s="4">
        <v>0</v>
      </c>
      <c r="Q287" s="9">
        <v>0</v>
      </c>
      <c r="R287" s="4">
        <v>6.5023913043478254</v>
      </c>
      <c r="S287" s="4">
        <v>0</v>
      </c>
      <c r="T287" s="11">
        <v>0</v>
      </c>
      <c r="U287" s="4">
        <v>4.4147826086956519</v>
      </c>
      <c r="V287" s="4">
        <v>0</v>
      </c>
      <c r="W287" s="11">
        <v>0</v>
      </c>
      <c r="X287" s="4">
        <v>37.978913043478265</v>
      </c>
      <c r="Y287" s="4">
        <v>0</v>
      </c>
      <c r="Z287" s="11">
        <v>0</v>
      </c>
      <c r="AA287" s="4">
        <v>4.4599999999999991</v>
      </c>
      <c r="AB287" s="4">
        <v>0</v>
      </c>
      <c r="AC287" s="11">
        <v>0</v>
      </c>
      <c r="AD287" s="4">
        <v>44.015000000000001</v>
      </c>
      <c r="AE287" s="4">
        <v>0</v>
      </c>
      <c r="AF287" s="11">
        <v>0</v>
      </c>
      <c r="AG287" s="4">
        <v>1.0579347826086956</v>
      </c>
      <c r="AH287" s="4">
        <v>0</v>
      </c>
      <c r="AI287" s="11">
        <v>0</v>
      </c>
      <c r="AJ287" s="4">
        <v>22.159239130434795</v>
      </c>
      <c r="AK287" s="4">
        <v>0</v>
      </c>
      <c r="AL287" s="11" t="s">
        <v>873</v>
      </c>
      <c r="AM287" s="1">
        <v>155736</v>
      </c>
      <c r="AN287" s="1">
        <v>5</v>
      </c>
      <c r="AX287"/>
      <c r="AY287"/>
    </row>
    <row r="288" spans="1:51" x14ac:dyDescent="0.25">
      <c r="A288" t="s">
        <v>508</v>
      </c>
      <c r="B288" t="s">
        <v>42</v>
      </c>
      <c r="C288" t="s">
        <v>715</v>
      </c>
      <c r="D288" t="s">
        <v>610</v>
      </c>
      <c r="E288" s="4">
        <v>29.782608695652176</v>
      </c>
      <c r="F288" s="4">
        <v>100.76630434782608</v>
      </c>
      <c r="G288" s="4">
        <v>13.1875</v>
      </c>
      <c r="H288" s="11">
        <v>0.13087212124480882</v>
      </c>
      <c r="I288" s="4">
        <v>89.394021739130423</v>
      </c>
      <c r="J288" s="4">
        <v>13.1875</v>
      </c>
      <c r="K288" s="11">
        <v>0.14752105055172207</v>
      </c>
      <c r="L288" s="4">
        <v>18.290760869565219</v>
      </c>
      <c r="M288" s="4">
        <v>1.4755434782608696</v>
      </c>
      <c r="N288" s="11">
        <v>8.0671519833605709E-2</v>
      </c>
      <c r="O288" s="4">
        <v>6.9184782608695654</v>
      </c>
      <c r="P288" s="4">
        <v>1.4755434782608696</v>
      </c>
      <c r="Q288" s="9">
        <v>0.21327572663000785</v>
      </c>
      <c r="R288" s="4">
        <v>6.2418478260869561</v>
      </c>
      <c r="S288" s="4">
        <v>0</v>
      </c>
      <c r="T288" s="11">
        <v>0</v>
      </c>
      <c r="U288" s="4">
        <v>5.1304347826086953</v>
      </c>
      <c r="V288" s="4">
        <v>0</v>
      </c>
      <c r="W288" s="11">
        <v>0</v>
      </c>
      <c r="X288" s="4">
        <v>27.282608695652176</v>
      </c>
      <c r="Y288" s="4">
        <v>0.40217391304347827</v>
      </c>
      <c r="Z288" s="11">
        <v>1.4741035856573704E-2</v>
      </c>
      <c r="AA288" s="4">
        <v>0</v>
      </c>
      <c r="AB288" s="4">
        <v>0</v>
      </c>
      <c r="AC288" s="11" t="s">
        <v>873</v>
      </c>
      <c r="AD288" s="4">
        <v>33.904891304347828</v>
      </c>
      <c r="AE288" s="4">
        <v>10.217391304347826</v>
      </c>
      <c r="AF288" s="11">
        <v>0.30135449226576899</v>
      </c>
      <c r="AG288" s="4">
        <v>13.597826086956522</v>
      </c>
      <c r="AH288" s="4">
        <v>0</v>
      </c>
      <c r="AI288" s="11">
        <v>0</v>
      </c>
      <c r="AJ288" s="4">
        <v>7.6902173913043477</v>
      </c>
      <c r="AK288" s="4">
        <v>1.0923913043478262</v>
      </c>
      <c r="AL288" s="11">
        <v>7.0398009950248746</v>
      </c>
      <c r="AM288" s="1">
        <v>155128</v>
      </c>
      <c r="AN288" s="1">
        <v>5</v>
      </c>
      <c r="AX288"/>
      <c r="AY288"/>
    </row>
    <row r="289" spans="1:51" x14ac:dyDescent="0.25">
      <c r="A289" t="s">
        <v>508</v>
      </c>
      <c r="B289" t="s">
        <v>144</v>
      </c>
      <c r="C289" t="s">
        <v>703</v>
      </c>
      <c r="D289" t="s">
        <v>602</v>
      </c>
      <c r="E289" s="4">
        <v>49.478260869565219</v>
      </c>
      <c r="F289" s="4">
        <v>171.91576086956522</v>
      </c>
      <c r="G289" s="4">
        <v>13.010869565217392</v>
      </c>
      <c r="H289" s="11">
        <v>7.5681656524144478E-2</v>
      </c>
      <c r="I289" s="4">
        <v>152.60326086956522</v>
      </c>
      <c r="J289" s="4">
        <v>13.010869565217392</v>
      </c>
      <c r="K289" s="11">
        <v>8.5259446561487234E-2</v>
      </c>
      <c r="L289" s="4">
        <v>36.986413043478265</v>
      </c>
      <c r="M289" s="4">
        <v>0.46467391304347827</v>
      </c>
      <c r="N289" s="11">
        <v>1.2563367864227461E-2</v>
      </c>
      <c r="O289" s="4">
        <v>17.673913043478262</v>
      </c>
      <c r="P289" s="4">
        <v>0.46467391304347827</v>
      </c>
      <c r="Q289" s="9">
        <v>2.6291512915129149E-2</v>
      </c>
      <c r="R289" s="4">
        <v>13.747282608695652</v>
      </c>
      <c r="S289" s="4">
        <v>0</v>
      </c>
      <c r="T289" s="11">
        <v>0</v>
      </c>
      <c r="U289" s="4">
        <v>5.5652173913043477</v>
      </c>
      <c r="V289" s="4">
        <v>0</v>
      </c>
      <c r="W289" s="11">
        <v>0</v>
      </c>
      <c r="X289" s="4">
        <v>43.198369565217391</v>
      </c>
      <c r="Y289" s="4">
        <v>8.3016304347826093</v>
      </c>
      <c r="Z289" s="11">
        <v>0.19217462414292005</v>
      </c>
      <c r="AA289" s="4">
        <v>0</v>
      </c>
      <c r="AB289" s="4">
        <v>0</v>
      </c>
      <c r="AC289" s="11" t="s">
        <v>873</v>
      </c>
      <c r="AD289" s="4">
        <v>52.195652173913047</v>
      </c>
      <c r="AE289" s="4">
        <v>2.0869565217391304</v>
      </c>
      <c r="AF289" s="11">
        <v>3.9983340274885461E-2</v>
      </c>
      <c r="AG289" s="4">
        <v>0</v>
      </c>
      <c r="AH289" s="4">
        <v>0</v>
      </c>
      <c r="AI289" s="11" t="s">
        <v>873</v>
      </c>
      <c r="AJ289" s="4">
        <v>39.535326086956523</v>
      </c>
      <c r="AK289" s="4">
        <v>2.1576086956521738</v>
      </c>
      <c r="AL289" s="11">
        <v>18.323677581863983</v>
      </c>
      <c r="AM289" s="1">
        <v>155297</v>
      </c>
      <c r="AN289" s="1">
        <v>5</v>
      </c>
      <c r="AX289"/>
      <c r="AY289"/>
    </row>
    <row r="290" spans="1:51" x14ac:dyDescent="0.25">
      <c r="A290" t="s">
        <v>508</v>
      </c>
      <c r="B290" t="s">
        <v>12</v>
      </c>
      <c r="C290" t="s">
        <v>698</v>
      </c>
      <c r="D290" t="s">
        <v>591</v>
      </c>
      <c r="E290" s="4">
        <v>51.25</v>
      </c>
      <c r="F290" s="4">
        <v>168.88586956521738</v>
      </c>
      <c r="G290" s="4">
        <v>13.589673913043477</v>
      </c>
      <c r="H290" s="11">
        <v>8.0466613032984718E-2</v>
      </c>
      <c r="I290" s="4">
        <v>141.97010869565219</v>
      </c>
      <c r="J290" s="4">
        <v>13.589673913043477</v>
      </c>
      <c r="K290" s="11">
        <v>9.5722078667815083E-2</v>
      </c>
      <c r="L290" s="4">
        <v>50.529891304347821</v>
      </c>
      <c r="M290" s="4">
        <v>7.8532608695652177</v>
      </c>
      <c r="N290" s="11">
        <v>0.15541812315138481</v>
      </c>
      <c r="O290" s="4">
        <v>23.614130434782609</v>
      </c>
      <c r="P290" s="4">
        <v>7.8532608695652177</v>
      </c>
      <c r="Q290" s="9">
        <v>0.33256616800920596</v>
      </c>
      <c r="R290" s="4">
        <v>22.263586956521738</v>
      </c>
      <c r="S290" s="4">
        <v>0</v>
      </c>
      <c r="T290" s="11">
        <v>0</v>
      </c>
      <c r="U290" s="4">
        <v>4.6521739130434785</v>
      </c>
      <c r="V290" s="4">
        <v>0</v>
      </c>
      <c r="W290" s="11">
        <v>0</v>
      </c>
      <c r="X290" s="4">
        <v>32.945652173913047</v>
      </c>
      <c r="Y290" s="4">
        <v>0.30978260869565216</v>
      </c>
      <c r="Z290" s="11">
        <v>9.4028373474100944E-3</v>
      </c>
      <c r="AA290" s="4">
        <v>0</v>
      </c>
      <c r="AB290" s="4">
        <v>0</v>
      </c>
      <c r="AC290" s="11" t="s">
        <v>873</v>
      </c>
      <c r="AD290" s="4">
        <v>67.728260869565219</v>
      </c>
      <c r="AE290" s="4">
        <v>5.4266304347826084</v>
      </c>
      <c r="AF290" s="11">
        <v>8.0123575670036903E-2</v>
      </c>
      <c r="AG290" s="4">
        <v>0.77717391304347827</v>
      </c>
      <c r="AH290" s="4">
        <v>0</v>
      </c>
      <c r="AI290" s="11">
        <v>0</v>
      </c>
      <c r="AJ290" s="4">
        <v>16.904891304347824</v>
      </c>
      <c r="AK290" s="4">
        <v>0</v>
      </c>
      <c r="AL290" s="11" t="s">
        <v>873</v>
      </c>
      <c r="AM290" s="1">
        <v>155006</v>
      </c>
      <c r="AN290" s="1">
        <v>5</v>
      </c>
      <c r="AX290"/>
      <c r="AY290"/>
    </row>
    <row r="291" spans="1:51" x14ac:dyDescent="0.25">
      <c r="A291" t="s">
        <v>508</v>
      </c>
      <c r="B291" t="s">
        <v>12</v>
      </c>
      <c r="C291" t="s">
        <v>687</v>
      </c>
      <c r="D291" t="s">
        <v>598</v>
      </c>
      <c r="E291" s="4">
        <v>44.934782608695649</v>
      </c>
      <c r="F291" s="4">
        <v>169.43478260869566</v>
      </c>
      <c r="G291" s="4">
        <v>0</v>
      </c>
      <c r="H291" s="11">
        <v>0</v>
      </c>
      <c r="I291" s="4">
        <v>149.13315217391306</v>
      </c>
      <c r="J291" s="4">
        <v>0</v>
      </c>
      <c r="K291" s="11">
        <v>0</v>
      </c>
      <c r="L291" s="4">
        <v>27.603260869565219</v>
      </c>
      <c r="M291" s="4">
        <v>0</v>
      </c>
      <c r="N291" s="11">
        <v>0</v>
      </c>
      <c r="O291" s="4">
        <v>7.3016304347826084</v>
      </c>
      <c r="P291" s="4">
        <v>0</v>
      </c>
      <c r="Q291" s="9">
        <v>0</v>
      </c>
      <c r="R291" s="4">
        <v>15.084239130434783</v>
      </c>
      <c r="S291" s="4">
        <v>0</v>
      </c>
      <c r="T291" s="11">
        <v>0</v>
      </c>
      <c r="U291" s="4">
        <v>5.2173913043478262</v>
      </c>
      <c r="V291" s="4">
        <v>0</v>
      </c>
      <c r="W291" s="11">
        <v>0</v>
      </c>
      <c r="X291" s="4">
        <v>45.809782608695649</v>
      </c>
      <c r="Y291" s="4">
        <v>0</v>
      </c>
      <c r="Z291" s="11">
        <v>0</v>
      </c>
      <c r="AA291" s="4">
        <v>0</v>
      </c>
      <c r="AB291" s="4">
        <v>0</v>
      </c>
      <c r="AC291" s="11" t="s">
        <v>873</v>
      </c>
      <c r="AD291" s="4">
        <v>39.717391304347828</v>
      </c>
      <c r="AE291" s="4">
        <v>0</v>
      </c>
      <c r="AF291" s="11">
        <v>0</v>
      </c>
      <c r="AG291" s="4">
        <v>5.6114130434782608</v>
      </c>
      <c r="AH291" s="4">
        <v>0</v>
      </c>
      <c r="AI291" s="11">
        <v>0</v>
      </c>
      <c r="AJ291" s="4">
        <v>50.692934782608695</v>
      </c>
      <c r="AK291" s="4">
        <v>0</v>
      </c>
      <c r="AL291" s="11" t="s">
        <v>873</v>
      </c>
      <c r="AM291" s="1">
        <v>155039</v>
      </c>
      <c r="AN291" s="1">
        <v>5</v>
      </c>
      <c r="AX291"/>
      <c r="AY291"/>
    </row>
    <row r="292" spans="1:51" x14ac:dyDescent="0.25">
      <c r="A292" t="s">
        <v>508</v>
      </c>
      <c r="B292" t="s">
        <v>12</v>
      </c>
      <c r="C292" t="s">
        <v>697</v>
      </c>
      <c r="D292" t="s">
        <v>596</v>
      </c>
      <c r="E292" s="4">
        <v>82.010869565217391</v>
      </c>
      <c r="F292" s="4">
        <v>286.07880434782606</v>
      </c>
      <c r="G292" s="4">
        <v>85.649456521739125</v>
      </c>
      <c r="H292" s="11">
        <v>0.29939113006639628</v>
      </c>
      <c r="I292" s="4">
        <v>259.55434782608694</v>
      </c>
      <c r="J292" s="4">
        <v>85.649456521739125</v>
      </c>
      <c r="K292" s="11">
        <v>0.32998659910381506</v>
      </c>
      <c r="L292" s="4">
        <v>46.105978260869563</v>
      </c>
      <c r="M292" s="4">
        <v>11.494565217391305</v>
      </c>
      <c r="N292" s="11">
        <v>0.24930747922437674</v>
      </c>
      <c r="O292" s="4">
        <v>19.581521739130434</v>
      </c>
      <c r="P292" s="4">
        <v>11.494565217391305</v>
      </c>
      <c r="Q292" s="9">
        <v>0.5870108243130725</v>
      </c>
      <c r="R292" s="4">
        <v>21.654891304347824</v>
      </c>
      <c r="S292" s="4">
        <v>0</v>
      </c>
      <c r="T292" s="11">
        <v>0</v>
      </c>
      <c r="U292" s="4">
        <v>4.8695652173913047</v>
      </c>
      <c r="V292" s="4">
        <v>0</v>
      </c>
      <c r="W292" s="11">
        <v>0</v>
      </c>
      <c r="X292" s="4">
        <v>61.671195652173914</v>
      </c>
      <c r="Y292" s="4">
        <v>25.5</v>
      </c>
      <c r="Z292" s="11">
        <v>0.41348314606741571</v>
      </c>
      <c r="AA292" s="4">
        <v>0</v>
      </c>
      <c r="AB292" s="4">
        <v>0</v>
      </c>
      <c r="AC292" s="11" t="s">
        <v>873</v>
      </c>
      <c r="AD292" s="4">
        <v>129.10054347826087</v>
      </c>
      <c r="AE292" s="4">
        <v>47.801630434782609</v>
      </c>
      <c r="AF292" s="11">
        <v>0.37026668631206716</v>
      </c>
      <c r="AG292" s="4">
        <v>2.1766304347826089</v>
      </c>
      <c r="AH292" s="4">
        <v>0</v>
      </c>
      <c r="AI292" s="11">
        <v>0</v>
      </c>
      <c r="AJ292" s="4">
        <v>47.024456521739133</v>
      </c>
      <c r="AK292" s="4">
        <v>0.85326086956521741</v>
      </c>
      <c r="AL292" s="11">
        <v>55.111464968152866</v>
      </c>
      <c r="AM292" s="1">
        <v>155049</v>
      </c>
      <c r="AN292" s="1">
        <v>5</v>
      </c>
      <c r="AX292"/>
      <c r="AY292"/>
    </row>
    <row r="293" spans="1:51" x14ac:dyDescent="0.25">
      <c r="A293" t="s">
        <v>508</v>
      </c>
      <c r="B293" t="s">
        <v>12</v>
      </c>
      <c r="C293" t="s">
        <v>691</v>
      </c>
      <c r="D293" t="s">
        <v>599</v>
      </c>
      <c r="E293" s="4">
        <v>53.315217391304351</v>
      </c>
      <c r="F293" s="4">
        <v>154.10597826086956</v>
      </c>
      <c r="G293" s="4">
        <v>0</v>
      </c>
      <c r="H293" s="11">
        <v>0</v>
      </c>
      <c r="I293" s="4">
        <v>141.97826086956522</v>
      </c>
      <c r="J293" s="4">
        <v>0</v>
      </c>
      <c r="K293" s="11">
        <v>0</v>
      </c>
      <c r="L293" s="4">
        <v>46.994565217391305</v>
      </c>
      <c r="M293" s="4">
        <v>0</v>
      </c>
      <c r="N293" s="11">
        <v>0</v>
      </c>
      <c r="O293" s="4">
        <v>34.866847826086953</v>
      </c>
      <c r="P293" s="4">
        <v>0</v>
      </c>
      <c r="Q293" s="9">
        <v>0</v>
      </c>
      <c r="R293" s="4">
        <v>7.7798913043478262</v>
      </c>
      <c r="S293" s="4">
        <v>0</v>
      </c>
      <c r="T293" s="11">
        <v>0</v>
      </c>
      <c r="U293" s="4">
        <v>4.3478260869565215</v>
      </c>
      <c r="V293" s="4">
        <v>0</v>
      </c>
      <c r="W293" s="11">
        <v>0</v>
      </c>
      <c r="X293" s="4">
        <v>34.214673913043477</v>
      </c>
      <c r="Y293" s="4">
        <v>0</v>
      </c>
      <c r="Z293" s="11">
        <v>0</v>
      </c>
      <c r="AA293" s="4">
        <v>0</v>
      </c>
      <c r="AB293" s="4">
        <v>0</v>
      </c>
      <c r="AC293" s="11" t="s">
        <v>873</v>
      </c>
      <c r="AD293" s="4">
        <v>50</v>
      </c>
      <c r="AE293" s="4">
        <v>0</v>
      </c>
      <c r="AF293" s="11">
        <v>0</v>
      </c>
      <c r="AG293" s="4">
        <v>0</v>
      </c>
      <c r="AH293" s="4">
        <v>0</v>
      </c>
      <c r="AI293" s="11" t="s">
        <v>873</v>
      </c>
      <c r="AJ293" s="4">
        <v>22.896739130434781</v>
      </c>
      <c r="AK293" s="4">
        <v>0</v>
      </c>
      <c r="AL293" s="11" t="s">
        <v>873</v>
      </c>
      <c r="AM293" s="1">
        <v>155053</v>
      </c>
      <c r="AN293" s="1">
        <v>5</v>
      </c>
      <c r="AX293"/>
      <c r="AY293"/>
    </row>
    <row r="294" spans="1:51" x14ac:dyDescent="0.25">
      <c r="A294" t="s">
        <v>508</v>
      </c>
      <c r="B294" t="s">
        <v>12</v>
      </c>
      <c r="C294" t="s">
        <v>701</v>
      </c>
      <c r="D294" t="s">
        <v>600</v>
      </c>
      <c r="E294" s="4">
        <v>51.489130434782609</v>
      </c>
      <c r="F294" s="4">
        <v>173.86413043478262</v>
      </c>
      <c r="G294" s="4">
        <v>0</v>
      </c>
      <c r="H294" s="11">
        <v>0</v>
      </c>
      <c r="I294" s="4">
        <v>155.85054347826087</v>
      </c>
      <c r="J294" s="4">
        <v>0</v>
      </c>
      <c r="K294" s="11">
        <v>0</v>
      </c>
      <c r="L294" s="4">
        <v>25.247282608695652</v>
      </c>
      <c r="M294" s="4">
        <v>0</v>
      </c>
      <c r="N294" s="11">
        <v>0</v>
      </c>
      <c r="O294" s="4">
        <v>7.2336956521739131</v>
      </c>
      <c r="P294" s="4">
        <v>0</v>
      </c>
      <c r="Q294" s="9">
        <v>0</v>
      </c>
      <c r="R294" s="4">
        <v>13.057065217391305</v>
      </c>
      <c r="S294" s="4">
        <v>0</v>
      </c>
      <c r="T294" s="11">
        <v>0</v>
      </c>
      <c r="U294" s="4">
        <v>4.9565217391304346</v>
      </c>
      <c r="V294" s="4">
        <v>0</v>
      </c>
      <c r="W294" s="11">
        <v>0</v>
      </c>
      <c r="X294" s="4">
        <v>36.095108695652172</v>
      </c>
      <c r="Y294" s="4">
        <v>0</v>
      </c>
      <c r="Z294" s="11">
        <v>0</v>
      </c>
      <c r="AA294" s="4">
        <v>0</v>
      </c>
      <c r="AB294" s="4">
        <v>0</v>
      </c>
      <c r="AC294" s="11" t="s">
        <v>873</v>
      </c>
      <c r="AD294" s="4">
        <v>72.076086956521735</v>
      </c>
      <c r="AE294" s="4">
        <v>0</v>
      </c>
      <c r="AF294" s="11">
        <v>0</v>
      </c>
      <c r="AG294" s="4">
        <v>0</v>
      </c>
      <c r="AH294" s="4">
        <v>0</v>
      </c>
      <c r="AI294" s="11" t="s">
        <v>873</v>
      </c>
      <c r="AJ294" s="4">
        <v>40.445652173913047</v>
      </c>
      <c r="AK294" s="4">
        <v>0</v>
      </c>
      <c r="AL294" s="11" t="s">
        <v>873</v>
      </c>
      <c r="AM294" s="1">
        <v>155059</v>
      </c>
      <c r="AN294" s="1">
        <v>5</v>
      </c>
      <c r="AX294"/>
      <c r="AY294"/>
    </row>
    <row r="295" spans="1:51" x14ac:dyDescent="0.25">
      <c r="A295" t="s">
        <v>508</v>
      </c>
      <c r="B295" t="s">
        <v>12</v>
      </c>
      <c r="C295" t="s">
        <v>665</v>
      </c>
      <c r="D295" t="s">
        <v>548</v>
      </c>
      <c r="E295" s="4">
        <v>45.923913043478258</v>
      </c>
      <c r="F295" s="4">
        <v>179.79076086956522</v>
      </c>
      <c r="G295" s="4">
        <v>43.940217391304351</v>
      </c>
      <c r="H295" s="11">
        <v>0.24439641491468042</v>
      </c>
      <c r="I295" s="4">
        <v>162.06793478260869</v>
      </c>
      <c r="J295" s="4">
        <v>43.940217391304351</v>
      </c>
      <c r="K295" s="11">
        <v>0.27112221458392721</v>
      </c>
      <c r="L295" s="4">
        <v>39.494565217391305</v>
      </c>
      <c r="M295" s="4">
        <v>5.5271739130434785</v>
      </c>
      <c r="N295" s="11">
        <v>0.13994770882069629</v>
      </c>
      <c r="O295" s="4">
        <v>21.771739130434781</v>
      </c>
      <c r="P295" s="4">
        <v>5.5271739130434785</v>
      </c>
      <c r="Q295" s="9">
        <v>0.25386919620569148</v>
      </c>
      <c r="R295" s="4">
        <v>12.331521739130435</v>
      </c>
      <c r="S295" s="4">
        <v>0</v>
      </c>
      <c r="T295" s="11">
        <v>0</v>
      </c>
      <c r="U295" s="4">
        <v>5.3913043478260869</v>
      </c>
      <c r="V295" s="4">
        <v>0</v>
      </c>
      <c r="W295" s="11">
        <v>0</v>
      </c>
      <c r="X295" s="4">
        <v>35.703804347826086</v>
      </c>
      <c r="Y295" s="4">
        <v>11.706521739130435</v>
      </c>
      <c r="Z295" s="11">
        <v>0.32787883400563211</v>
      </c>
      <c r="AA295" s="4">
        <v>0</v>
      </c>
      <c r="AB295" s="4">
        <v>0</v>
      </c>
      <c r="AC295" s="11" t="s">
        <v>873</v>
      </c>
      <c r="AD295" s="4">
        <v>72.317934782608702</v>
      </c>
      <c r="AE295" s="4">
        <v>25.921195652173914</v>
      </c>
      <c r="AF295" s="11">
        <v>0.35843384811934015</v>
      </c>
      <c r="AG295" s="4">
        <v>9.1059782608695645</v>
      </c>
      <c r="AH295" s="4">
        <v>0</v>
      </c>
      <c r="AI295" s="11">
        <v>0</v>
      </c>
      <c r="AJ295" s="4">
        <v>23.168478260869566</v>
      </c>
      <c r="AK295" s="4">
        <v>0.78532608695652173</v>
      </c>
      <c r="AL295" s="11">
        <v>29.501730103806231</v>
      </c>
      <c r="AM295" s="1">
        <v>155102</v>
      </c>
      <c r="AN295" s="1">
        <v>5</v>
      </c>
      <c r="AX295"/>
      <c r="AY295"/>
    </row>
    <row r="296" spans="1:51" x14ac:dyDescent="0.25">
      <c r="A296" t="s">
        <v>508</v>
      </c>
      <c r="B296" t="s">
        <v>12</v>
      </c>
      <c r="C296" t="s">
        <v>672</v>
      </c>
      <c r="D296" t="s">
        <v>608</v>
      </c>
      <c r="E296" s="4">
        <v>58.706521739130437</v>
      </c>
      <c r="F296" s="4">
        <v>173.65217391304347</v>
      </c>
      <c r="G296" s="4">
        <v>41.885869565217391</v>
      </c>
      <c r="H296" s="11">
        <v>0.24120555833750626</v>
      </c>
      <c r="I296" s="4">
        <v>153.72554347826087</v>
      </c>
      <c r="J296" s="4">
        <v>41.885869565217391</v>
      </c>
      <c r="K296" s="11">
        <v>0.27247176114970567</v>
      </c>
      <c r="L296" s="4">
        <v>28.334239130434785</v>
      </c>
      <c r="M296" s="4">
        <v>4.9429347826086953</v>
      </c>
      <c r="N296" s="11">
        <v>0.17445094466289437</v>
      </c>
      <c r="O296" s="4">
        <v>8.4076086956521738</v>
      </c>
      <c r="P296" s="4">
        <v>4.9429347826086953</v>
      </c>
      <c r="Q296" s="9">
        <v>0.58791208791208793</v>
      </c>
      <c r="R296" s="4">
        <v>15.111413043478262</v>
      </c>
      <c r="S296" s="4">
        <v>0</v>
      </c>
      <c r="T296" s="11">
        <v>0</v>
      </c>
      <c r="U296" s="4">
        <v>4.8152173913043477</v>
      </c>
      <c r="V296" s="4">
        <v>0</v>
      </c>
      <c r="W296" s="11">
        <v>0</v>
      </c>
      <c r="X296" s="4">
        <v>76.513586956521735</v>
      </c>
      <c r="Y296" s="4">
        <v>27.880434782608695</v>
      </c>
      <c r="Z296" s="11">
        <v>0.36438541037752603</v>
      </c>
      <c r="AA296" s="4">
        <v>0</v>
      </c>
      <c r="AB296" s="4">
        <v>0</v>
      </c>
      <c r="AC296" s="11" t="s">
        <v>873</v>
      </c>
      <c r="AD296" s="4">
        <v>55.510869565217391</v>
      </c>
      <c r="AE296" s="4">
        <v>8.0923913043478262</v>
      </c>
      <c r="AF296" s="11">
        <v>0.14578030154689642</v>
      </c>
      <c r="AG296" s="4">
        <v>0</v>
      </c>
      <c r="AH296" s="4">
        <v>0</v>
      </c>
      <c r="AI296" s="11" t="s">
        <v>873</v>
      </c>
      <c r="AJ296" s="4">
        <v>13.293478260869565</v>
      </c>
      <c r="AK296" s="4">
        <v>0.97010869565217395</v>
      </c>
      <c r="AL296" s="11">
        <v>13.703081232492996</v>
      </c>
      <c r="AM296" s="1">
        <v>155118</v>
      </c>
      <c r="AN296" s="1">
        <v>5</v>
      </c>
      <c r="AX296"/>
      <c r="AY296"/>
    </row>
    <row r="297" spans="1:51" x14ac:dyDescent="0.25">
      <c r="A297" t="s">
        <v>508</v>
      </c>
      <c r="B297" t="s">
        <v>12</v>
      </c>
      <c r="C297" t="s">
        <v>715</v>
      </c>
      <c r="D297" t="s">
        <v>610</v>
      </c>
      <c r="E297" s="4">
        <v>39.891304347826086</v>
      </c>
      <c r="F297" s="4">
        <v>129.39673913043478</v>
      </c>
      <c r="G297" s="4">
        <v>17.96467391304348</v>
      </c>
      <c r="H297" s="11">
        <v>0.13883405434919571</v>
      </c>
      <c r="I297" s="4">
        <v>114.18749999999999</v>
      </c>
      <c r="J297" s="4">
        <v>17.96467391304348</v>
      </c>
      <c r="K297" s="11">
        <v>0.15732609885533427</v>
      </c>
      <c r="L297" s="4">
        <v>48.654891304347828</v>
      </c>
      <c r="M297" s="4">
        <v>4.7201086956521738</v>
      </c>
      <c r="N297" s="11">
        <v>9.7012007819044954E-2</v>
      </c>
      <c r="O297" s="4">
        <v>33.445652173913047</v>
      </c>
      <c r="P297" s="4">
        <v>4.7201086956521738</v>
      </c>
      <c r="Q297" s="9">
        <v>0.14112772180695482</v>
      </c>
      <c r="R297" s="4">
        <v>10.078804347826088</v>
      </c>
      <c r="S297" s="4">
        <v>0</v>
      </c>
      <c r="T297" s="11">
        <v>0</v>
      </c>
      <c r="U297" s="4">
        <v>5.1304347826086953</v>
      </c>
      <c r="V297" s="4">
        <v>0</v>
      </c>
      <c r="W297" s="11">
        <v>0</v>
      </c>
      <c r="X297" s="4">
        <v>13.714673913043478</v>
      </c>
      <c r="Y297" s="4">
        <v>3.4891304347826089</v>
      </c>
      <c r="Z297" s="11">
        <v>0.25440855954032099</v>
      </c>
      <c r="AA297" s="4">
        <v>0</v>
      </c>
      <c r="AB297" s="4">
        <v>0</v>
      </c>
      <c r="AC297" s="11" t="s">
        <v>873</v>
      </c>
      <c r="AD297" s="4">
        <v>41.782608695652172</v>
      </c>
      <c r="AE297" s="4">
        <v>4.7038043478260869</v>
      </c>
      <c r="AF297" s="11">
        <v>0.11257804370447451</v>
      </c>
      <c r="AG297" s="4">
        <v>0.61684782608695654</v>
      </c>
      <c r="AH297" s="4">
        <v>0</v>
      </c>
      <c r="AI297" s="11">
        <v>0</v>
      </c>
      <c r="AJ297" s="4">
        <v>24.627717391304348</v>
      </c>
      <c r="AK297" s="4">
        <v>5.0516304347826084</v>
      </c>
      <c r="AL297" s="11">
        <v>4.8752017213555678</v>
      </c>
      <c r="AM297" s="1">
        <v>155150</v>
      </c>
      <c r="AN297" s="1">
        <v>5</v>
      </c>
      <c r="AX297"/>
      <c r="AY297"/>
    </row>
    <row r="298" spans="1:51" x14ac:dyDescent="0.25">
      <c r="A298" t="s">
        <v>508</v>
      </c>
      <c r="B298" t="s">
        <v>12</v>
      </c>
      <c r="C298" t="s">
        <v>636</v>
      </c>
      <c r="D298" t="s">
        <v>576</v>
      </c>
      <c r="E298" s="4">
        <v>62.673913043478258</v>
      </c>
      <c r="F298" s="4">
        <v>202.73641304347828</v>
      </c>
      <c r="G298" s="4">
        <v>37.005434782608702</v>
      </c>
      <c r="H298" s="11">
        <v>0.18252978942994627</v>
      </c>
      <c r="I298" s="4">
        <v>181.25815217391303</v>
      </c>
      <c r="J298" s="4">
        <v>37.005434782608702</v>
      </c>
      <c r="K298" s="11">
        <v>0.20415873349024785</v>
      </c>
      <c r="L298" s="4">
        <v>34.073369565217391</v>
      </c>
      <c r="M298" s="4">
        <v>3.7989130434782608</v>
      </c>
      <c r="N298" s="11">
        <v>0.1114921445091315</v>
      </c>
      <c r="O298" s="4">
        <v>12.595108695652174</v>
      </c>
      <c r="P298" s="4">
        <v>3.7989130434782608</v>
      </c>
      <c r="Q298" s="9">
        <v>0.30161812297734625</v>
      </c>
      <c r="R298" s="4">
        <v>17.304347826086957</v>
      </c>
      <c r="S298" s="4">
        <v>0</v>
      </c>
      <c r="T298" s="11">
        <v>0</v>
      </c>
      <c r="U298" s="4">
        <v>4.1739130434782608</v>
      </c>
      <c r="V298" s="4">
        <v>0</v>
      </c>
      <c r="W298" s="11">
        <v>0</v>
      </c>
      <c r="X298" s="4">
        <v>57.834239130434781</v>
      </c>
      <c r="Y298" s="4">
        <v>8.9239130434782616</v>
      </c>
      <c r="Z298" s="11">
        <v>0.15430155523187522</v>
      </c>
      <c r="AA298" s="4">
        <v>0</v>
      </c>
      <c r="AB298" s="4">
        <v>0</v>
      </c>
      <c r="AC298" s="11" t="s">
        <v>873</v>
      </c>
      <c r="AD298" s="4">
        <v>75.456521739130437</v>
      </c>
      <c r="AE298" s="4">
        <v>19.866847826086957</v>
      </c>
      <c r="AF298" s="11">
        <v>0.26328867761452029</v>
      </c>
      <c r="AG298" s="4">
        <v>0</v>
      </c>
      <c r="AH298" s="4">
        <v>0</v>
      </c>
      <c r="AI298" s="11" t="s">
        <v>873</v>
      </c>
      <c r="AJ298" s="4">
        <v>35.372282608695649</v>
      </c>
      <c r="AK298" s="4">
        <v>4.4157608695652177</v>
      </c>
      <c r="AL298" s="11">
        <v>8.0104615384615379</v>
      </c>
      <c r="AM298" s="1">
        <v>155173</v>
      </c>
      <c r="AN298" s="1">
        <v>5</v>
      </c>
      <c r="AX298"/>
      <c r="AY298"/>
    </row>
    <row r="299" spans="1:51" x14ac:dyDescent="0.25">
      <c r="A299" t="s">
        <v>508</v>
      </c>
      <c r="B299" t="s">
        <v>12</v>
      </c>
      <c r="C299" t="s">
        <v>735</v>
      </c>
      <c r="D299" t="s">
        <v>594</v>
      </c>
      <c r="E299" s="4">
        <v>82.869565217391298</v>
      </c>
      <c r="F299" s="4">
        <v>257.76630434782612</v>
      </c>
      <c r="G299" s="4">
        <v>63.336956521739125</v>
      </c>
      <c r="H299" s="11">
        <v>0.24571464715680275</v>
      </c>
      <c r="I299" s="4">
        <v>235.1875</v>
      </c>
      <c r="J299" s="4">
        <v>63.336956521739125</v>
      </c>
      <c r="K299" s="11">
        <v>0.26930409363481955</v>
      </c>
      <c r="L299" s="4">
        <v>49.885869565217391</v>
      </c>
      <c r="M299" s="4">
        <v>2.1168478260869565</v>
      </c>
      <c r="N299" s="11">
        <v>4.2433816319860554E-2</v>
      </c>
      <c r="O299" s="4">
        <v>27.307065217391305</v>
      </c>
      <c r="P299" s="4">
        <v>2.1168478260869565</v>
      </c>
      <c r="Q299" s="9">
        <v>7.7520151258831729E-2</v>
      </c>
      <c r="R299" s="4">
        <v>17.361413043478262</v>
      </c>
      <c r="S299" s="4">
        <v>0</v>
      </c>
      <c r="T299" s="11">
        <v>0</v>
      </c>
      <c r="U299" s="4">
        <v>5.2173913043478262</v>
      </c>
      <c r="V299" s="4">
        <v>0</v>
      </c>
      <c r="W299" s="11">
        <v>0</v>
      </c>
      <c r="X299" s="4">
        <v>50.652173913043477</v>
      </c>
      <c r="Y299" s="4">
        <v>6.8206521739130439</v>
      </c>
      <c r="Z299" s="11">
        <v>0.13465665236051502</v>
      </c>
      <c r="AA299" s="4">
        <v>0</v>
      </c>
      <c r="AB299" s="4">
        <v>0</v>
      </c>
      <c r="AC299" s="11" t="s">
        <v>873</v>
      </c>
      <c r="AD299" s="4">
        <v>139.32065217391303</v>
      </c>
      <c r="AE299" s="4">
        <v>51.247282608695649</v>
      </c>
      <c r="AF299" s="11">
        <v>0.3678369416812951</v>
      </c>
      <c r="AG299" s="4">
        <v>4.3233695652173916</v>
      </c>
      <c r="AH299" s="4">
        <v>0</v>
      </c>
      <c r="AI299" s="11">
        <v>0</v>
      </c>
      <c r="AJ299" s="4">
        <v>13.584239130434783</v>
      </c>
      <c r="AK299" s="4">
        <v>3.152173913043478</v>
      </c>
      <c r="AL299" s="11">
        <v>4.3094827586206899</v>
      </c>
      <c r="AM299" s="1">
        <v>155235</v>
      </c>
      <c r="AN299" s="1">
        <v>5</v>
      </c>
      <c r="AX299"/>
      <c r="AY299"/>
    </row>
    <row r="300" spans="1:51" x14ac:dyDescent="0.25">
      <c r="A300" t="s">
        <v>508</v>
      </c>
      <c r="B300" t="s">
        <v>12</v>
      </c>
      <c r="C300" t="s">
        <v>738</v>
      </c>
      <c r="D300" t="s">
        <v>578</v>
      </c>
      <c r="E300" s="4">
        <v>38.5</v>
      </c>
      <c r="F300" s="4">
        <v>132.38043478260869</v>
      </c>
      <c r="G300" s="4">
        <v>1.6331521739130435</v>
      </c>
      <c r="H300" s="11">
        <v>1.2336809261844158E-2</v>
      </c>
      <c r="I300" s="4">
        <v>114.33695652173913</v>
      </c>
      <c r="J300" s="4">
        <v>1.6331521739130435</v>
      </c>
      <c r="K300" s="11">
        <v>1.4283677155623158E-2</v>
      </c>
      <c r="L300" s="4">
        <v>40.252717391304344</v>
      </c>
      <c r="M300" s="4">
        <v>0.24456521739130435</v>
      </c>
      <c r="N300" s="11">
        <v>6.0757442786741386E-3</v>
      </c>
      <c r="O300" s="4">
        <v>22.209239130434781</v>
      </c>
      <c r="P300" s="4">
        <v>0.24456521739130435</v>
      </c>
      <c r="Q300" s="9">
        <v>1.1011868346996207E-2</v>
      </c>
      <c r="R300" s="4">
        <v>12.304347826086957</v>
      </c>
      <c r="S300" s="4">
        <v>0</v>
      </c>
      <c r="T300" s="11">
        <v>0</v>
      </c>
      <c r="U300" s="4">
        <v>5.7391304347826084</v>
      </c>
      <c r="V300" s="4">
        <v>0</v>
      </c>
      <c r="W300" s="11">
        <v>0</v>
      </c>
      <c r="X300" s="4">
        <v>20.345108695652176</v>
      </c>
      <c r="Y300" s="4">
        <v>0</v>
      </c>
      <c r="Z300" s="11">
        <v>0</v>
      </c>
      <c r="AA300" s="4">
        <v>0</v>
      </c>
      <c r="AB300" s="4">
        <v>0</v>
      </c>
      <c r="AC300" s="11" t="s">
        <v>873</v>
      </c>
      <c r="AD300" s="4">
        <v>50.505434782608695</v>
      </c>
      <c r="AE300" s="4">
        <v>1.388586956521739</v>
      </c>
      <c r="AF300" s="11">
        <v>2.7493812547078444E-2</v>
      </c>
      <c r="AG300" s="4">
        <v>0</v>
      </c>
      <c r="AH300" s="4">
        <v>0</v>
      </c>
      <c r="AI300" s="11" t="s">
        <v>873</v>
      </c>
      <c r="AJ300" s="4">
        <v>21.277173913043477</v>
      </c>
      <c r="AK300" s="4">
        <v>0</v>
      </c>
      <c r="AL300" s="11" t="s">
        <v>873</v>
      </c>
      <c r="AM300" s="1">
        <v>155251</v>
      </c>
      <c r="AN300" s="1">
        <v>5</v>
      </c>
      <c r="AX300"/>
      <c r="AY300"/>
    </row>
    <row r="301" spans="1:51" x14ac:dyDescent="0.25">
      <c r="A301" t="s">
        <v>508</v>
      </c>
      <c r="B301" t="s">
        <v>12</v>
      </c>
      <c r="C301" t="s">
        <v>688</v>
      </c>
      <c r="D301" t="s">
        <v>620</v>
      </c>
      <c r="E301" s="4">
        <v>50.945652173913047</v>
      </c>
      <c r="F301" s="4">
        <v>169.74728260869566</v>
      </c>
      <c r="G301" s="4">
        <v>16.521739130434781</v>
      </c>
      <c r="H301" s="11">
        <v>9.7331390974434495E-2</v>
      </c>
      <c r="I301" s="4">
        <v>148.76902173913041</v>
      </c>
      <c r="J301" s="4">
        <v>16.521739130434781</v>
      </c>
      <c r="K301" s="11">
        <v>0.11105631358795917</v>
      </c>
      <c r="L301" s="4">
        <v>44.271739130434781</v>
      </c>
      <c r="M301" s="4">
        <v>0.77173913043478259</v>
      </c>
      <c r="N301" s="11">
        <v>1.7431868401669531E-2</v>
      </c>
      <c r="O301" s="4">
        <v>23.293478260869566</v>
      </c>
      <c r="P301" s="4">
        <v>0.77173913043478259</v>
      </c>
      <c r="Q301" s="9">
        <v>3.3131124591693886E-2</v>
      </c>
      <c r="R301" s="4">
        <v>15.804347826086957</v>
      </c>
      <c r="S301" s="4">
        <v>0</v>
      </c>
      <c r="T301" s="11">
        <v>0</v>
      </c>
      <c r="U301" s="4">
        <v>5.1739130434782608</v>
      </c>
      <c r="V301" s="4">
        <v>0</v>
      </c>
      <c r="W301" s="11">
        <v>0</v>
      </c>
      <c r="X301" s="4">
        <v>34.157608695652172</v>
      </c>
      <c r="Y301" s="4">
        <v>2.0951086956521738</v>
      </c>
      <c r="Z301" s="11">
        <v>6.1336515513126494E-2</v>
      </c>
      <c r="AA301" s="4">
        <v>0</v>
      </c>
      <c r="AB301" s="4">
        <v>0</v>
      </c>
      <c r="AC301" s="11" t="s">
        <v>873</v>
      </c>
      <c r="AD301" s="4">
        <v>81.046195652173907</v>
      </c>
      <c r="AE301" s="4">
        <v>13.654891304347826</v>
      </c>
      <c r="AF301" s="11">
        <v>0.16848281642917018</v>
      </c>
      <c r="AG301" s="4">
        <v>5.4130434782608692</v>
      </c>
      <c r="AH301" s="4">
        <v>0</v>
      </c>
      <c r="AI301" s="11">
        <v>0</v>
      </c>
      <c r="AJ301" s="4">
        <v>4.8586956521739131</v>
      </c>
      <c r="AK301" s="4">
        <v>0</v>
      </c>
      <c r="AL301" s="11" t="s">
        <v>873</v>
      </c>
      <c r="AM301" s="1">
        <v>155262</v>
      </c>
      <c r="AN301" s="1">
        <v>5</v>
      </c>
      <c r="AX301"/>
      <c r="AY301"/>
    </row>
    <row r="302" spans="1:51" x14ac:dyDescent="0.25">
      <c r="A302" t="s">
        <v>508</v>
      </c>
      <c r="B302" t="s">
        <v>12</v>
      </c>
      <c r="C302" t="s">
        <v>743</v>
      </c>
      <c r="D302" t="s">
        <v>621</v>
      </c>
      <c r="E302" s="4">
        <v>34.782608695652172</v>
      </c>
      <c r="F302" s="4">
        <v>143.17663043478262</v>
      </c>
      <c r="G302" s="4">
        <v>0.11413043478260869</v>
      </c>
      <c r="H302" s="11">
        <v>7.9713033080908711E-4</v>
      </c>
      <c r="I302" s="4">
        <v>126.12228260869566</v>
      </c>
      <c r="J302" s="4">
        <v>0.11413043478260869</v>
      </c>
      <c r="K302" s="11">
        <v>9.0491888048607066E-4</v>
      </c>
      <c r="L302" s="4">
        <v>46.798913043478258</v>
      </c>
      <c r="M302" s="4">
        <v>0</v>
      </c>
      <c r="N302" s="11">
        <v>0</v>
      </c>
      <c r="O302" s="4">
        <v>29.744565217391305</v>
      </c>
      <c r="P302" s="4">
        <v>0</v>
      </c>
      <c r="Q302" s="9">
        <v>0</v>
      </c>
      <c r="R302" s="4">
        <v>12.271739130434783</v>
      </c>
      <c r="S302" s="4">
        <v>0</v>
      </c>
      <c r="T302" s="11">
        <v>0</v>
      </c>
      <c r="U302" s="4">
        <v>4.7826086956521738</v>
      </c>
      <c r="V302" s="4">
        <v>0</v>
      </c>
      <c r="W302" s="11">
        <v>0</v>
      </c>
      <c r="X302" s="4">
        <v>32.611413043478258</v>
      </c>
      <c r="Y302" s="4">
        <v>0.11413043478260869</v>
      </c>
      <c r="Z302" s="11">
        <v>3.4997083576368635E-3</v>
      </c>
      <c r="AA302" s="4">
        <v>0</v>
      </c>
      <c r="AB302" s="4">
        <v>0</v>
      </c>
      <c r="AC302" s="11" t="s">
        <v>873</v>
      </c>
      <c r="AD302" s="4">
        <v>57.888586956521742</v>
      </c>
      <c r="AE302" s="4">
        <v>0</v>
      </c>
      <c r="AF302" s="11">
        <v>0</v>
      </c>
      <c r="AG302" s="4">
        <v>2.4918478260869565</v>
      </c>
      <c r="AH302" s="4">
        <v>0</v>
      </c>
      <c r="AI302" s="11">
        <v>0</v>
      </c>
      <c r="AJ302" s="4">
        <v>3.3858695652173911</v>
      </c>
      <c r="AK302" s="4">
        <v>0</v>
      </c>
      <c r="AL302" s="11" t="s">
        <v>873</v>
      </c>
      <c r="AM302" s="1">
        <v>155274</v>
      </c>
      <c r="AN302" s="1">
        <v>5</v>
      </c>
      <c r="AX302"/>
      <c r="AY302"/>
    </row>
    <row r="303" spans="1:51" x14ac:dyDescent="0.25">
      <c r="A303" t="s">
        <v>508</v>
      </c>
      <c r="B303" t="s">
        <v>12</v>
      </c>
      <c r="C303" t="s">
        <v>724</v>
      </c>
      <c r="D303" t="s">
        <v>613</v>
      </c>
      <c r="E303" s="4">
        <v>34.108695652173914</v>
      </c>
      <c r="F303" s="4">
        <v>123.07065217391306</v>
      </c>
      <c r="G303" s="4">
        <v>0</v>
      </c>
      <c r="H303" s="11">
        <v>0</v>
      </c>
      <c r="I303" s="4">
        <v>108.00271739130436</v>
      </c>
      <c r="J303" s="4">
        <v>0</v>
      </c>
      <c r="K303" s="11">
        <v>0</v>
      </c>
      <c r="L303" s="4">
        <v>26.842391304347828</v>
      </c>
      <c r="M303" s="4">
        <v>0</v>
      </c>
      <c r="N303" s="11">
        <v>0</v>
      </c>
      <c r="O303" s="4">
        <v>11.774456521739131</v>
      </c>
      <c r="P303" s="4">
        <v>0</v>
      </c>
      <c r="Q303" s="9">
        <v>0</v>
      </c>
      <c r="R303" s="4">
        <v>9.8179347826086953</v>
      </c>
      <c r="S303" s="4">
        <v>0</v>
      </c>
      <c r="T303" s="11">
        <v>0</v>
      </c>
      <c r="U303" s="4">
        <v>5.25</v>
      </c>
      <c r="V303" s="4">
        <v>0</v>
      </c>
      <c r="W303" s="11">
        <v>0</v>
      </c>
      <c r="X303" s="4">
        <v>29.233695652173914</v>
      </c>
      <c r="Y303" s="4">
        <v>0</v>
      </c>
      <c r="Z303" s="11">
        <v>0</v>
      </c>
      <c r="AA303" s="4">
        <v>0</v>
      </c>
      <c r="AB303" s="4">
        <v>0</v>
      </c>
      <c r="AC303" s="11" t="s">
        <v>873</v>
      </c>
      <c r="AD303" s="4">
        <v>47.326086956521742</v>
      </c>
      <c r="AE303" s="4">
        <v>0</v>
      </c>
      <c r="AF303" s="11">
        <v>0</v>
      </c>
      <c r="AG303" s="4">
        <v>15.391304347826088</v>
      </c>
      <c r="AH303" s="4">
        <v>0</v>
      </c>
      <c r="AI303" s="11">
        <v>0</v>
      </c>
      <c r="AJ303" s="4">
        <v>4.2771739130434785</v>
      </c>
      <c r="AK303" s="4">
        <v>0</v>
      </c>
      <c r="AL303" s="11" t="s">
        <v>873</v>
      </c>
      <c r="AM303" s="1">
        <v>155299</v>
      </c>
      <c r="AN303" s="1">
        <v>5</v>
      </c>
      <c r="AX303"/>
      <c r="AY303"/>
    </row>
    <row r="304" spans="1:51" x14ac:dyDescent="0.25">
      <c r="A304" t="s">
        <v>508</v>
      </c>
      <c r="B304" t="s">
        <v>12</v>
      </c>
      <c r="C304" t="s">
        <v>708</v>
      </c>
      <c r="D304" t="s">
        <v>605</v>
      </c>
      <c r="E304" s="4">
        <v>51.173913043478258</v>
      </c>
      <c r="F304" s="4">
        <v>183.41847826086956</v>
      </c>
      <c r="G304" s="4">
        <v>59.350543478260867</v>
      </c>
      <c r="H304" s="11">
        <v>0.32357995792467925</v>
      </c>
      <c r="I304" s="4">
        <v>172.66304347826087</v>
      </c>
      <c r="J304" s="4">
        <v>59.350543478260867</v>
      </c>
      <c r="K304" s="11">
        <v>0.34373622914699398</v>
      </c>
      <c r="L304" s="4">
        <v>37.157608695652172</v>
      </c>
      <c r="M304" s="4">
        <v>18.008152173913043</v>
      </c>
      <c r="N304" s="11">
        <v>0.48464238701184731</v>
      </c>
      <c r="O304" s="4">
        <v>26.402173913043477</v>
      </c>
      <c r="P304" s="4">
        <v>18.008152173913043</v>
      </c>
      <c r="Q304" s="9">
        <v>0.6820708110333471</v>
      </c>
      <c r="R304" s="4">
        <v>6.1467391304347823</v>
      </c>
      <c r="S304" s="4">
        <v>0</v>
      </c>
      <c r="T304" s="11">
        <v>0</v>
      </c>
      <c r="U304" s="4">
        <v>4.6086956521739131</v>
      </c>
      <c r="V304" s="4">
        <v>0</v>
      </c>
      <c r="W304" s="11">
        <v>0</v>
      </c>
      <c r="X304" s="4">
        <v>42.236413043478258</v>
      </c>
      <c r="Y304" s="4">
        <v>22.067934782608695</v>
      </c>
      <c r="Z304" s="11">
        <v>0.52248600656243971</v>
      </c>
      <c r="AA304" s="4">
        <v>0</v>
      </c>
      <c r="AB304" s="4">
        <v>0</v>
      </c>
      <c r="AC304" s="11" t="s">
        <v>873</v>
      </c>
      <c r="AD304" s="4">
        <v>67.885869565217391</v>
      </c>
      <c r="AE304" s="4">
        <v>15.078804347826088</v>
      </c>
      <c r="AF304" s="11">
        <v>0.22211992634696984</v>
      </c>
      <c r="AG304" s="4">
        <v>4.9130434782608692</v>
      </c>
      <c r="AH304" s="4">
        <v>0</v>
      </c>
      <c r="AI304" s="11">
        <v>0</v>
      </c>
      <c r="AJ304" s="4">
        <v>31.225543478260871</v>
      </c>
      <c r="AK304" s="4">
        <v>4.1956521739130439</v>
      </c>
      <c r="AL304" s="11">
        <v>7.4423575129533672</v>
      </c>
      <c r="AM304" s="1">
        <v>155321</v>
      </c>
      <c r="AN304" s="1">
        <v>5</v>
      </c>
      <c r="AX304"/>
      <c r="AY304"/>
    </row>
    <row r="305" spans="1:51" x14ac:dyDescent="0.25">
      <c r="A305" t="s">
        <v>508</v>
      </c>
      <c r="B305" t="s">
        <v>12</v>
      </c>
      <c r="C305" t="s">
        <v>685</v>
      </c>
      <c r="D305" t="s">
        <v>632</v>
      </c>
      <c r="E305" s="4">
        <v>103.41304347826087</v>
      </c>
      <c r="F305" s="4">
        <v>389.83152173913044</v>
      </c>
      <c r="G305" s="4">
        <v>0</v>
      </c>
      <c r="H305" s="11">
        <v>0</v>
      </c>
      <c r="I305" s="4">
        <v>351.71739130434781</v>
      </c>
      <c r="J305" s="4">
        <v>0</v>
      </c>
      <c r="K305" s="11">
        <v>0</v>
      </c>
      <c r="L305" s="4">
        <v>87.350543478260875</v>
      </c>
      <c r="M305" s="4">
        <v>0</v>
      </c>
      <c r="N305" s="11">
        <v>0</v>
      </c>
      <c r="O305" s="4">
        <v>49.236413043478258</v>
      </c>
      <c r="P305" s="4">
        <v>0</v>
      </c>
      <c r="Q305" s="9">
        <v>0</v>
      </c>
      <c r="R305" s="4">
        <v>33.070652173913047</v>
      </c>
      <c r="S305" s="4">
        <v>0</v>
      </c>
      <c r="T305" s="11">
        <v>0</v>
      </c>
      <c r="U305" s="4">
        <v>5.0434782608695654</v>
      </c>
      <c r="V305" s="4">
        <v>0</v>
      </c>
      <c r="W305" s="11">
        <v>0</v>
      </c>
      <c r="X305" s="4">
        <v>57.144021739130437</v>
      </c>
      <c r="Y305" s="4">
        <v>0</v>
      </c>
      <c r="Z305" s="11">
        <v>0</v>
      </c>
      <c r="AA305" s="4">
        <v>0</v>
      </c>
      <c r="AB305" s="4">
        <v>0</v>
      </c>
      <c r="AC305" s="11" t="s">
        <v>873</v>
      </c>
      <c r="AD305" s="4">
        <v>126.26358695652173</v>
      </c>
      <c r="AE305" s="4">
        <v>0</v>
      </c>
      <c r="AF305" s="11">
        <v>0</v>
      </c>
      <c r="AG305" s="4">
        <v>0</v>
      </c>
      <c r="AH305" s="4">
        <v>0</v>
      </c>
      <c r="AI305" s="11" t="s">
        <v>873</v>
      </c>
      <c r="AJ305" s="4">
        <v>119.07336956521739</v>
      </c>
      <c r="AK305" s="4">
        <v>0</v>
      </c>
      <c r="AL305" s="11" t="s">
        <v>873</v>
      </c>
      <c r="AM305" s="1">
        <v>155556</v>
      </c>
      <c r="AN305" s="1">
        <v>5</v>
      </c>
      <c r="AX305"/>
      <c r="AY305"/>
    </row>
    <row r="306" spans="1:51" x14ac:dyDescent="0.25">
      <c r="A306" t="s">
        <v>508</v>
      </c>
      <c r="B306" t="s">
        <v>12</v>
      </c>
      <c r="C306" t="s">
        <v>696</v>
      </c>
      <c r="D306" t="s">
        <v>557</v>
      </c>
      <c r="E306" s="4">
        <v>77.663043478260875</v>
      </c>
      <c r="F306" s="4">
        <v>244.54891304347825</v>
      </c>
      <c r="G306" s="4">
        <v>46.698369565217391</v>
      </c>
      <c r="H306" s="11">
        <v>0.19095717492277264</v>
      </c>
      <c r="I306" s="4">
        <v>220.86413043478262</v>
      </c>
      <c r="J306" s="4">
        <v>46.698369565217391</v>
      </c>
      <c r="K306" s="11">
        <v>0.21143482861290877</v>
      </c>
      <c r="L306" s="4">
        <v>44.209239130434781</v>
      </c>
      <c r="M306" s="4">
        <v>8.6711956521739122</v>
      </c>
      <c r="N306" s="11">
        <v>0.19613989796545575</v>
      </c>
      <c r="O306" s="4">
        <v>20.524456521739129</v>
      </c>
      <c r="P306" s="4">
        <v>8.6711956521739122</v>
      </c>
      <c r="Q306" s="9">
        <v>0.42248113332450682</v>
      </c>
      <c r="R306" s="4">
        <v>18.989130434782609</v>
      </c>
      <c r="S306" s="4">
        <v>0</v>
      </c>
      <c r="T306" s="11">
        <v>0</v>
      </c>
      <c r="U306" s="4">
        <v>4.6956521739130439</v>
      </c>
      <c r="V306" s="4">
        <v>0</v>
      </c>
      <c r="W306" s="11">
        <v>0</v>
      </c>
      <c r="X306" s="4">
        <v>54.211956521739133</v>
      </c>
      <c r="Y306" s="4">
        <v>6.9755434782608692</v>
      </c>
      <c r="Z306" s="11">
        <v>0.12867167919799496</v>
      </c>
      <c r="AA306" s="4">
        <v>0</v>
      </c>
      <c r="AB306" s="4">
        <v>0</v>
      </c>
      <c r="AC306" s="11" t="s">
        <v>873</v>
      </c>
      <c r="AD306" s="4">
        <v>116.61684782608695</v>
      </c>
      <c r="AE306" s="4">
        <v>28.165760869565219</v>
      </c>
      <c r="AF306" s="11">
        <v>0.24152394267738556</v>
      </c>
      <c r="AG306" s="4">
        <v>0</v>
      </c>
      <c r="AH306" s="4">
        <v>0</v>
      </c>
      <c r="AI306" s="11" t="s">
        <v>873</v>
      </c>
      <c r="AJ306" s="4">
        <v>29.510869565217391</v>
      </c>
      <c r="AK306" s="4">
        <v>2.8858695652173911</v>
      </c>
      <c r="AL306" s="11">
        <v>10.225988700564972</v>
      </c>
      <c r="AM306" s="1">
        <v>155557</v>
      </c>
      <c r="AN306" s="1">
        <v>5</v>
      </c>
      <c r="AX306"/>
      <c r="AY306"/>
    </row>
    <row r="307" spans="1:51" x14ac:dyDescent="0.25">
      <c r="A307" t="s">
        <v>508</v>
      </c>
      <c r="B307" t="s">
        <v>12</v>
      </c>
      <c r="C307" t="s">
        <v>785</v>
      </c>
      <c r="D307" t="s">
        <v>549</v>
      </c>
      <c r="E307" s="4">
        <v>65.141304347826093</v>
      </c>
      <c r="F307" s="4">
        <v>207.12771739130437</v>
      </c>
      <c r="G307" s="4">
        <v>60.070652173913047</v>
      </c>
      <c r="H307" s="11">
        <v>0.29001744880154284</v>
      </c>
      <c r="I307" s="4">
        <v>182.375</v>
      </c>
      <c r="J307" s="4">
        <v>60.070652173913047</v>
      </c>
      <c r="K307" s="11">
        <v>0.32937986113180562</v>
      </c>
      <c r="L307" s="4">
        <v>47.535326086956523</v>
      </c>
      <c r="M307" s="4">
        <v>1.5353260869565217</v>
      </c>
      <c r="N307" s="11">
        <v>3.2298633739209971E-2</v>
      </c>
      <c r="O307" s="4">
        <v>22.782608695652176</v>
      </c>
      <c r="P307" s="4">
        <v>1.5353260869565217</v>
      </c>
      <c r="Q307" s="9">
        <v>6.7390267175572519E-2</v>
      </c>
      <c r="R307" s="4">
        <v>20.230978260869566</v>
      </c>
      <c r="S307" s="4">
        <v>0</v>
      </c>
      <c r="T307" s="11">
        <v>0</v>
      </c>
      <c r="U307" s="4">
        <v>4.5217391304347823</v>
      </c>
      <c r="V307" s="4">
        <v>0</v>
      </c>
      <c r="W307" s="11">
        <v>0</v>
      </c>
      <c r="X307" s="4">
        <v>45.241847826086953</v>
      </c>
      <c r="Y307" s="4">
        <v>12.279891304347826</v>
      </c>
      <c r="Z307" s="11">
        <v>0.27142771337617877</v>
      </c>
      <c r="AA307" s="4">
        <v>0</v>
      </c>
      <c r="AB307" s="4">
        <v>0</v>
      </c>
      <c r="AC307" s="11" t="s">
        <v>873</v>
      </c>
      <c r="AD307" s="4">
        <v>83.717391304347828</v>
      </c>
      <c r="AE307" s="4">
        <v>46.255434782608695</v>
      </c>
      <c r="AF307" s="11">
        <v>0.5525188262788886</v>
      </c>
      <c r="AG307" s="4">
        <v>7.3940217391304346</v>
      </c>
      <c r="AH307" s="4">
        <v>0</v>
      </c>
      <c r="AI307" s="11">
        <v>0</v>
      </c>
      <c r="AJ307" s="4">
        <v>23.239130434782609</v>
      </c>
      <c r="AK307" s="4">
        <v>0</v>
      </c>
      <c r="AL307" s="11" t="s">
        <v>873</v>
      </c>
      <c r="AM307" s="1">
        <v>155564</v>
      </c>
      <c r="AN307" s="1">
        <v>5</v>
      </c>
      <c r="AX307"/>
      <c r="AY307"/>
    </row>
    <row r="308" spans="1:51" x14ac:dyDescent="0.25">
      <c r="A308" t="s">
        <v>508</v>
      </c>
      <c r="B308" t="s">
        <v>12</v>
      </c>
      <c r="C308" t="s">
        <v>788</v>
      </c>
      <c r="D308" t="s">
        <v>631</v>
      </c>
      <c r="E308" s="4">
        <v>39.076086956521742</v>
      </c>
      <c r="F308" s="4">
        <v>128.96195652173913</v>
      </c>
      <c r="G308" s="4">
        <v>2.8396739130434785</v>
      </c>
      <c r="H308" s="11">
        <v>2.2019469847022632E-2</v>
      </c>
      <c r="I308" s="4">
        <v>116.23369565217391</v>
      </c>
      <c r="J308" s="4">
        <v>2.8396739130434785</v>
      </c>
      <c r="K308" s="11">
        <v>2.4430728947491469E-2</v>
      </c>
      <c r="L308" s="4">
        <v>20.364130434782609</v>
      </c>
      <c r="M308" s="4">
        <v>0</v>
      </c>
      <c r="N308" s="11">
        <v>0</v>
      </c>
      <c r="O308" s="4">
        <v>7.6358695652173916</v>
      </c>
      <c r="P308" s="4">
        <v>0</v>
      </c>
      <c r="Q308" s="9">
        <v>0</v>
      </c>
      <c r="R308" s="4">
        <v>7.8586956521739131</v>
      </c>
      <c r="S308" s="4">
        <v>0</v>
      </c>
      <c r="T308" s="11">
        <v>0</v>
      </c>
      <c r="U308" s="4">
        <v>4.8695652173913047</v>
      </c>
      <c r="V308" s="4">
        <v>0</v>
      </c>
      <c r="W308" s="11">
        <v>0</v>
      </c>
      <c r="X308" s="4">
        <v>38.214673913043477</v>
      </c>
      <c r="Y308" s="4">
        <v>1.5597826086956521</v>
      </c>
      <c r="Z308" s="11">
        <v>4.0816326530612242E-2</v>
      </c>
      <c r="AA308" s="4">
        <v>0</v>
      </c>
      <c r="AB308" s="4">
        <v>0</v>
      </c>
      <c r="AC308" s="11" t="s">
        <v>873</v>
      </c>
      <c r="AD308" s="4">
        <v>51.133152173913047</v>
      </c>
      <c r="AE308" s="4">
        <v>1.2798913043478262</v>
      </c>
      <c r="AF308" s="11">
        <v>2.5030557474624009E-2</v>
      </c>
      <c r="AG308" s="4">
        <v>0</v>
      </c>
      <c r="AH308" s="4">
        <v>0</v>
      </c>
      <c r="AI308" s="11" t="s">
        <v>873</v>
      </c>
      <c r="AJ308" s="4">
        <v>19.25</v>
      </c>
      <c r="AK308" s="4">
        <v>0</v>
      </c>
      <c r="AL308" s="11" t="s">
        <v>873</v>
      </c>
      <c r="AM308" s="1">
        <v>155571</v>
      </c>
      <c r="AN308" s="1">
        <v>5</v>
      </c>
      <c r="AX308"/>
      <c r="AY308"/>
    </row>
    <row r="309" spans="1:51" x14ac:dyDescent="0.25">
      <c r="A309" t="s">
        <v>508</v>
      </c>
      <c r="B309" t="s">
        <v>12</v>
      </c>
      <c r="C309" t="s">
        <v>661</v>
      </c>
      <c r="D309" t="s">
        <v>563</v>
      </c>
      <c r="E309" s="4">
        <v>22.902173913043477</v>
      </c>
      <c r="F309" s="4">
        <v>74.690217391304358</v>
      </c>
      <c r="G309" s="4">
        <v>0.33967391304347827</v>
      </c>
      <c r="H309" s="11">
        <v>4.5477697737029759E-3</v>
      </c>
      <c r="I309" s="4">
        <v>64.959239130434781</v>
      </c>
      <c r="J309" s="4">
        <v>0.33967391304347827</v>
      </c>
      <c r="K309" s="11">
        <v>5.2290315833507638E-3</v>
      </c>
      <c r="L309" s="4">
        <v>25.763586956521742</v>
      </c>
      <c r="M309" s="4">
        <v>0</v>
      </c>
      <c r="N309" s="11">
        <v>0</v>
      </c>
      <c r="O309" s="4">
        <v>16.032608695652176</v>
      </c>
      <c r="P309" s="4">
        <v>0</v>
      </c>
      <c r="Q309" s="9">
        <v>0</v>
      </c>
      <c r="R309" s="4">
        <v>4.4266304347826084</v>
      </c>
      <c r="S309" s="4">
        <v>0</v>
      </c>
      <c r="T309" s="11">
        <v>0</v>
      </c>
      <c r="U309" s="4">
        <v>5.3043478260869561</v>
      </c>
      <c r="V309" s="4">
        <v>0</v>
      </c>
      <c r="W309" s="11">
        <v>0</v>
      </c>
      <c r="X309" s="4">
        <v>7.3152173913043477</v>
      </c>
      <c r="Y309" s="4">
        <v>0.25271739130434784</v>
      </c>
      <c r="Z309" s="11">
        <v>3.4546805349182766E-2</v>
      </c>
      <c r="AA309" s="4">
        <v>0</v>
      </c>
      <c r="AB309" s="4">
        <v>0</v>
      </c>
      <c r="AC309" s="11" t="s">
        <v>873</v>
      </c>
      <c r="AD309" s="4">
        <v>31.260869565217391</v>
      </c>
      <c r="AE309" s="4">
        <v>8.6956521739130432E-2</v>
      </c>
      <c r="AF309" s="11">
        <v>2.7816411682892906E-3</v>
      </c>
      <c r="AG309" s="4">
        <v>0</v>
      </c>
      <c r="AH309" s="4">
        <v>0</v>
      </c>
      <c r="AI309" s="11" t="s">
        <v>873</v>
      </c>
      <c r="AJ309" s="4">
        <v>10.350543478260869</v>
      </c>
      <c r="AK309" s="4">
        <v>0</v>
      </c>
      <c r="AL309" s="11" t="s">
        <v>873</v>
      </c>
      <c r="AM309" s="1">
        <v>155573</v>
      </c>
      <c r="AN309" s="1">
        <v>5</v>
      </c>
      <c r="AX309"/>
      <c r="AY309"/>
    </row>
    <row r="310" spans="1:51" x14ac:dyDescent="0.25">
      <c r="A310" t="s">
        <v>508</v>
      </c>
      <c r="B310" t="s">
        <v>12</v>
      </c>
      <c r="C310" t="s">
        <v>790</v>
      </c>
      <c r="D310" t="s">
        <v>606</v>
      </c>
      <c r="E310" s="4">
        <v>32.913043478260867</v>
      </c>
      <c r="F310" s="4">
        <v>99.27717391304347</v>
      </c>
      <c r="G310" s="4">
        <v>0</v>
      </c>
      <c r="H310" s="11">
        <v>0</v>
      </c>
      <c r="I310" s="4">
        <v>89.008152173913047</v>
      </c>
      <c r="J310" s="4">
        <v>0</v>
      </c>
      <c r="K310" s="11">
        <v>0</v>
      </c>
      <c r="L310" s="4">
        <v>23.304347826086953</v>
      </c>
      <c r="M310" s="4">
        <v>0</v>
      </c>
      <c r="N310" s="11">
        <v>0</v>
      </c>
      <c r="O310" s="4">
        <v>13.035326086956522</v>
      </c>
      <c r="P310" s="4">
        <v>0</v>
      </c>
      <c r="Q310" s="9">
        <v>0</v>
      </c>
      <c r="R310" s="4">
        <v>5.1059782608695654</v>
      </c>
      <c r="S310" s="4">
        <v>0</v>
      </c>
      <c r="T310" s="11">
        <v>0</v>
      </c>
      <c r="U310" s="4">
        <v>5.1630434782608692</v>
      </c>
      <c r="V310" s="4">
        <v>0</v>
      </c>
      <c r="W310" s="11">
        <v>0</v>
      </c>
      <c r="X310" s="4">
        <v>21.345108695652176</v>
      </c>
      <c r="Y310" s="4">
        <v>0</v>
      </c>
      <c r="Z310" s="11">
        <v>0</v>
      </c>
      <c r="AA310" s="4">
        <v>0</v>
      </c>
      <c r="AB310" s="4">
        <v>0</v>
      </c>
      <c r="AC310" s="11" t="s">
        <v>873</v>
      </c>
      <c r="AD310" s="4">
        <v>21.752717391304348</v>
      </c>
      <c r="AE310" s="4">
        <v>0</v>
      </c>
      <c r="AF310" s="11">
        <v>0</v>
      </c>
      <c r="AG310" s="4">
        <v>0</v>
      </c>
      <c r="AH310" s="4">
        <v>0</v>
      </c>
      <c r="AI310" s="11" t="s">
        <v>873</v>
      </c>
      <c r="AJ310" s="4">
        <v>32.875</v>
      </c>
      <c r="AK310" s="4">
        <v>0</v>
      </c>
      <c r="AL310" s="11" t="s">
        <v>873</v>
      </c>
      <c r="AM310" s="1">
        <v>155574</v>
      </c>
      <c r="AN310" s="1">
        <v>5</v>
      </c>
      <c r="AX310"/>
      <c r="AY310"/>
    </row>
    <row r="311" spans="1:51" x14ac:dyDescent="0.25">
      <c r="A311" t="s">
        <v>508</v>
      </c>
      <c r="B311" t="s">
        <v>12</v>
      </c>
      <c r="C311" t="s">
        <v>791</v>
      </c>
      <c r="D311" t="s">
        <v>633</v>
      </c>
      <c r="E311" s="4">
        <v>44.315217391304351</v>
      </c>
      <c r="F311" s="4">
        <v>146.03260869565219</v>
      </c>
      <c r="G311" s="4">
        <v>0</v>
      </c>
      <c r="H311" s="11">
        <v>0</v>
      </c>
      <c r="I311" s="4">
        <v>128.3858695652174</v>
      </c>
      <c r="J311" s="4">
        <v>0</v>
      </c>
      <c r="K311" s="11">
        <v>0</v>
      </c>
      <c r="L311" s="4">
        <v>28.983695652173914</v>
      </c>
      <c r="M311" s="4">
        <v>0</v>
      </c>
      <c r="N311" s="11">
        <v>0</v>
      </c>
      <c r="O311" s="4">
        <v>11.336956521739131</v>
      </c>
      <c r="P311" s="4">
        <v>0</v>
      </c>
      <c r="Q311" s="9">
        <v>0</v>
      </c>
      <c r="R311" s="4">
        <v>14.206521739130435</v>
      </c>
      <c r="S311" s="4">
        <v>0</v>
      </c>
      <c r="T311" s="11">
        <v>0</v>
      </c>
      <c r="U311" s="4">
        <v>3.4402173913043477</v>
      </c>
      <c r="V311" s="4">
        <v>0</v>
      </c>
      <c r="W311" s="11">
        <v>0</v>
      </c>
      <c r="X311" s="4">
        <v>42.347826086956523</v>
      </c>
      <c r="Y311" s="4">
        <v>0</v>
      </c>
      <c r="Z311" s="11">
        <v>0</v>
      </c>
      <c r="AA311" s="4">
        <v>0</v>
      </c>
      <c r="AB311" s="4">
        <v>0</v>
      </c>
      <c r="AC311" s="11" t="s">
        <v>873</v>
      </c>
      <c r="AD311" s="4">
        <v>55.644021739130437</v>
      </c>
      <c r="AE311" s="4">
        <v>0</v>
      </c>
      <c r="AF311" s="11">
        <v>0</v>
      </c>
      <c r="AG311" s="4">
        <v>0</v>
      </c>
      <c r="AH311" s="4">
        <v>0</v>
      </c>
      <c r="AI311" s="11" t="s">
        <v>873</v>
      </c>
      <c r="AJ311" s="4">
        <v>19.057065217391305</v>
      </c>
      <c r="AK311" s="4">
        <v>0</v>
      </c>
      <c r="AL311" s="11" t="s">
        <v>873</v>
      </c>
      <c r="AM311" s="1">
        <v>155576</v>
      </c>
      <c r="AN311" s="1">
        <v>5</v>
      </c>
      <c r="AX311"/>
      <c r="AY311"/>
    </row>
    <row r="312" spans="1:51" x14ac:dyDescent="0.25">
      <c r="A312" t="s">
        <v>508</v>
      </c>
      <c r="B312" t="s">
        <v>12</v>
      </c>
      <c r="C312" t="s">
        <v>792</v>
      </c>
      <c r="D312" t="s">
        <v>606</v>
      </c>
      <c r="E312" s="4">
        <v>46.836956521739133</v>
      </c>
      <c r="F312" s="4">
        <v>147.38858695652175</v>
      </c>
      <c r="G312" s="4">
        <v>17.646739130434781</v>
      </c>
      <c r="H312" s="11">
        <v>0.11972934604251552</v>
      </c>
      <c r="I312" s="4">
        <v>130.63315217391306</v>
      </c>
      <c r="J312" s="4">
        <v>17.646739130434781</v>
      </c>
      <c r="K312" s="11">
        <v>0.1350862230357997</v>
      </c>
      <c r="L312" s="4">
        <v>36.758152173913047</v>
      </c>
      <c r="M312" s="4">
        <v>0</v>
      </c>
      <c r="N312" s="11">
        <v>0</v>
      </c>
      <c r="O312" s="4">
        <v>20.002717391304348</v>
      </c>
      <c r="P312" s="4">
        <v>0</v>
      </c>
      <c r="Q312" s="9">
        <v>0</v>
      </c>
      <c r="R312" s="4">
        <v>11.407608695652174</v>
      </c>
      <c r="S312" s="4">
        <v>0</v>
      </c>
      <c r="T312" s="11">
        <v>0</v>
      </c>
      <c r="U312" s="4">
        <v>5.3478260869565215</v>
      </c>
      <c r="V312" s="4">
        <v>0</v>
      </c>
      <c r="W312" s="11">
        <v>0</v>
      </c>
      <c r="X312" s="4">
        <v>26.097826086956523</v>
      </c>
      <c r="Y312" s="4">
        <v>2.9538043478260869</v>
      </c>
      <c r="Z312" s="11">
        <v>0.11318200749687629</v>
      </c>
      <c r="AA312" s="4">
        <v>0</v>
      </c>
      <c r="AB312" s="4">
        <v>0</v>
      </c>
      <c r="AC312" s="11" t="s">
        <v>873</v>
      </c>
      <c r="AD312" s="4">
        <v>74.168478260869563</v>
      </c>
      <c r="AE312" s="4">
        <v>14.692934782608695</v>
      </c>
      <c r="AF312" s="11">
        <v>0.1981021469920129</v>
      </c>
      <c r="AG312" s="4">
        <v>1.4538043478260869</v>
      </c>
      <c r="AH312" s="4">
        <v>0</v>
      </c>
      <c r="AI312" s="11">
        <v>0</v>
      </c>
      <c r="AJ312" s="4">
        <v>8.9103260869565215</v>
      </c>
      <c r="AK312" s="4">
        <v>0</v>
      </c>
      <c r="AL312" s="11" t="s">
        <v>873</v>
      </c>
      <c r="AM312" s="1">
        <v>155578</v>
      </c>
      <c r="AN312" s="1">
        <v>5</v>
      </c>
      <c r="AX312"/>
      <c r="AY312"/>
    </row>
    <row r="313" spans="1:51" x14ac:dyDescent="0.25">
      <c r="A313" t="s">
        <v>508</v>
      </c>
      <c r="B313" t="s">
        <v>12</v>
      </c>
      <c r="C313" t="s">
        <v>651</v>
      </c>
      <c r="D313" t="s">
        <v>612</v>
      </c>
      <c r="E313" s="4">
        <v>47.184782608695649</v>
      </c>
      <c r="F313" s="4">
        <v>151.08152173913044</v>
      </c>
      <c r="G313" s="4">
        <v>3.2092391304347823</v>
      </c>
      <c r="H313" s="11">
        <v>2.1241771286736929E-2</v>
      </c>
      <c r="I313" s="4">
        <v>131.44565217391306</v>
      </c>
      <c r="J313" s="4">
        <v>3.2092391304347823</v>
      </c>
      <c r="K313" s="11">
        <v>2.44149507979823E-2</v>
      </c>
      <c r="L313" s="4">
        <v>36.796195652173914</v>
      </c>
      <c r="M313" s="4">
        <v>0</v>
      </c>
      <c r="N313" s="11">
        <v>0</v>
      </c>
      <c r="O313" s="4">
        <v>17.160326086956523</v>
      </c>
      <c r="P313" s="4">
        <v>0</v>
      </c>
      <c r="Q313" s="9">
        <v>0</v>
      </c>
      <c r="R313" s="4">
        <v>14.679347826086957</v>
      </c>
      <c r="S313" s="4">
        <v>0</v>
      </c>
      <c r="T313" s="11">
        <v>0</v>
      </c>
      <c r="U313" s="4">
        <v>4.9565217391304346</v>
      </c>
      <c r="V313" s="4">
        <v>0</v>
      </c>
      <c r="W313" s="11">
        <v>0</v>
      </c>
      <c r="X313" s="4">
        <v>30.752717391304348</v>
      </c>
      <c r="Y313" s="4">
        <v>0.86684782608695654</v>
      </c>
      <c r="Z313" s="11">
        <v>2.8187682247945569E-2</v>
      </c>
      <c r="AA313" s="4">
        <v>0</v>
      </c>
      <c r="AB313" s="4">
        <v>0</v>
      </c>
      <c r="AC313" s="11" t="s">
        <v>873</v>
      </c>
      <c r="AD313" s="4">
        <v>82.027173913043484</v>
      </c>
      <c r="AE313" s="4">
        <v>0.83695652173913049</v>
      </c>
      <c r="AF313" s="11">
        <v>1.0203405552242761E-2</v>
      </c>
      <c r="AG313" s="4">
        <v>0</v>
      </c>
      <c r="AH313" s="4">
        <v>0</v>
      </c>
      <c r="AI313" s="11" t="s">
        <v>873</v>
      </c>
      <c r="AJ313" s="4">
        <v>1.5054347826086956</v>
      </c>
      <c r="AK313" s="4">
        <v>1.5054347826086956</v>
      </c>
      <c r="AL313" s="11">
        <v>1</v>
      </c>
      <c r="AM313" s="1">
        <v>155579</v>
      </c>
      <c r="AN313" s="1">
        <v>5</v>
      </c>
      <c r="AX313"/>
      <c r="AY313"/>
    </row>
    <row r="314" spans="1:51" x14ac:dyDescent="0.25">
      <c r="A314" t="s">
        <v>508</v>
      </c>
      <c r="B314" t="s">
        <v>12</v>
      </c>
      <c r="C314" t="s">
        <v>793</v>
      </c>
      <c r="D314" t="s">
        <v>596</v>
      </c>
      <c r="E314" s="4">
        <v>40.608695652173914</v>
      </c>
      <c r="F314" s="4">
        <v>132.9375</v>
      </c>
      <c r="G314" s="4">
        <v>45.774456521739125</v>
      </c>
      <c r="H314" s="11">
        <v>0.34433065554669767</v>
      </c>
      <c r="I314" s="4">
        <v>114.07065217391305</v>
      </c>
      <c r="J314" s="4">
        <v>45.774456521739125</v>
      </c>
      <c r="K314" s="11">
        <v>0.40128162370765635</v>
      </c>
      <c r="L314" s="4">
        <v>40.839673913043484</v>
      </c>
      <c r="M314" s="4">
        <v>9.5978260869565215</v>
      </c>
      <c r="N314" s="11">
        <v>0.23501230953489916</v>
      </c>
      <c r="O314" s="4">
        <v>21.972826086956523</v>
      </c>
      <c r="P314" s="4">
        <v>9.5978260869565215</v>
      </c>
      <c r="Q314" s="9">
        <v>0.43680435320306699</v>
      </c>
      <c r="R314" s="4">
        <v>13.660326086956522</v>
      </c>
      <c r="S314" s="4">
        <v>0</v>
      </c>
      <c r="T314" s="11">
        <v>0</v>
      </c>
      <c r="U314" s="4">
        <v>5.2065217391304346</v>
      </c>
      <c r="V314" s="4">
        <v>0</v>
      </c>
      <c r="W314" s="11">
        <v>0</v>
      </c>
      <c r="X314" s="4">
        <v>18.497282608695652</v>
      </c>
      <c r="Y314" s="4">
        <v>9.8885869565217384</v>
      </c>
      <c r="Z314" s="11">
        <v>0.53459673865138824</v>
      </c>
      <c r="AA314" s="4">
        <v>0</v>
      </c>
      <c r="AB314" s="4">
        <v>0</v>
      </c>
      <c r="AC314" s="11" t="s">
        <v>873</v>
      </c>
      <c r="AD314" s="4">
        <v>62.706521739130437</v>
      </c>
      <c r="AE314" s="4">
        <v>25.421195652173914</v>
      </c>
      <c r="AF314" s="11">
        <v>0.40539954931530592</v>
      </c>
      <c r="AG314" s="4">
        <v>0.97010869565217395</v>
      </c>
      <c r="AH314" s="4">
        <v>0</v>
      </c>
      <c r="AI314" s="11">
        <v>0</v>
      </c>
      <c r="AJ314" s="4">
        <v>9.9239130434782616</v>
      </c>
      <c r="AK314" s="4">
        <v>0.86684782608695654</v>
      </c>
      <c r="AL314" s="11">
        <v>11.448275862068966</v>
      </c>
      <c r="AM314" s="1">
        <v>155581</v>
      </c>
      <c r="AN314" s="1">
        <v>5</v>
      </c>
      <c r="AX314"/>
      <c r="AY314"/>
    </row>
    <row r="315" spans="1:51" x14ac:dyDescent="0.25">
      <c r="A315" t="s">
        <v>508</v>
      </c>
      <c r="B315" t="s">
        <v>12</v>
      </c>
      <c r="C315" t="s">
        <v>794</v>
      </c>
      <c r="D315" t="s">
        <v>603</v>
      </c>
      <c r="E315" s="4">
        <v>94.641304347826093</v>
      </c>
      <c r="F315" s="4">
        <v>338.03260869565213</v>
      </c>
      <c r="G315" s="4">
        <v>79.230978260869563</v>
      </c>
      <c r="H315" s="11">
        <v>0.2343885655487315</v>
      </c>
      <c r="I315" s="4">
        <v>300.16847826086956</v>
      </c>
      <c r="J315" s="4">
        <v>79.230978260869563</v>
      </c>
      <c r="K315" s="11">
        <v>0.26395502525755465</v>
      </c>
      <c r="L315" s="4">
        <v>90.279891304347828</v>
      </c>
      <c r="M315" s="4">
        <v>21.483695652173914</v>
      </c>
      <c r="N315" s="11">
        <v>0.23796767299762214</v>
      </c>
      <c r="O315" s="4">
        <v>52.415760869565219</v>
      </c>
      <c r="P315" s="4">
        <v>21.483695652173914</v>
      </c>
      <c r="Q315" s="9">
        <v>0.40987091088184979</v>
      </c>
      <c r="R315" s="4">
        <v>32.559782608695649</v>
      </c>
      <c r="S315" s="4">
        <v>0</v>
      </c>
      <c r="T315" s="11">
        <v>0</v>
      </c>
      <c r="U315" s="4">
        <v>5.3043478260869561</v>
      </c>
      <c r="V315" s="4">
        <v>0</v>
      </c>
      <c r="W315" s="11">
        <v>0</v>
      </c>
      <c r="X315" s="4">
        <v>54.744565217391305</v>
      </c>
      <c r="Y315" s="4">
        <v>21.421195652173914</v>
      </c>
      <c r="Z315" s="11">
        <v>0.39129355703365432</v>
      </c>
      <c r="AA315" s="4">
        <v>0</v>
      </c>
      <c r="AB315" s="4">
        <v>0</v>
      </c>
      <c r="AC315" s="11" t="s">
        <v>873</v>
      </c>
      <c r="AD315" s="4">
        <v>148.56793478260869</v>
      </c>
      <c r="AE315" s="4">
        <v>27.885869565217391</v>
      </c>
      <c r="AF315" s="11">
        <v>0.18769776672214805</v>
      </c>
      <c r="AG315" s="4">
        <v>3.7418478260869565</v>
      </c>
      <c r="AH315" s="4">
        <v>0</v>
      </c>
      <c r="AI315" s="11">
        <v>0</v>
      </c>
      <c r="AJ315" s="4">
        <v>40.698369565217391</v>
      </c>
      <c r="AK315" s="4">
        <v>8.4402173913043477</v>
      </c>
      <c r="AL315" s="11">
        <v>4.8219575016097878</v>
      </c>
      <c r="AM315" s="1">
        <v>155582</v>
      </c>
      <c r="AN315" s="1">
        <v>5</v>
      </c>
      <c r="AX315"/>
      <c r="AY315"/>
    </row>
    <row r="316" spans="1:51" x14ac:dyDescent="0.25">
      <c r="A316" t="s">
        <v>508</v>
      </c>
      <c r="B316" t="s">
        <v>12</v>
      </c>
      <c r="C316" t="s">
        <v>795</v>
      </c>
      <c r="D316" t="s">
        <v>559</v>
      </c>
      <c r="E316" s="4">
        <v>49.521739130434781</v>
      </c>
      <c r="F316" s="4">
        <v>170.65760869565219</v>
      </c>
      <c r="G316" s="4">
        <v>53.070652173913047</v>
      </c>
      <c r="H316" s="11">
        <v>0.31097735740899973</v>
      </c>
      <c r="I316" s="4">
        <v>147.30163043478262</v>
      </c>
      <c r="J316" s="4">
        <v>53.070652173913047</v>
      </c>
      <c r="K316" s="11">
        <v>0.36028557197409927</v>
      </c>
      <c r="L316" s="4">
        <v>42.027173913043477</v>
      </c>
      <c r="M316" s="4">
        <v>5.7391304347826084</v>
      </c>
      <c r="N316" s="11">
        <v>0.13655761024182075</v>
      </c>
      <c r="O316" s="4">
        <v>18.671195652173914</v>
      </c>
      <c r="P316" s="4">
        <v>5.7391304347826084</v>
      </c>
      <c r="Q316" s="9">
        <v>0.30737883859700188</v>
      </c>
      <c r="R316" s="4">
        <v>18.747282608695652</v>
      </c>
      <c r="S316" s="4">
        <v>0</v>
      </c>
      <c r="T316" s="11">
        <v>0</v>
      </c>
      <c r="U316" s="4">
        <v>4.6086956521739131</v>
      </c>
      <c r="V316" s="4">
        <v>0</v>
      </c>
      <c r="W316" s="11">
        <v>0</v>
      </c>
      <c r="X316" s="4">
        <v>42.442934782608695</v>
      </c>
      <c r="Y316" s="4">
        <v>22.135869565217391</v>
      </c>
      <c r="Z316" s="11">
        <v>0.52154427300083228</v>
      </c>
      <c r="AA316" s="4">
        <v>0</v>
      </c>
      <c r="AB316" s="4">
        <v>0</v>
      </c>
      <c r="AC316" s="11" t="s">
        <v>873</v>
      </c>
      <c r="AD316" s="4">
        <v>63.586956521739133</v>
      </c>
      <c r="AE316" s="4">
        <v>21.692934782608695</v>
      </c>
      <c r="AF316" s="11">
        <v>0.34115384615384614</v>
      </c>
      <c r="AG316" s="4">
        <v>0</v>
      </c>
      <c r="AH316" s="4">
        <v>0</v>
      </c>
      <c r="AI316" s="11" t="s">
        <v>873</v>
      </c>
      <c r="AJ316" s="4">
        <v>22.600543478260871</v>
      </c>
      <c r="AK316" s="4">
        <v>3.5027173913043477</v>
      </c>
      <c r="AL316" s="11">
        <v>6.4522885958107068</v>
      </c>
      <c r="AM316" s="1">
        <v>155583</v>
      </c>
      <c r="AN316" s="1">
        <v>5</v>
      </c>
      <c r="AX316"/>
      <c r="AY316"/>
    </row>
    <row r="317" spans="1:51" x14ac:dyDescent="0.25">
      <c r="A317" t="s">
        <v>508</v>
      </c>
      <c r="B317" t="s">
        <v>12</v>
      </c>
      <c r="C317" t="s">
        <v>796</v>
      </c>
      <c r="D317" t="s">
        <v>548</v>
      </c>
      <c r="E317" s="4">
        <v>38.076086956521742</v>
      </c>
      <c r="F317" s="4">
        <v>122.00271739130434</v>
      </c>
      <c r="G317" s="4">
        <v>22.377717391304348</v>
      </c>
      <c r="H317" s="11">
        <v>0.18341982760540793</v>
      </c>
      <c r="I317" s="4">
        <v>107.04347826086956</v>
      </c>
      <c r="J317" s="4">
        <v>22.377717391304348</v>
      </c>
      <c r="K317" s="11">
        <v>0.20905259951259139</v>
      </c>
      <c r="L317" s="4">
        <v>25.839673913043477</v>
      </c>
      <c r="M317" s="4">
        <v>3.8858695652173911</v>
      </c>
      <c r="N317" s="11">
        <v>0.15038384688190135</v>
      </c>
      <c r="O317" s="4">
        <v>10.880434782608695</v>
      </c>
      <c r="P317" s="4">
        <v>3.8858695652173911</v>
      </c>
      <c r="Q317" s="9">
        <v>0.35714285714285715</v>
      </c>
      <c r="R317" s="4">
        <v>10.263586956521738</v>
      </c>
      <c r="S317" s="4">
        <v>0</v>
      </c>
      <c r="T317" s="11">
        <v>0</v>
      </c>
      <c r="U317" s="4">
        <v>4.6956521739130439</v>
      </c>
      <c r="V317" s="4">
        <v>0</v>
      </c>
      <c r="W317" s="11">
        <v>0</v>
      </c>
      <c r="X317" s="4">
        <v>22.538043478260871</v>
      </c>
      <c r="Y317" s="4">
        <v>7.1277173913043477</v>
      </c>
      <c r="Z317" s="11">
        <v>0.3162527128044369</v>
      </c>
      <c r="AA317" s="4">
        <v>0</v>
      </c>
      <c r="AB317" s="4">
        <v>0</v>
      </c>
      <c r="AC317" s="11" t="s">
        <v>873</v>
      </c>
      <c r="AD317" s="4">
        <v>49.828804347826086</v>
      </c>
      <c r="AE317" s="4">
        <v>5.9864130434782608</v>
      </c>
      <c r="AF317" s="11">
        <v>0.12013960844194797</v>
      </c>
      <c r="AG317" s="4">
        <v>3.5326086956521736E-2</v>
      </c>
      <c r="AH317" s="4">
        <v>0</v>
      </c>
      <c r="AI317" s="11">
        <v>0</v>
      </c>
      <c r="AJ317" s="4">
        <v>23.760869565217391</v>
      </c>
      <c r="AK317" s="4">
        <v>5.3777173913043477</v>
      </c>
      <c r="AL317" s="11">
        <v>4.4183931278423447</v>
      </c>
      <c r="AM317" s="1">
        <v>155589</v>
      </c>
      <c r="AN317" s="1">
        <v>5</v>
      </c>
      <c r="AX317"/>
      <c r="AY317"/>
    </row>
    <row r="318" spans="1:51" x14ac:dyDescent="0.25">
      <c r="A318" t="s">
        <v>508</v>
      </c>
      <c r="B318" t="s">
        <v>12</v>
      </c>
      <c r="C318" t="s">
        <v>799</v>
      </c>
      <c r="D318" t="s">
        <v>551</v>
      </c>
      <c r="E318" s="4">
        <v>36.021739130434781</v>
      </c>
      <c r="F318" s="4">
        <v>134.52445652173913</v>
      </c>
      <c r="G318" s="4">
        <v>21.383152173913043</v>
      </c>
      <c r="H318" s="11">
        <v>0.15895364104635895</v>
      </c>
      <c r="I318" s="4">
        <v>119.53532608695652</v>
      </c>
      <c r="J318" s="4">
        <v>21.383152173913043</v>
      </c>
      <c r="K318" s="11">
        <v>0.17888563049853373</v>
      </c>
      <c r="L318" s="4">
        <v>23.059782608695649</v>
      </c>
      <c r="M318" s="4">
        <v>0</v>
      </c>
      <c r="N318" s="11">
        <v>0</v>
      </c>
      <c r="O318" s="4">
        <v>8.070652173913043</v>
      </c>
      <c r="P318" s="4">
        <v>0</v>
      </c>
      <c r="Q318" s="9">
        <v>0</v>
      </c>
      <c r="R318" s="4">
        <v>10.206521739130435</v>
      </c>
      <c r="S318" s="4">
        <v>0</v>
      </c>
      <c r="T318" s="11">
        <v>0</v>
      </c>
      <c r="U318" s="4">
        <v>4.7826086956521738</v>
      </c>
      <c r="V318" s="4">
        <v>0</v>
      </c>
      <c r="W318" s="11">
        <v>0</v>
      </c>
      <c r="X318" s="4">
        <v>28.497282608695652</v>
      </c>
      <c r="Y318" s="4">
        <v>2.7092391304347827</v>
      </c>
      <c r="Z318" s="11">
        <v>9.5070086774101267E-2</v>
      </c>
      <c r="AA318" s="4">
        <v>0</v>
      </c>
      <c r="AB318" s="4">
        <v>0</v>
      </c>
      <c r="AC318" s="11" t="s">
        <v>873</v>
      </c>
      <c r="AD318" s="4">
        <v>62.798913043478258</v>
      </c>
      <c r="AE318" s="4">
        <v>14.293478260869565</v>
      </c>
      <c r="AF318" s="11">
        <v>0.22760709649502381</v>
      </c>
      <c r="AG318" s="4">
        <v>0</v>
      </c>
      <c r="AH318" s="4">
        <v>0</v>
      </c>
      <c r="AI318" s="11" t="s">
        <v>873</v>
      </c>
      <c r="AJ318" s="4">
        <v>20.168478260869566</v>
      </c>
      <c r="AK318" s="4">
        <v>4.3804347826086953</v>
      </c>
      <c r="AL318" s="11">
        <v>4.6042183622828787</v>
      </c>
      <c r="AM318" s="1">
        <v>155617</v>
      </c>
      <c r="AN318" s="1">
        <v>5</v>
      </c>
      <c r="AX318"/>
      <c r="AY318"/>
    </row>
    <row r="319" spans="1:51" x14ac:dyDescent="0.25">
      <c r="A319" t="s">
        <v>508</v>
      </c>
      <c r="B319" t="s">
        <v>12</v>
      </c>
      <c r="C319" t="s">
        <v>698</v>
      </c>
      <c r="D319" t="s">
        <v>591</v>
      </c>
      <c r="E319" s="4">
        <v>23.891304347826086</v>
      </c>
      <c r="F319" s="4">
        <v>88.505434782608702</v>
      </c>
      <c r="G319" s="4">
        <v>12.296195652173912</v>
      </c>
      <c r="H319" s="11">
        <v>0.13893153208474054</v>
      </c>
      <c r="I319" s="4">
        <v>75.866847826086953</v>
      </c>
      <c r="J319" s="4">
        <v>12.296195652173912</v>
      </c>
      <c r="K319" s="11">
        <v>0.16207600558759266</v>
      </c>
      <c r="L319" s="4">
        <v>26.165760869565219</v>
      </c>
      <c r="M319" s="4">
        <v>1.1956521739130435</v>
      </c>
      <c r="N319" s="11">
        <v>4.5695295461626331E-2</v>
      </c>
      <c r="O319" s="4">
        <v>13.527173913043478</v>
      </c>
      <c r="P319" s="4">
        <v>1.1956521739130435</v>
      </c>
      <c r="Q319" s="9">
        <v>8.8388911209321006E-2</v>
      </c>
      <c r="R319" s="4">
        <v>7.7255434782608692</v>
      </c>
      <c r="S319" s="4">
        <v>0</v>
      </c>
      <c r="T319" s="11">
        <v>0</v>
      </c>
      <c r="U319" s="4">
        <v>4.9130434782608692</v>
      </c>
      <c r="V319" s="4">
        <v>0</v>
      </c>
      <c r="W319" s="11">
        <v>0</v>
      </c>
      <c r="X319" s="4">
        <v>15.603260869565217</v>
      </c>
      <c r="Y319" s="4">
        <v>6.9755434782608692</v>
      </c>
      <c r="Z319" s="11">
        <v>0.44705677464298155</v>
      </c>
      <c r="AA319" s="4">
        <v>0</v>
      </c>
      <c r="AB319" s="4">
        <v>0</v>
      </c>
      <c r="AC319" s="11" t="s">
        <v>873</v>
      </c>
      <c r="AD319" s="4">
        <v>34.154891304347828</v>
      </c>
      <c r="AE319" s="4">
        <v>4.0380434782608692</v>
      </c>
      <c r="AF319" s="11">
        <v>0.11822738483570688</v>
      </c>
      <c r="AG319" s="4">
        <v>1.5788043478260869</v>
      </c>
      <c r="AH319" s="4">
        <v>0</v>
      </c>
      <c r="AI319" s="11">
        <v>0</v>
      </c>
      <c r="AJ319" s="4">
        <v>11.002717391304348</v>
      </c>
      <c r="AK319" s="4">
        <v>8.6956521739130432E-2</v>
      </c>
      <c r="AL319" s="11">
        <v>126.53125</v>
      </c>
      <c r="AM319" s="1">
        <v>155627</v>
      </c>
      <c r="AN319" s="1">
        <v>5</v>
      </c>
      <c r="AX319"/>
      <c r="AY319"/>
    </row>
    <row r="320" spans="1:51" x14ac:dyDescent="0.25">
      <c r="A320" t="s">
        <v>508</v>
      </c>
      <c r="B320" t="s">
        <v>130</v>
      </c>
      <c r="C320" t="s">
        <v>696</v>
      </c>
      <c r="D320" t="s">
        <v>557</v>
      </c>
      <c r="E320" s="4">
        <v>62</v>
      </c>
      <c r="F320" s="4">
        <v>233.70652173913044</v>
      </c>
      <c r="G320" s="4">
        <v>60.625</v>
      </c>
      <c r="H320" s="11">
        <v>0.25940653923073342</v>
      </c>
      <c r="I320" s="4">
        <v>201.23097826086956</v>
      </c>
      <c r="J320" s="4">
        <v>60.625</v>
      </c>
      <c r="K320" s="11">
        <v>0.30127071151742674</v>
      </c>
      <c r="L320" s="4">
        <v>64.964673913043484</v>
      </c>
      <c r="M320" s="4">
        <v>4.7961956521739131</v>
      </c>
      <c r="N320" s="11">
        <v>7.3827749194796496E-2</v>
      </c>
      <c r="O320" s="4">
        <v>32.489130434782609</v>
      </c>
      <c r="P320" s="4">
        <v>4.7961956521739131</v>
      </c>
      <c r="Q320" s="9">
        <v>0.14762462361993978</v>
      </c>
      <c r="R320" s="4">
        <v>26.736413043478262</v>
      </c>
      <c r="S320" s="4">
        <v>0</v>
      </c>
      <c r="T320" s="11">
        <v>0</v>
      </c>
      <c r="U320" s="4">
        <v>5.7391304347826084</v>
      </c>
      <c r="V320" s="4">
        <v>0</v>
      </c>
      <c r="W320" s="11">
        <v>0</v>
      </c>
      <c r="X320" s="4">
        <v>49.581521739130437</v>
      </c>
      <c r="Y320" s="4">
        <v>10.394021739130435</v>
      </c>
      <c r="Z320" s="11">
        <v>0.20963498849062809</v>
      </c>
      <c r="AA320" s="4">
        <v>0</v>
      </c>
      <c r="AB320" s="4">
        <v>0</v>
      </c>
      <c r="AC320" s="11" t="s">
        <v>873</v>
      </c>
      <c r="AD320" s="4">
        <v>107.10869565217391</v>
      </c>
      <c r="AE320" s="4">
        <v>41.6875</v>
      </c>
      <c r="AF320" s="11">
        <v>0.38920742845544959</v>
      </c>
      <c r="AG320" s="4">
        <v>0</v>
      </c>
      <c r="AH320" s="4">
        <v>0</v>
      </c>
      <c r="AI320" s="11" t="s">
        <v>873</v>
      </c>
      <c r="AJ320" s="4">
        <v>12.051630434782609</v>
      </c>
      <c r="AK320" s="4">
        <v>3.7472826086956523</v>
      </c>
      <c r="AL320" s="11">
        <v>3.216098622189993</v>
      </c>
      <c r="AM320" s="1">
        <v>155271</v>
      </c>
      <c r="AN320" s="1">
        <v>5</v>
      </c>
      <c r="AX320"/>
      <c r="AY320"/>
    </row>
    <row r="321" spans="1:51" x14ac:dyDescent="0.25">
      <c r="A321" t="s">
        <v>508</v>
      </c>
      <c r="B321" t="s">
        <v>328</v>
      </c>
      <c r="C321" t="s">
        <v>670</v>
      </c>
      <c r="D321" t="s">
        <v>592</v>
      </c>
      <c r="E321" s="4">
        <v>60.108695652173914</v>
      </c>
      <c r="F321" s="4">
        <v>229.26500000000007</v>
      </c>
      <c r="G321" s="4">
        <v>63.494239130434764</v>
      </c>
      <c r="H321" s="11">
        <v>0.27694693533873355</v>
      </c>
      <c r="I321" s="4">
        <v>218.14673913043484</v>
      </c>
      <c r="J321" s="4">
        <v>63.407282608695631</v>
      </c>
      <c r="K321" s="11">
        <v>0.29066344453025716</v>
      </c>
      <c r="L321" s="4">
        <v>26.697282608695655</v>
      </c>
      <c r="M321" s="4">
        <v>6.7413043478260857</v>
      </c>
      <c r="N321" s="11">
        <v>0.25250900800032566</v>
      </c>
      <c r="O321" s="4">
        <v>20.664565217391303</v>
      </c>
      <c r="P321" s="4">
        <v>6.6543478260869549</v>
      </c>
      <c r="Q321" s="9">
        <v>0.32201731592623367</v>
      </c>
      <c r="R321" s="4">
        <v>1.5153260869565219</v>
      </c>
      <c r="S321" s="4">
        <v>8.6956521739130432E-2</v>
      </c>
      <c r="T321" s="11">
        <v>5.7384692633240073E-2</v>
      </c>
      <c r="U321" s="4">
        <v>4.5173913043478278</v>
      </c>
      <c r="V321" s="4">
        <v>0</v>
      </c>
      <c r="W321" s="11">
        <v>0</v>
      </c>
      <c r="X321" s="4">
        <v>48.502608695652214</v>
      </c>
      <c r="Y321" s="4">
        <v>15.874456521739118</v>
      </c>
      <c r="Z321" s="11">
        <v>0.32729077772598464</v>
      </c>
      <c r="AA321" s="4">
        <v>5.0855434782608677</v>
      </c>
      <c r="AB321" s="4">
        <v>0</v>
      </c>
      <c r="AC321" s="11">
        <v>0</v>
      </c>
      <c r="AD321" s="4">
        <v>139.79478260869567</v>
      </c>
      <c r="AE321" s="4">
        <v>31.693695652173911</v>
      </c>
      <c r="AF321" s="11">
        <v>0.22671586922445319</v>
      </c>
      <c r="AG321" s="4">
        <v>0</v>
      </c>
      <c r="AH321" s="4">
        <v>0</v>
      </c>
      <c r="AI321" s="11" t="s">
        <v>873</v>
      </c>
      <c r="AJ321" s="4">
        <v>9.1847826086956488</v>
      </c>
      <c r="AK321" s="4">
        <v>9.1847826086956488</v>
      </c>
      <c r="AL321" s="11">
        <v>1</v>
      </c>
      <c r="AM321" s="1">
        <v>155676</v>
      </c>
      <c r="AN321" s="1">
        <v>5</v>
      </c>
      <c r="AX321"/>
      <c r="AY321"/>
    </row>
    <row r="322" spans="1:51" x14ac:dyDescent="0.25">
      <c r="A322" t="s">
        <v>508</v>
      </c>
      <c r="B322" t="s">
        <v>380</v>
      </c>
      <c r="C322" t="s">
        <v>709</v>
      </c>
      <c r="D322" t="s">
        <v>606</v>
      </c>
      <c r="E322" s="4">
        <v>24.880434782608695</v>
      </c>
      <c r="F322" s="4">
        <v>116.44173913043478</v>
      </c>
      <c r="G322" s="4">
        <v>34.76119565217391</v>
      </c>
      <c r="H322" s="11">
        <v>0.29852865400125456</v>
      </c>
      <c r="I322" s="4">
        <v>110.02271739130434</v>
      </c>
      <c r="J322" s="4">
        <v>34.76119565217391</v>
      </c>
      <c r="K322" s="11">
        <v>0.31594561992631959</v>
      </c>
      <c r="L322" s="4">
        <v>20.064891304347828</v>
      </c>
      <c r="M322" s="4">
        <v>3.1341304347826089</v>
      </c>
      <c r="N322" s="11">
        <v>0.15619972155560491</v>
      </c>
      <c r="O322" s="4">
        <v>13.645869565217392</v>
      </c>
      <c r="P322" s="4">
        <v>3.1341304347826089</v>
      </c>
      <c r="Q322" s="9">
        <v>0.22967612432492712</v>
      </c>
      <c r="R322" s="4">
        <v>2.0869565217391304</v>
      </c>
      <c r="S322" s="4">
        <v>0</v>
      </c>
      <c r="T322" s="11">
        <v>0</v>
      </c>
      <c r="U322" s="4">
        <v>4.3320652173913041</v>
      </c>
      <c r="V322" s="4">
        <v>0</v>
      </c>
      <c r="W322" s="11">
        <v>0</v>
      </c>
      <c r="X322" s="4">
        <v>25.108043478260875</v>
      </c>
      <c r="Y322" s="4">
        <v>2.8286956521739133</v>
      </c>
      <c r="Z322" s="11">
        <v>0.11266093491605841</v>
      </c>
      <c r="AA322" s="4">
        <v>0</v>
      </c>
      <c r="AB322" s="4">
        <v>0</v>
      </c>
      <c r="AC322" s="11" t="s">
        <v>873</v>
      </c>
      <c r="AD322" s="4">
        <v>61.177608695652175</v>
      </c>
      <c r="AE322" s="4">
        <v>28.798369565217389</v>
      </c>
      <c r="AF322" s="11">
        <v>0.47073382205055125</v>
      </c>
      <c r="AG322" s="4">
        <v>0</v>
      </c>
      <c r="AH322" s="4">
        <v>0</v>
      </c>
      <c r="AI322" s="11" t="s">
        <v>873</v>
      </c>
      <c r="AJ322" s="4">
        <v>10.091195652173912</v>
      </c>
      <c r="AK322" s="4">
        <v>0</v>
      </c>
      <c r="AL322" s="11" t="s">
        <v>873</v>
      </c>
      <c r="AM322" s="1">
        <v>155738</v>
      </c>
      <c r="AN322" s="1">
        <v>5</v>
      </c>
      <c r="AX322"/>
      <c r="AY322"/>
    </row>
    <row r="323" spans="1:51" x14ac:dyDescent="0.25">
      <c r="A323" t="s">
        <v>508</v>
      </c>
      <c r="B323" t="s">
        <v>151</v>
      </c>
      <c r="C323" t="s">
        <v>750</v>
      </c>
      <c r="D323" t="s">
        <v>555</v>
      </c>
      <c r="E323" s="4">
        <v>65.771739130434781</v>
      </c>
      <c r="F323" s="4">
        <v>202.64086956521737</v>
      </c>
      <c r="G323" s="4">
        <v>17.33195652173913</v>
      </c>
      <c r="H323" s="11">
        <v>8.5530409334140078E-2</v>
      </c>
      <c r="I323" s="4">
        <v>181.55402173913041</v>
      </c>
      <c r="J323" s="4">
        <v>17.33195652173913</v>
      </c>
      <c r="K323" s="11">
        <v>9.5464459314720695E-2</v>
      </c>
      <c r="L323" s="4">
        <v>32.050760869565217</v>
      </c>
      <c r="M323" s="4">
        <v>0.1358695652173913</v>
      </c>
      <c r="N323" s="11">
        <v>4.2391993678505902E-3</v>
      </c>
      <c r="O323" s="4">
        <v>17.268152173913041</v>
      </c>
      <c r="P323" s="4">
        <v>0.1358695652173913</v>
      </c>
      <c r="Q323" s="9">
        <v>7.8682168102878515E-3</v>
      </c>
      <c r="R323" s="4">
        <v>9.304347826086957</v>
      </c>
      <c r="S323" s="4">
        <v>0</v>
      </c>
      <c r="T323" s="11">
        <v>0</v>
      </c>
      <c r="U323" s="4">
        <v>5.4782608695652177</v>
      </c>
      <c r="V323" s="4">
        <v>0</v>
      </c>
      <c r="W323" s="11">
        <v>0</v>
      </c>
      <c r="X323" s="4">
        <v>51.211956521739118</v>
      </c>
      <c r="Y323" s="4">
        <v>6.725434782608696</v>
      </c>
      <c r="Z323" s="11">
        <v>0.13132548020800175</v>
      </c>
      <c r="AA323" s="4">
        <v>6.3042391304347829</v>
      </c>
      <c r="AB323" s="4">
        <v>0</v>
      </c>
      <c r="AC323" s="11">
        <v>0</v>
      </c>
      <c r="AD323" s="4">
        <v>91.904565217391294</v>
      </c>
      <c r="AE323" s="4">
        <v>10.470652173913043</v>
      </c>
      <c r="AF323" s="11">
        <v>0.11392961980882817</v>
      </c>
      <c r="AG323" s="4">
        <v>13.156521739130438</v>
      </c>
      <c r="AH323" s="4">
        <v>0</v>
      </c>
      <c r="AI323" s="11">
        <v>0</v>
      </c>
      <c r="AJ323" s="4">
        <v>8.0128260869565207</v>
      </c>
      <c r="AK323" s="4">
        <v>0</v>
      </c>
      <c r="AL323" s="11" t="s">
        <v>873</v>
      </c>
      <c r="AM323" s="1">
        <v>155324</v>
      </c>
      <c r="AN323" s="1">
        <v>5</v>
      </c>
      <c r="AX323"/>
      <c r="AY323"/>
    </row>
    <row r="324" spans="1:51" x14ac:dyDescent="0.25">
      <c r="A324" t="s">
        <v>508</v>
      </c>
      <c r="B324" t="s">
        <v>55</v>
      </c>
      <c r="C324" t="s">
        <v>645</v>
      </c>
      <c r="D324" t="s">
        <v>566</v>
      </c>
      <c r="E324" s="4">
        <v>65.880434782608702</v>
      </c>
      <c r="F324" s="4">
        <v>223.74456521739128</v>
      </c>
      <c r="G324" s="4">
        <v>0</v>
      </c>
      <c r="H324" s="11">
        <v>0</v>
      </c>
      <c r="I324" s="4">
        <v>191.81467391304349</v>
      </c>
      <c r="J324" s="4">
        <v>0</v>
      </c>
      <c r="K324" s="11">
        <v>0</v>
      </c>
      <c r="L324" s="4">
        <v>39.284239130434784</v>
      </c>
      <c r="M324" s="4">
        <v>0</v>
      </c>
      <c r="N324" s="11">
        <v>0</v>
      </c>
      <c r="O324" s="4">
        <v>13.763586956521742</v>
      </c>
      <c r="P324" s="4">
        <v>0</v>
      </c>
      <c r="Q324" s="9">
        <v>0</v>
      </c>
      <c r="R324" s="4">
        <v>20.042391304347827</v>
      </c>
      <c r="S324" s="4">
        <v>0</v>
      </c>
      <c r="T324" s="11">
        <v>0</v>
      </c>
      <c r="U324" s="4">
        <v>5.4782608695652177</v>
      </c>
      <c r="V324" s="4">
        <v>0</v>
      </c>
      <c r="W324" s="11">
        <v>0</v>
      </c>
      <c r="X324" s="4">
        <v>60.744130434782612</v>
      </c>
      <c r="Y324" s="4">
        <v>0</v>
      </c>
      <c r="Z324" s="11">
        <v>0</v>
      </c>
      <c r="AA324" s="4">
        <v>6.4092391304347824</v>
      </c>
      <c r="AB324" s="4">
        <v>0</v>
      </c>
      <c r="AC324" s="11">
        <v>0</v>
      </c>
      <c r="AD324" s="4">
        <v>108.45369565217391</v>
      </c>
      <c r="AE324" s="4">
        <v>0</v>
      </c>
      <c r="AF324" s="11">
        <v>0</v>
      </c>
      <c r="AG324" s="4">
        <v>2.3033695652173911</v>
      </c>
      <c r="AH324" s="4">
        <v>0</v>
      </c>
      <c r="AI324" s="11">
        <v>0</v>
      </c>
      <c r="AJ324" s="4">
        <v>6.5498913043478248</v>
      </c>
      <c r="AK324" s="4">
        <v>0</v>
      </c>
      <c r="AL324" s="11" t="s">
        <v>873</v>
      </c>
      <c r="AM324" s="1">
        <v>155152</v>
      </c>
      <c r="AN324" s="1">
        <v>5</v>
      </c>
      <c r="AX324"/>
      <c r="AY324"/>
    </row>
    <row r="325" spans="1:51" x14ac:dyDescent="0.25">
      <c r="A325" t="s">
        <v>508</v>
      </c>
      <c r="B325" t="s">
        <v>492</v>
      </c>
      <c r="C325" t="s">
        <v>824</v>
      </c>
      <c r="D325" t="s">
        <v>549</v>
      </c>
      <c r="E325" s="4">
        <v>28.152173913043477</v>
      </c>
      <c r="F325" s="4">
        <v>76.934782608695656</v>
      </c>
      <c r="G325" s="4">
        <v>3.2635869565217392</v>
      </c>
      <c r="H325" s="11">
        <v>4.2420175190731844E-2</v>
      </c>
      <c r="I325" s="4">
        <v>63.317934782608688</v>
      </c>
      <c r="J325" s="4">
        <v>3.2635869565217392</v>
      </c>
      <c r="K325" s="11">
        <v>5.1542852238101379E-2</v>
      </c>
      <c r="L325" s="4">
        <v>12.652173913043477</v>
      </c>
      <c r="M325" s="4">
        <v>0</v>
      </c>
      <c r="N325" s="11">
        <v>0</v>
      </c>
      <c r="O325" s="4">
        <v>6.5217391304347823</v>
      </c>
      <c r="P325" s="4">
        <v>0</v>
      </c>
      <c r="Q325" s="9">
        <v>0</v>
      </c>
      <c r="R325" s="4">
        <v>0</v>
      </c>
      <c r="S325" s="4">
        <v>0</v>
      </c>
      <c r="T325" s="11" t="s">
        <v>873</v>
      </c>
      <c r="U325" s="4">
        <v>6.1304347826086953</v>
      </c>
      <c r="V325" s="4">
        <v>0</v>
      </c>
      <c r="W325" s="11">
        <v>0</v>
      </c>
      <c r="X325" s="4">
        <v>6.1711956521739131</v>
      </c>
      <c r="Y325" s="4">
        <v>1.2608695652173914</v>
      </c>
      <c r="Z325" s="11">
        <v>0.20431527961250551</v>
      </c>
      <c r="AA325" s="4">
        <v>7.4864130434782608</v>
      </c>
      <c r="AB325" s="4">
        <v>0</v>
      </c>
      <c r="AC325" s="11">
        <v>0</v>
      </c>
      <c r="AD325" s="4">
        <v>25.673913043478262</v>
      </c>
      <c r="AE325" s="4">
        <v>0</v>
      </c>
      <c r="AF325" s="11">
        <v>0</v>
      </c>
      <c r="AG325" s="4">
        <v>24.951086956521738</v>
      </c>
      <c r="AH325" s="4">
        <v>2.0027173913043477</v>
      </c>
      <c r="AI325" s="11">
        <v>8.0265737312132435E-2</v>
      </c>
      <c r="AJ325" s="4">
        <v>0</v>
      </c>
      <c r="AK325" s="4">
        <v>0</v>
      </c>
      <c r="AL325" s="11" t="s">
        <v>873</v>
      </c>
      <c r="AM325" t="s">
        <v>2</v>
      </c>
      <c r="AN325" s="1">
        <v>5</v>
      </c>
      <c r="AX325"/>
      <c r="AY325"/>
    </row>
    <row r="326" spans="1:51" x14ac:dyDescent="0.25">
      <c r="A326" t="s">
        <v>508</v>
      </c>
      <c r="B326" t="s">
        <v>327</v>
      </c>
      <c r="C326" t="s">
        <v>730</v>
      </c>
      <c r="D326" t="s">
        <v>585</v>
      </c>
      <c r="E326" s="4">
        <v>59.608695652173914</v>
      </c>
      <c r="F326" s="4">
        <v>199.10565217391306</v>
      </c>
      <c r="G326" s="4">
        <v>2.5051086956521744</v>
      </c>
      <c r="H326" s="11">
        <v>1.2581806032628517E-2</v>
      </c>
      <c r="I326" s="4">
        <v>188.41000000000003</v>
      </c>
      <c r="J326" s="4">
        <v>2.5051086956521744</v>
      </c>
      <c r="K326" s="11">
        <v>1.3296049549663893E-2</v>
      </c>
      <c r="L326" s="4">
        <v>34.904891304347828</v>
      </c>
      <c r="M326" s="4">
        <v>0</v>
      </c>
      <c r="N326" s="11">
        <v>0</v>
      </c>
      <c r="O326" s="4">
        <v>24.209239130434781</v>
      </c>
      <c r="P326" s="4">
        <v>0</v>
      </c>
      <c r="Q326" s="9">
        <v>0</v>
      </c>
      <c r="R326" s="4">
        <v>5.0434782608695654</v>
      </c>
      <c r="S326" s="4">
        <v>0</v>
      </c>
      <c r="T326" s="11">
        <v>0</v>
      </c>
      <c r="U326" s="4">
        <v>5.6521739130434785</v>
      </c>
      <c r="V326" s="4">
        <v>0</v>
      </c>
      <c r="W326" s="11">
        <v>0</v>
      </c>
      <c r="X326" s="4">
        <v>27.304347826086957</v>
      </c>
      <c r="Y326" s="4">
        <v>0</v>
      </c>
      <c r="Z326" s="11">
        <v>0</v>
      </c>
      <c r="AA326" s="4">
        <v>0</v>
      </c>
      <c r="AB326" s="4">
        <v>0</v>
      </c>
      <c r="AC326" s="11" t="s">
        <v>873</v>
      </c>
      <c r="AD326" s="4">
        <v>103.1083695652174</v>
      </c>
      <c r="AE326" s="4">
        <v>2.5051086956521744</v>
      </c>
      <c r="AF326" s="11">
        <v>2.4295881180311556E-2</v>
      </c>
      <c r="AG326" s="4">
        <v>0</v>
      </c>
      <c r="AH326" s="4">
        <v>0</v>
      </c>
      <c r="AI326" s="11" t="s">
        <v>873</v>
      </c>
      <c r="AJ326" s="4">
        <v>33.788043478260867</v>
      </c>
      <c r="AK326" s="4">
        <v>0</v>
      </c>
      <c r="AL326" s="11" t="s">
        <v>873</v>
      </c>
      <c r="AM326" s="1">
        <v>155675</v>
      </c>
      <c r="AN326" s="1">
        <v>5</v>
      </c>
      <c r="AX326"/>
      <c r="AY326"/>
    </row>
    <row r="327" spans="1:51" x14ac:dyDescent="0.25">
      <c r="A327" t="s">
        <v>508</v>
      </c>
      <c r="B327" t="s">
        <v>404</v>
      </c>
      <c r="C327" t="s">
        <v>699</v>
      </c>
      <c r="D327" t="s">
        <v>597</v>
      </c>
      <c r="E327" s="4">
        <v>48.391304347826086</v>
      </c>
      <c r="F327" s="4">
        <v>183.04565217391306</v>
      </c>
      <c r="G327" s="4">
        <v>0</v>
      </c>
      <c r="H327" s="11">
        <v>0</v>
      </c>
      <c r="I327" s="4">
        <v>166.00097826086957</v>
      </c>
      <c r="J327" s="4">
        <v>0</v>
      </c>
      <c r="K327" s="11">
        <v>0</v>
      </c>
      <c r="L327" s="4">
        <v>23.438152173913039</v>
      </c>
      <c r="M327" s="4">
        <v>0</v>
      </c>
      <c r="N327" s="11">
        <v>0</v>
      </c>
      <c r="O327" s="4">
        <v>15.591086956521735</v>
      </c>
      <c r="P327" s="4">
        <v>0</v>
      </c>
      <c r="Q327" s="9">
        <v>0</v>
      </c>
      <c r="R327" s="4">
        <v>2.6472826086956522</v>
      </c>
      <c r="S327" s="4">
        <v>0</v>
      </c>
      <c r="T327" s="11">
        <v>0</v>
      </c>
      <c r="U327" s="4">
        <v>5.1997826086956511</v>
      </c>
      <c r="V327" s="4">
        <v>0</v>
      </c>
      <c r="W327" s="11">
        <v>0</v>
      </c>
      <c r="X327" s="4">
        <v>45.690434782608691</v>
      </c>
      <c r="Y327" s="4">
        <v>0</v>
      </c>
      <c r="Z327" s="11">
        <v>0</v>
      </c>
      <c r="AA327" s="4">
        <v>9.197608695652173</v>
      </c>
      <c r="AB327" s="4">
        <v>0</v>
      </c>
      <c r="AC327" s="11">
        <v>0</v>
      </c>
      <c r="AD327" s="4">
        <v>68.476195652173942</v>
      </c>
      <c r="AE327" s="4">
        <v>0</v>
      </c>
      <c r="AF327" s="11">
        <v>0</v>
      </c>
      <c r="AG327" s="4">
        <v>0</v>
      </c>
      <c r="AH327" s="4">
        <v>0</v>
      </c>
      <c r="AI327" s="11" t="s">
        <v>873</v>
      </c>
      <c r="AJ327" s="4">
        <v>36.243260869565212</v>
      </c>
      <c r="AK327" s="4">
        <v>0</v>
      </c>
      <c r="AL327" s="11" t="s">
        <v>873</v>
      </c>
      <c r="AM327" s="1">
        <v>155769</v>
      </c>
      <c r="AN327" s="1">
        <v>5</v>
      </c>
      <c r="AX327"/>
      <c r="AY327"/>
    </row>
    <row r="328" spans="1:51" x14ac:dyDescent="0.25">
      <c r="A328" t="s">
        <v>508</v>
      </c>
      <c r="B328" t="s">
        <v>342</v>
      </c>
      <c r="C328" t="s">
        <v>808</v>
      </c>
      <c r="D328" t="s">
        <v>556</v>
      </c>
      <c r="E328" s="4">
        <v>105.30434782608695</v>
      </c>
      <c r="F328" s="4">
        <v>332.11391304347831</v>
      </c>
      <c r="G328" s="4">
        <v>0</v>
      </c>
      <c r="H328" s="11">
        <v>0</v>
      </c>
      <c r="I328" s="4">
        <v>320.36065217391308</v>
      </c>
      <c r="J328" s="4">
        <v>0</v>
      </c>
      <c r="K328" s="11">
        <v>0</v>
      </c>
      <c r="L328" s="4">
        <v>59.109456521739133</v>
      </c>
      <c r="M328" s="4">
        <v>0</v>
      </c>
      <c r="N328" s="11">
        <v>0</v>
      </c>
      <c r="O328" s="4">
        <v>47.356195652173916</v>
      </c>
      <c r="P328" s="4">
        <v>0</v>
      </c>
      <c r="Q328" s="9">
        <v>0</v>
      </c>
      <c r="R328" s="4">
        <v>7.1445652173913041</v>
      </c>
      <c r="S328" s="4">
        <v>0</v>
      </c>
      <c r="T328" s="11">
        <v>0</v>
      </c>
      <c r="U328" s="4">
        <v>4.6086956521739131</v>
      </c>
      <c r="V328" s="4">
        <v>0</v>
      </c>
      <c r="W328" s="11">
        <v>0</v>
      </c>
      <c r="X328" s="4">
        <v>51.311630434782607</v>
      </c>
      <c r="Y328" s="4">
        <v>0</v>
      </c>
      <c r="Z328" s="11">
        <v>0</v>
      </c>
      <c r="AA328" s="4">
        <v>0</v>
      </c>
      <c r="AB328" s="4">
        <v>0</v>
      </c>
      <c r="AC328" s="11" t="s">
        <v>873</v>
      </c>
      <c r="AD328" s="4">
        <v>196.70543478260871</v>
      </c>
      <c r="AE328" s="4">
        <v>0</v>
      </c>
      <c r="AF328" s="11">
        <v>0</v>
      </c>
      <c r="AG328" s="4">
        <v>0</v>
      </c>
      <c r="AH328" s="4">
        <v>0</v>
      </c>
      <c r="AI328" s="11" t="s">
        <v>873</v>
      </c>
      <c r="AJ328" s="4">
        <v>24.987391304347828</v>
      </c>
      <c r="AK328" s="4">
        <v>0</v>
      </c>
      <c r="AL328" s="11" t="s">
        <v>873</v>
      </c>
      <c r="AM328" s="1">
        <v>155691</v>
      </c>
      <c r="AN328" s="1">
        <v>5</v>
      </c>
      <c r="AX328"/>
      <c r="AY328"/>
    </row>
    <row r="329" spans="1:51" x14ac:dyDescent="0.25">
      <c r="A329" t="s">
        <v>508</v>
      </c>
      <c r="B329" t="s">
        <v>165</v>
      </c>
      <c r="C329" t="s">
        <v>682</v>
      </c>
      <c r="D329" t="s">
        <v>627</v>
      </c>
      <c r="E329" s="4">
        <v>45.956521739130437</v>
      </c>
      <c r="F329" s="4">
        <v>154.78739130434784</v>
      </c>
      <c r="G329" s="4">
        <v>0</v>
      </c>
      <c r="H329" s="11">
        <v>0</v>
      </c>
      <c r="I329" s="4">
        <v>130.64576086956521</v>
      </c>
      <c r="J329" s="4">
        <v>0</v>
      </c>
      <c r="K329" s="11">
        <v>0</v>
      </c>
      <c r="L329" s="4">
        <v>36.915869565217392</v>
      </c>
      <c r="M329" s="4">
        <v>0</v>
      </c>
      <c r="N329" s="11">
        <v>0</v>
      </c>
      <c r="O329" s="4">
        <v>17.545543478260871</v>
      </c>
      <c r="P329" s="4">
        <v>0</v>
      </c>
      <c r="Q329" s="9">
        <v>0</v>
      </c>
      <c r="R329" s="4">
        <v>13.892065217391306</v>
      </c>
      <c r="S329" s="4">
        <v>0</v>
      </c>
      <c r="T329" s="11">
        <v>0</v>
      </c>
      <c r="U329" s="4">
        <v>5.4782608695652177</v>
      </c>
      <c r="V329" s="4">
        <v>0</v>
      </c>
      <c r="W329" s="11">
        <v>0</v>
      </c>
      <c r="X329" s="4">
        <v>32.298260869565219</v>
      </c>
      <c r="Y329" s="4">
        <v>0</v>
      </c>
      <c r="Z329" s="11">
        <v>0</v>
      </c>
      <c r="AA329" s="4">
        <v>4.7713043478260868</v>
      </c>
      <c r="AB329" s="4">
        <v>0</v>
      </c>
      <c r="AC329" s="11">
        <v>0</v>
      </c>
      <c r="AD329" s="4">
        <v>71.804999999999993</v>
      </c>
      <c r="AE329" s="4">
        <v>0</v>
      </c>
      <c r="AF329" s="11">
        <v>0</v>
      </c>
      <c r="AG329" s="4">
        <v>0</v>
      </c>
      <c r="AH329" s="4">
        <v>0</v>
      </c>
      <c r="AI329" s="11" t="s">
        <v>873</v>
      </c>
      <c r="AJ329" s="4">
        <v>8.996956521739131</v>
      </c>
      <c r="AK329" s="4">
        <v>0</v>
      </c>
      <c r="AL329" s="11" t="s">
        <v>873</v>
      </c>
      <c r="AM329" s="1">
        <v>155342</v>
      </c>
      <c r="AN329" s="1">
        <v>5</v>
      </c>
      <c r="AX329"/>
      <c r="AY329"/>
    </row>
    <row r="330" spans="1:51" x14ac:dyDescent="0.25">
      <c r="A330" t="s">
        <v>508</v>
      </c>
      <c r="B330" t="s">
        <v>286</v>
      </c>
      <c r="C330" t="s">
        <v>797</v>
      </c>
      <c r="D330" t="s">
        <v>592</v>
      </c>
      <c r="E330" s="4">
        <v>111.60869565217391</v>
      </c>
      <c r="F330" s="4">
        <v>377.57326086956522</v>
      </c>
      <c r="G330" s="4">
        <v>0</v>
      </c>
      <c r="H330" s="11">
        <v>0</v>
      </c>
      <c r="I330" s="4">
        <v>365.53315217391298</v>
      </c>
      <c r="J330" s="4">
        <v>0</v>
      </c>
      <c r="K330" s="11">
        <v>0</v>
      </c>
      <c r="L330" s="4">
        <v>68.725652173913048</v>
      </c>
      <c r="M330" s="4">
        <v>0</v>
      </c>
      <c r="N330" s="11">
        <v>0</v>
      </c>
      <c r="O330" s="4">
        <v>63.247391304347829</v>
      </c>
      <c r="P330" s="4">
        <v>0</v>
      </c>
      <c r="Q330" s="9">
        <v>0</v>
      </c>
      <c r="R330" s="4">
        <v>0</v>
      </c>
      <c r="S330" s="4">
        <v>0</v>
      </c>
      <c r="T330" s="11" t="s">
        <v>873</v>
      </c>
      <c r="U330" s="4">
        <v>5.4782608695652177</v>
      </c>
      <c r="V330" s="4">
        <v>0</v>
      </c>
      <c r="W330" s="11">
        <v>0</v>
      </c>
      <c r="X330" s="4">
        <v>105.90413043478262</v>
      </c>
      <c r="Y330" s="4">
        <v>0</v>
      </c>
      <c r="Z330" s="11">
        <v>0</v>
      </c>
      <c r="AA330" s="4">
        <v>6.5618478260869537</v>
      </c>
      <c r="AB330" s="4">
        <v>0</v>
      </c>
      <c r="AC330" s="11">
        <v>0</v>
      </c>
      <c r="AD330" s="4">
        <v>196.38163043478258</v>
      </c>
      <c r="AE330" s="4">
        <v>0</v>
      </c>
      <c r="AF330" s="11">
        <v>0</v>
      </c>
      <c r="AG330" s="4">
        <v>0</v>
      </c>
      <c r="AH330" s="4">
        <v>0</v>
      </c>
      <c r="AI330" s="11" t="s">
        <v>873</v>
      </c>
      <c r="AJ330" s="4">
        <v>0</v>
      </c>
      <c r="AK330" s="4">
        <v>0</v>
      </c>
      <c r="AL330" s="11" t="s">
        <v>873</v>
      </c>
      <c r="AM330" s="1">
        <v>155600</v>
      </c>
      <c r="AN330" s="1">
        <v>5</v>
      </c>
      <c r="AX330"/>
      <c r="AY330"/>
    </row>
    <row r="331" spans="1:51" x14ac:dyDescent="0.25">
      <c r="A331" t="s">
        <v>508</v>
      </c>
      <c r="B331" t="s">
        <v>43</v>
      </c>
      <c r="C331" t="s">
        <v>716</v>
      </c>
      <c r="D331" t="s">
        <v>578</v>
      </c>
      <c r="E331" s="4">
        <v>182.96739130434781</v>
      </c>
      <c r="F331" s="4">
        <v>609.43152173913052</v>
      </c>
      <c r="G331" s="4">
        <v>152.80510869565219</v>
      </c>
      <c r="H331" s="11">
        <v>0.25073384497669782</v>
      </c>
      <c r="I331" s="4">
        <v>537.89402173913049</v>
      </c>
      <c r="J331" s="4">
        <v>152.34260869565219</v>
      </c>
      <c r="K331" s="11">
        <v>0.28322049054030157</v>
      </c>
      <c r="L331" s="4">
        <v>41.691847826086956</v>
      </c>
      <c r="M331" s="4">
        <v>0.46249999999999997</v>
      </c>
      <c r="N331" s="11">
        <v>1.1093295790804687E-2</v>
      </c>
      <c r="O331" s="4">
        <v>18.277173913043477</v>
      </c>
      <c r="P331" s="4">
        <v>0</v>
      </c>
      <c r="Q331" s="9">
        <v>0</v>
      </c>
      <c r="R331" s="4">
        <v>18.023369565217394</v>
      </c>
      <c r="S331" s="4">
        <v>0.46249999999999997</v>
      </c>
      <c r="T331" s="11">
        <v>2.5661128365949998E-2</v>
      </c>
      <c r="U331" s="4">
        <v>5.3913043478260869</v>
      </c>
      <c r="V331" s="4">
        <v>0</v>
      </c>
      <c r="W331" s="11">
        <v>0</v>
      </c>
      <c r="X331" s="4">
        <v>113.86543478260866</v>
      </c>
      <c r="Y331" s="4">
        <v>35.26</v>
      </c>
      <c r="Z331" s="11">
        <v>0.30966377169084036</v>
      </c>
      <c r="AA331" s="4">
        <v>48.122826086956515</v>
      </c>
      <c r="AB331" s="4">
        <v>0</v>
      </c>
      <c r="AC331" s="11">
        <v>0</v>
      </c>
      <c r="AD331" s="4">
        <v>378.64217391304356</v>
      </c>
      <c r="AE331" s="4">
        <v>117.0826086956522</v>
      </c>
      <c r="AF331" s="11">
        <v>0.30921703064841533</v>
      </c>
      <c r="AG331" s="4">
        <v>0</v>
      </c>
      <c r="AH331" s="4">
        <v>0</v>
      </c>
      <c r="AI331" s="11" t="s">
        <v>873</v>
      </c>
      <c r="AJ331" s="4">
        <v>27.109239130434794</v>
      </c>
      <c r="AK331" s="4">
        <v>0</v>
      </c>
      <c r="AL331" s="11" t="s">
        <v>873</v>
      </c>
      <c r="AM331" s="1">
        <v>155131</v>
      </c>
      <c r="AN331" s="1">
        <v>5</v>
      </c>
      <c r="AX331"/>
      <c r="AY331"/>
    </row>
    <row r="332" spans="1:51" x14ac:dyDescent="0.25">
      <c r="A332" t="s">
        <v>508</v>
      </c>
      <c r="B332" t="s">
        <v>171</v>
      </c>
      <c r="C332" t="s">
        <v>739</v>
      </c>
      <c r="D332" t="s">
        <v>619</v>
      </c>
      <c r="E332" s="4">
        <v>65.760869565217391</v>
      </c>
      <c r="F332" s="4">
        <v>311.4833695652174</v>
      </c>
      <c r="G332" s="4">
        <v>62.825108695652176</v>
      </c>
      <c r="H332" s="11">
        <v>0.20169651042155576</v>
      </c>
      <c r="I332" s="4">
        <v>295.13315217391306</v>
      </c>
      <c r="J332" s="4">
        <v>62.825108695652176</v>
      </c>
      <c r="K332" s="11">
        <v>0.21287038827353166</v>
      </c>
      <c r="L332" s="4">
        <v>45.785000000000004</v>
      </c>
      <c r="M332" s="4">
        <v>1.6711956521739131</v>
      </c>
      <c r="N332" s="11">
        <v>3.6500942495881032E-2</v>
      </c>
      <c r="O332" s="4">
        <v>35.070652173913047</v>
      </c>
      <c r="P332" s="4">
        <v>1.6711956521739131</v>
      </c>
      <c r="Q332" s="9">
        <v>4.7652254765225471E-2</v>
      </c>
      <c r="R332" s="4">
        <v>5.6576086956521738</v>
      </c>
      <c r="S332" s="4">
        <v>0</v>
      </c>
      <c r="T332" s="11">
        <v>0</v>
      </c>
      <c r="U332" s="4">
        <v>5.0567391304347833</v>
      </c>
      <c r="V332" s="4">
        <v>0</v>
      </c>
      <c r="W332" s="11">
        <v>0</v>
      </c>
      <c r="X332" s="4">
        <v>65.717934782608694</v>
      </c>
      <c r="Y332" s="4">
        <v>8.2052173913043465</v>
      </c>
      <c r="Z332" s="11">
        <v>0.12485507066597198</v>
      </c>
      <c r="AA332" s="4">
        <v>5.6358695652173916</v>
      </c>
      <c r="AB332" s="4">
        <v>0</v>
      </c>
      <c r="AC332" s="11">
        <v>0</v>
      </c>
      <c r="AD332" s="4">
        <v>163.19521739130434</v>
      </c>
      <c r="AE332" s="4">
        <v>48.361847826086958</v>
      </c>
      <c r="AF332" s="11">
        <v>0.29634353628223337</v>
      </c>
      <c r="AG332" s="4">
        <v>4.5380434782608692</v>
      </c>
      <c r="AH332" s="4">
        <v>0</v>
      </c>
      <c r="AI332" s="11">
        <v>0</v>
      </c>
      <c r="AJ332" s="4">
        <v>26.611304347826085</v>
      </c>
      <c r="AK332" s="4">
        <v>4.5868478260869576</v>
      </c>
      <c r="AL332" s="11">
        <v>5.8016540676319321</v>
      </c>
      <c r="AM332" s="1">
        <v>155354</v>
      </c>
      <c r="AN332" s="1">
        <v>5</v>
      </c>
      <c r="AX332"/>
      <c r="AY332"/>
    </row>
    <row r="333" spans="1:51" x14ac:dyDescent="0.25">
      <c r="A333" t="s">
        <v>508</v>
      </c>
      <c r="B333" t="s">
        <v>101</v>
      </c>
      <c r="C333" t="s">
        <v>696</v>
      </c>
      <c r="D333" t="s">
        <v>557</v>
      </c>
      <c r="E333" s="4">
        <v>58.173913043478258</v>
      </c>
      <c r="F333" s="4">
        <v>217.28815217391301</v>
      </c>
      <c r="G333" s="4">
        <v>19.53576086956522</v>
      </c>
      <c r="H333" s="11">
        <v>8.9907160947869796E-2</v>
      </c>
      <c r="I333" s="4">
        <v>201.83130434782606</v>
      </c>
      <c r="J333" s="4">
        <v>19.53576086956522</v>
      </c>
      <c r="K333" s="11">
        <v>9.6792521520339861E-2</v>
      </c>
      <c r="L333" s="4">
        <v>32.220760869565211</v>
      </c>
      <c r="M333" s="4">
        <v>0.42119565217391303</v>
      </c>
      <c r="N333" s="11">
        <v>1.3072182059231325E-2</v>
      </c>
      <c r="O333" s="4">
        <v>16.763913043478261</v>
      </c>
      <c r="P333" s="4">
        <v>0.42119565217391303</v>
      </c>
      <c r="Q333" s="9">
        <v>2.5125139403999273E-2</v>
      </c>
      <c r="R333" s="4">
        <v>13.867173913043475</v>
      </c>
      <c r="S333" s="4">
        <v>0</v>
      </c>
      <c r="T333" s="11">
        <v>0</v>
      </c>
      <c r="U333" s="4">
        <v>1.5896739130434783</v>
      </c>
      <c r="V333" s="4">
        <v>0</v>
      </c>
      <c r="W333" s="11">
        <v>0</v>
      </c>
      <c r="X333" s="4">
        <v>46.651086956521738</v>
      </c>
      <c r="Y333" s="4">
        <v>18.943369565217392</v>
      </c>
      <c r="Z333" s="11">
        <v>0.40606491297560521</v>
      </c>
      <c r="AA333" s="4">
        <v>0</v>
      </c>
      <c r="AB333" s="4">
        <v>0</v>
      </c>
      <c r="AC333" s="11" t="s">
        <v>873</v>
      </c>
      <c r="AD333" s="4">
        <v>113.24380434782607</v>
      </c>
      <c r="AE333" s="4">
        <v>0.17119565217391305</v>
      </c>
      <c r="AF333" s="11">
        <v>1.5117440919601133E-3</v>
      </c>
      <c r="AG333" s="4">
        <v>2.0244565217391304</v>
      </c>
      <c r="AH333" s="4">
        <v>0</v>
      </c>
      <c r="AI333" s="11">
        <v>0</v>
      </c>
      <c r="AJ333" s="4">
        <v>23.148043478260867</v>
      </c>
      <c r="AK333" s="4">
        <v>0</v>
      </c>
      <c r="AL333" s="11" t="s">
        <v>873</v>
      </c>
      <c r="AM333" s="1">
        <v>155226</v>
      </c>
      <c r="AN333" s="1">
        <v>5</v>
      </c>
      <c r="AX333"/>
      <c r="AY333"/>
    </row>
    <row r="334" spans="1:51" x14ac:dyDescent="0.25">
      <c r="A334" t="s">
        <v>508</v>
      </c>
      <c r="B334" t="s">
        <v>53</v>
      </c>
      <c r="C334" t="s">
        <v>710</v>
      </c>
      <c r="D334" t="s">
        <v>607</v>
      </c>
      <c r="E334" s="4">
        <v>90.336956521739125</v>
      </c>
      <c r="F334" s="4">
        <v>249.94576086956519</v>
      </c>
      <c r="G334" s="4">
        <v>0</v>
      </c>
      <c r="H334" s="11">
        <v>0</v>
      </c>
      <c r="I334" s="4">
        <v>221.83206521739126</v>
      </c>
      <c r="J334" s="4">
        <v>0</v>
      </c>
      <c r="K334" s="11">
        <v>0</v>
      </c>
      <c r="L334" s="4">
        <v>43.633695652173905</v>
      </c>
      <c r="M334" s="4">
        <v>0</v>
      </c>
      <c r="N334" s="11">
        <v>0</v>
      </c>
      <c r="O334" s="4">
        <v>28.000652173913039</v>
      </c>
      <c r="P334" s="4">
        <v>0</v>
      </c>
      <c r="Q334" s="9">
        <v>0</v>
      </c>
      <c r="R334" s="4">
        <v>10.622173913043477</v>
      </c>
      <c r="S334" s="4">
        <v>0</v>
      </c>
      <c r="T334" s="11">
        <v>0</v>
      </c>
      <c r="U334" s="4">
        <v>5.0108695652173916</v>
      </c>
      <c r="V334" s="4">
        <v>0</v>
      </c>
      <c r="W334" s="11">
        <v>0</v>
      </c>
      <c r="X334" s="4">
        <v>54.494673913043478</v>
      </c>
      <c r="Y334" s="4">
        <v>0</v>
      </c>
      <c r="Z334" s="11">
        <v>0</v>
      </c>
      <c r="AA334" s="4">
        <v>12.480652173913036</v>
      </c>
      <c r="AB334" s="4">
        <v>0</v>
      </c>
      <c r="AC334" s="11">
        <v>0</v>
      </c>
      <c r="AD334" s="4">
        <v>97.791304347826085</v>
      </c>
      <c r="AE334" s="4">
        <v>0</v>
      </c>
      <c r="AF334" s="11">
        <v>0</v>
      </c>
      <c r="AG334" s="4">
        <v>0.39945652173913043</v>
      </c>
      <c r="AH334" s="4">
        <v>0</v>
      </c>
      <c r="AI334" s="11">
        <v>0</v>
      </c>
      <c r="AJ334" s="4">
        <v>41.145978260869562</v>
      </c>
      <c r="AK334" s="4">
        <v>0</v>
      </c>
      <c r="AL334" s="11" t="s">
        <v>873</v>
      </c>
      <c r="AM334" s="1">
        <v>155148</v>
      </c>
      <c r="AN334" s="1">
        <v>5</v>
      </c>
      <c r="AX334"/>
      <c r="AY334"/>
    </row>
    <row r="335" spans="1:51" x14ac:dyDescent="0.25">
      <c r="A335" t="s">
        <v>508</v>
      </c>
      <c r="B335" t="s">
        <v>483</v>
      </c>
      <c r="C335" t="s">
        <v>710</v>
      </c>
      <c r="D335" t="s">
        <v>607</v>
      </c>
      <c r="E335" s="4">
        <v>40.423913043478258</v>
      </c>
      <c r="F335" s="4">
        <v>143.18108695652174</v>
      </c>
      <c r="G335" s="4">
        <v>0</v>
      </c>
      <c r="H335" s="11">
        <v>0</v>
      </c>
      <c r="I335" s="4">
        <v>124.8333695652174</v>
      </c>
      <c r="J335" s="4">
        <v>0</v>
      </c>
      <c r="K335" s="11">
        <v>0</v>
      </c>
      <c r="L335" s="4">
        <v>38.107608695652182</v>
      </c>
      <c r="M335" s="4">
        <v>0</v>
      </c>
      <c r="N335" s="11">
        <v>0</v>
      </c>
      <c r="O335" s="4">
        <v>24.652934782608703</v>
      </c>
      <c r="P335" s="4">
        <v>0</v>
      </c>
      <c r="Q335" s="9">
        <v>0</v>
      </c>
      <c r="R335" s="4">
        <v>9.2155434782608694</v>
      </c>
      <c r="S335" s="4">
        <v>0</v>
      </c>
      <c r="T335" s="11">
        <v>0</v>
      </c>
      <c r="U335" s="4">
        <v>4.2391304347826084</v>
      </c>
      <c r="V335" s="4">
        <v>0</v>
      </c>
      <c r="W335" s="11">
        <v>0</v>
      </c>
      <c r="X335" s="4">
        <v>19.289456521739133</v>
      </c>
      <c r="Y335" s="4">
        <v>0</v>
      </c>
      <c r="Z335" s="11">
        <v>0</v>
      </c>
      <c r="AA335" s="4">
        <v>4.8930434782608714</v>
      </c>
      <c r="AB335" s="4">
        <v>0</v>
      </c>
      <c r="AC335" s="11">
        <v>0</v>
      </c>
      <c r="AD335" s="4">
        <v>49.881304347826074</v>
      </c>
      <c r="AE335" s="4">
        <v>0</v>
      </c>
      <c r="AF335" s="11">
        <v>0</v>
      </c>
      <c r="AG335" s="4">
        <v>4.0041304347826081</v>
      </c>
      <c r="AH335" s="4">
        <v>0</v>
      </c>
      <c r="AI335" s="11">
        <v>0</v>
      </c>
      <c r="AJ335" s="4">
        <v>27.005543478260872</v>
      </c>
      <c r="AK335" s="4">
        <v>0</v>
      </c>
      <c r="AL335" s="11" t="s">
        <v>873</v>
      </c>
      <c r="AM335" s="1">
        <v>155854</v>
      </c>
      <c r="AN335" s="1">
        <v>5</v>
      </c>
      <c r="AX335"/>
      <c r="AY335"/>
    </row>
    <row r="336" spans="1:51" x14ac:dyDescent="0.25">
      <c r="A336" t="s">
        <v>508</v>
      </c>
      <c r="B336" t="s">
        <v>50</v>
      </c>
      <c r="C336" t="s">
        <v>704</v>
      </c>
      <c r="D336" t="s">
        <v>569</v>
      </c>
      <c r="E336" s="4">
        <v>116.44565217391305</v>
      </c>
      <c r="F336" s="4">
        <v>377.68597826086949</v>
      </c>
      <c r="G336" s="4">
        <v>2.6124999999999998</v>
      </c>
      <c r="H336" s="11">
        <v>6.9171220282780365E-3</v>
      </c>
      <c r="I336" s="4">
        <v>340.33641304347822</v>
      </c>
      <c r="J336" s="4">
        <v>2.6124999999999998</v>
      </c>
      <c r="K336" s="11">
        <v>7.6762282843541958E-3</v>
      </c>
      <c r="L336" s="4">
        <v>70.750108695652173</v>
      </c>
      <c r="M336" s="4">
        <v>0</v>
      </c>
      <c r="N336" s="11">
        <v>0</v>
      </c>
      <c r="O336" s="4">
        <v>50.582391304347816</v>
      </c>
      <c r="P336" s="4">
        <v>0</v>
      </c>
      <c r="Q336" s="9">
        <v>0</v>
      </c>
      <c r="R336" s="4">
        <v>15.472065217391307</v>
      </c>
      <c r="S336" s="4">
        <v>0</v>
      </c>
      <c r="T336" s="11">
        <v>0</v>
      </c>
      <c r="U336" s="4">
        <v>4.6956521739130439</v>
      </c>
      <c r="V336" s="4">
        <v>0</v>
      </c>
      <c r="W336" s="11">
        <v>0</v>
      </c>
      <c r="X336" s="4">
        <v>56.860652173913046</v>
      </c>
      <c r="Y336" s="4">
        <v>2.6124999999999998</v>
      </c>
      <c r="Z336" s="11">
        <v>4.5945656620494796E-2</v>
      </c>
      <c r="AA336" s="4">
        <v>17.181847826086958</v>
      </c>
      <c r="AB336" s="4">
        <v>0</v>
      </c>
      <c r="AC336" s="11">
        <v>0</v>
      </c>
      <c r="AD336" s="4">
        <v>179.15978260869562</v>
      </c>
      <c r="AE336" s="4">
        <v>0</v>
      </c>
      <c r="AF336" s="11">
        <v>0</v>
      </c>
      <c r="AG336" s="4">
        <v>10.449130434782608</v>
      </c>
      <c r="AH336" s="4">
        <v>0</v>
      </c>
      <c r="AI336" s="11">
        <v>0</v>
      </c>
      <c r="AJ336" s="4">
        <v>43.284456521739138</v>
      </c>
      <c r="AK336" s="4">
        <v>0</v>
      </c>
      <c r="AL336" s="11" t="s">
        <v>873</v>
      </c>
      <c r="AM336" s="1">
        <v>155139</v>
      </c>
      <c r="AN336" s="1">
        <v>5</v>
      </c>
      <c r="AX336"/>
      <c r="AY336"/>
    </row>
    <row r="337" spans="1:51" x14ac:dyDescent="0.25">
      <c r="A337" t="s">
        <v>508</v>
      </c>
      <c r="B337" t="s">
        <v>220</v>
      </c>
      <c r="C337" t="s">
        <v>763</v>
      </c>
      <c r="D337" t="s">
        <v>628</v>
      </c>
      <c r="E337" s="4">
        <v>67.391304347826093</v>
      </c>
      <c r="F337" s="4">
        <v>198.66652173913042</v>
      </c>
      <c r="G337" s="4">
        <v>4.6067391304347831</v>
      </c>
      <c r="H337" s="11">
        <v>2.3188301129487259E-2</v>
      </c>
      <c r="I337" s="4">
        <v>186.30945652173909</v>
      </c>
      <c r="J337" s="4">
        <v>2.5975000000000001</v>
      </c>
      <c r="K337" s="11">
        <v>1.3941858070402973E-2</v>
      </c>
      <c r="L337" s="4">
        <v>22.860217391304349</v>
      </c>
      <c r="M337" s="4">
        <v>2.6835869565217392</v>
      </c>
      <c r="N337" s="11">
        <v>0.11739113896364484</v>
      </c>
      <c r="O337" s="4">
        <v>15.960760869565219</v>
      </c>
      <c r="P337" s="4">
        <v>1.2623913043478261</v>
      </c>
      <c r="Q337" s="9">
        <v>7.9093428857456113E-2</v>
      </c>
      <c r="R337" s="4">
        <v>1.4211956521739131</v>
      </c>
      <c r="S337" s="4">
        <v>1.4211956521739131</v>
      </c>
      <c r="T337" s="11">
        <v>1</v>
      </c>
      <c r="U337" s="4">
        <v>5.4782608695652177</v>
      </c>
      <c r="V337" s="4">
        <v>0</v>
      </c>
      <c r="W337" s="11">
        <v>0</v>
      </c>
      <c r="X337" s="4">
        <v>29.400326086956522</v>
      </c>
      <c r="Y337" s="4">
        <v>1.3351086956521738</v>
      </c>
      <c r="Z337" s="11">
        <v>4.5411356721124799E-2</v>
      </c>
      <c r="AA337" s="4">
        <v>5.4576086956521737</v>
      </c>
      <c r="AB337" s="4">
        <v>0.58804347826086956</v>
      </c>
      <c r="AC337" s="11">
        <v>0.10774746066520614</v>
      </c>
      <c r="AD337" s="4">
        <v>74.160326086956516</v>
      </c>
      <c r="AE337" s="4">
        <v>0</v>
      </c>
      <c r="AF337" s="11">
        <v>0</v>
      </c>
      <c r="AG337" s="4">
        <v>39.195652173913047</v>
      </c>
      <c r="AH337" s="4">
        <v>0</v>
      </c>
      <c r="AI337" s="11">
        <v>0</v>
      </c>
      <c r="AJ337" s="4">
        <v>27.592391304347824</v>
      </c>
      <c r="AK337" s="4">
        <v>0</v>
      </c>
      <c r="AL337" s="11" t="s">
        <v>873</v>
      </c>
      <c r="AM337" s="1">
        <v>155449</v>
      </c>
      <c r="AN337" s="1">
        <v>5</v>
      </c>
      <c r="AX337"/>
      <c r="AY337"/>
    </row>
    <row r="338" spans="1:51" x14ac:dyDescent="0.25">
      <c r="A338" t="s">
        <v>508</v>
      </c>
      <c r="B338" t="s">
        <v>364</v>
      </c>
      <c r="C338" t="s">
        <v>659</v>
      </c>
      <c r="D338" t="s">
        <v>551</v>
      </c>
      <c r="E338" s="4">
        <v>70.489130434782609</v>
      </c>
      <c r="F338" s="4">
        <v>328.9139130434782</v>
      </c>
      <c r="G338" s="4">
        <v>82.651847826086964</v>
      </c>
      <c r="H338" s="11">
        <v>0.25128717438949277</v>
      </c>
      <c r="I338" s="4">
        <v>287.46739130434781</v>
      </c>
      <c r="J338" s="4">
        <v>82.619239130434792</v>
      </c>
      <c r="K338" s="11">
        <v>0.28740386433243853</v>
      </c>
      <c r="L338" s="4">
        <v>36.097934782608696</v>
      </c>
      <c r="M338" s="4">
        <v>1.7166304347826085</v>
      </c>
      <c r="N338" s="11">
        <v>4.7554810133061926E-2</v>
      </c>
      <c r="O338" s="4">
        <v>20.06195652173913</v>
      </c>
      <c r="P338" s="4">
        <v>1.6840217391304346</v>
      </c>
      <c r="Q338" s="9">
        <v>8.3941052175326422E-2</v>
      </c>
      <c r="R338" s="4">
        <v>10.886521739130433</v>
      </c>
      <c r="S338" s="4">
        <v>3.2608695652173912E-2</v>
      </c>
      <c r="T338" s="11">
        <v>2.9953272894284919E-3</v>
      </c>
      <c r="U338" s="4">
        <v>5.1494565217391308</v>
      </c>
      <c r="V338" s="4">
        <v>0</v>
      </c>
      <c r="W338" s="11">
        <v>0</v>
      </c>
      <c r="X338" s="4">
        <v>85.621521739130429</v>
      </c>
      <c r="Y338" s="4">
        <v>16.275326086956522</v>
      </c>
      <c r="Z338" s="11">
        <v>0.19008452263373443</v>
      </c>
      <c r="AA338" s="4">
        <v>25.410543478260866</v>
      </c>
      <c r="AB338" s="4">
        <v>0</v>
      </c>
      <c r="AC338" s="11">
        <v>0</v>
      </c>
      <c r="AD338" s="4">
        <v>168.78173913043477</v>
      </c>
      <c r="AE338" s="4">
        <v>61.876304347826085</v>
      </c>
      <c r="AF338" s="11">
        <v>0.36660544361382597</v>
      </c>
      <c r="AG338" s="4">
        <v>3.1534782608695648</v>
      </c>
      <c r="AH338" s="4">
        <v>0</v>
      </c>
      <c r="AI338" s="11">
        <v>0</v>
      </c>
      <c r="AJ338" s="4">
        <v>9.8486956521739142</v>
      </c>
      <c r="AK338" s="4">
        <v>2.7835869565217393</v>
      </c>
      <c r="AL338" s="11">
        <v>3.5381311257760948</v>
      </c>
      <c r="AM338" s="1">
        <v>155718</v>
      </c>
      <c r="AN338" s="1">
        <v>5</v>
      </c>
      <c r="AX338"/>
      <c r="AY338"/>
    </row>
    <row r="339" spans="1:51" x14ac:dyDescent="0.25">
      <c r="A339" t="s">
        <v>508</v>
      </c>
      <c r="B339" t="s">
        <v>18</v>
      </c>
      <c r="C339" t="s">
        <v>696</v>
      </c>
      <c r="D339" t="s">
        <v>557</v>
      </c>
      <c r="E339" s="4">
        <v>85.934782608695656</v>
      </c>
      <c r="F339" s="4">
        <v>356.48978260869569</v>
      </c>
      <c r="G339" s="4">
        <v>0</v>
      </c>
      <c r="H339" s="11">
        <v>0</v>
      </c>
      <c r="I339" s="4">
        <v>319.31217391304352</v>
      </c>
      <c r="J339" s="4">
        <v>0</v>
      </c>
      <c r="K339" s="11">
        <v>0</v>
      </c>
      <c r="L339" s="4">
        <v>62.366521739130434</v>
      </c>
      <c r="M339" s="4">
        <v>0</v>
      </c>
      <c r="N339" s="11">
        <v>0</v>
      </c>
      <c r="O339" s="4">
        <v>42.160652173913043</v>
      </c>
      <c r="P339" s="4">
        <v>0</v>
      </c>
      <c r="Q339" s="9">
        <v>0</v>
      </c>
      <c r="R339" s="4">
        <v>15.336304347826088</v>
      </c>
      <c r="S339" s="4">
        <v>0</v>
      </c>
      <c r="T339" s="11">
        <v>0</v>
      </c>
      <c r="U339" s="4">
        <v>4.8695652173913047</v>
      </c>
      <c r="V339" s="4">
        <v>0</v>
      </c>
      <c r="W339" s="11">
        <v>0</v>
      </c>
      <c r="X339" s="4">
        <v>83.646630434782637</v>
      </c>
      <c r="Y339" s="4">
        <v>0</v>
      </c>
      <c r="Z339" s="11">
        <v>0</v>
      </c>
      <c r="AA339" s="4">
        <v>16.971739130434784</v>
      </c>
      <c r="AB339" s="4">
        <v>0</v>
      </c>
      <c r="AC339" s="11">
        <v>0</v>
      </c>
      <c r="AD339" s="4">
        <v>182.30467391304347</v>
      </c>
      <c r="AE339" s="4">
        <v>0</v>
      </c>
      <c r="AF339" s="11">
        <v>0</v>
      </c>
      <c r="AG339" s="4">
        <v>0</v>
      </c>
      <c r="AH339" s="4">
        <v>0</v>
      </c>
      <c r="AI339" s="11" t="s">
        <v>873</v>
      </c>
      <c r="AJ339" s="4">
        <v>11.200217391304346</v>
      </c>
      <c r="AK339" s="4">
        <v>0</v>
      </c>
      <c r="AL339" s="11" t="s">
        <v>873</v>
      </c>
      <c r="AM339" s="1">
        <v>155041</v>
      </c>
      <c r="AN339" s="1">
        <v>5</v>
      </c>
      <c r="AX339"/>
      <c r="AY339"/>
    </row>
    <row r="340" spans="1:51" x14ac:dyDescent="0.25">
      <c r="A340" t="s">
        <v>508</v>
      </c>
      <c r="B340" t="s">
        <v>320</v>
      </c>
      <c r="C340" t="s">
        <v>789</v>
      </c>
      <c r="D340" t="s">
        <v>589</v>
      </c>
      <c r="E340" s="4">
        <v>46.434782608695649</v>
      </c>
      <c r="F340" s="4">
        <v>191.99576086956529</v>
      </c>
      <c r="G340" s="4">
        <v>0.41576086956521741</v>
      </c>
      <c r="H340" s="11">
        <v>2.1654690066186914E-3</v>
      </c>
      <c r="I340" s="4">
        <v>175.97097826086963</v>
      </c>
      <c r="J340" s="4">
        <v>1.0869565217391304E-2</v>
      </c>
      <c r="K340" s="11">
        <v>6.1769078769782293E-5</v>
      </c>
      <c r="L340" s="4">
        <v>59.219347826086953</v>
      </c>
      <c r="M340" s="4">
        <v>1.0869565217391304E-2</v>
      </c>
      <c r="N340" s="11">
        <v>1.8354753330469993E-4</v>
      </c>
      <c r="O340" s="4">
        <v>43.599456521739128</v>
      </c>
      <c r="P340" s="4">
        <v>1.0869565217391304E-2</v>
      </c>
      <c r="Q340" s="9">
        <v>2.4930506213928673E-4</v>
      </c>
      <c r="R340" s="4">
        <v>10.848260869565216</v>
      </c>
      <c r="S340" s="4">
        <v>0</v>
      </c>
      <c r="T340" s="11">
        <v>0</v>
      </c>
      <c r="U340" s="4">
        <v>4.7716304347826091</v>
      </c>
      <c r="V340" s="4">
        <v>0</v>
      </c>
      <c r="W340" s="11">
        <v>0</v>
      </c>
      <c r="X340" s="4">
        <v>18.508478260869555</v>
      </c>
      <c r="Y340" s="4">
        <v>0</v>
      </c>
      <c r="Z340" s="11">
        <v>0</v>
      </c>
      <c r="AA340" s="4">
        <v>0.40489130434782611</v>
      </c>
      <c r="AB340" s="4">
        <v>0.40489130434782611</v>
      </c>
      <c r="AC340" s="11">
        <v>1</v>
      </c>
      <c r="AD340" s="4">
        <v>103.63489130434789</v>
      </c>
      <c r="AE340" s="4">
        <v>0</v>
      </c>
      <c r="AF340" s="11">
        <v>0</v>
      </c>
      <c r="AG340" s="4">
        <v>0</v>
      </c>
      <c r="AH340" s="4">
        <v>0</v>
      </c>
      <c r="AI340" s="11" t="s">
        <v>873</v>
      </c>
      <c r="AJ340" s="4">
        <v>10.228152173913045</v>
      </c>
      <c r="AK340" s="4">
        <v>0</v>
      </c>
      <c r="AL340" s="11" t="s">
        <v>873</v>
      </c>
      <c r="AM340" s="1">
        <v>155667</v>
      </c>
      <c r="AN340" s="1">
        <v>5</v>
      </c>
      <c r="AX340"/>
      <c r="AY340"/>
    </row>
    <row r="341" spans="1:51" x14ac:dyDescent="0.25">
      <c r="A341" t="s">
        <v>508</v>
      </c>
      <c r="B341" t="s">
        <v>360</v>
      </c>
      <c r="C341" t="s">
        <v>812</v>
      </c>
      <c r="D341" t="s">
        <v>590</v>
      </c>
      <c r="E341" s="4">
        <v>29.489130434782609</v>
      </c>
      <c r="F341" s="4">
        <v>104.37771739130434</v>
      </c>
      <c r="G341" s="4">
        <v>12.010869565217391</v>
      </c>
      <c r="H341" s="11">
        <v>0.11507120356147978</v>
      </c>
      <c r="I341" s="4">
        <v>95.010869565217391</v>
      </c>
      <c r="J341" s="4">
        <v>12.010869565217391</v>
      </c>
      <c r="K341" s="11">
        <v>0.12641574190596042</v>
      </c>
      <c r="L341" s="4">
        <v>15.641304347826086</v>
      </c>
      <c r="M341" s="4">
        <v>0.25</v>
      </c>
      <c r="N341" s="11">
        <v>1.5983321751216122E-2</v>
      </c>
      <c r="O341" s="4">
        <v>11.293478260869565</v>
      </c>
      <c r="P341" s="4">
        <v>0.25</v>
      </c>
      <c r="Q341" s="9">
        <v>2.2136669874879694E-2</v>
      </c>
      <c r="R341" s="4">
        <v>0</v>
      </c>
      <c r="S341" s="4">
        <v>0</v>
      </c>
      <c r="T341" s="11" t="s">
        <v>873</v>
      </c>
      <c r="U341" s="4">
        <v>4.3478260869565215</v>
      </c>
      <c r="V341" s="4">
        <v>0</v>
      </c>
      <c r="W341" s="11">
        <v>0</v>
      </c>
      <c r="X341" s="4">
        <v>21.016304347826086</v>
      </c>
      <c r="Y341" s="4">
        <v>1.8152173913043479</v>
      </c>
      <c r="Z341" s="11">
        <v>8.6371864494440148E-2</v>
      </c>
      <c r="AA341" s="4">
        <v>5.0190217391304346</v>
      </c>
      <c r="AB341" s="4">
        <v>0</v>
      </c>
      <c r="AC341" s="11">
        <v>0</v>
      </c>
      <c r="AD341" s="4">
        <v>62.701086956521742</v>
      </c>
      <c r="AE341" s="4">
        <v>9.945652173913043</v>
      </c>
      <c r="AF341" s="11">
        <v>0.15862009187830456</v>
      </c>
      <c r="AG341" s="4">
        <v>0</v>
      </c>
      <c r="AH341" s="4">
        <v>0</v>
      </c>
      <c r="AI341" s="11" t="s">
        <v>873</v>
      </c>
      <c r="AJ341" s="4">
        <v>0</v>
      </c>
      <c r="AK341" s="4">
        <v>0</v>
      </c>
      <c r="AL341" s="11" t="s">
        <v>873</v>
      </c>
      <c r="AM341" s="1">
        <v>155714</v>
      </c>
      <c r="AN341" s="1">
        <v>5</v>
      </c>
      <c r="AX341"/>
      <c r="AY341"/>
    </row>
    <row r="342" spans="1:51" x14ac:dyDescent="0.25">
      <c r="A342" t="s">
        <v>508</v>
      </c>
      <c r="B342" t="s">
        <v>323</v>
      </c>
      <c r="C342" t="s">
        <v>758</v>
      </c>
      <c r="D342" t="s">
        <v>550</v>
      </c>
      <c r="E342" s="4">
        <v>65</v>
      </c>
      <c r="F342" s="4">
        <v>202.50565217391309</v>
      </c>
      <c r="G342" s="4">
        <v>0</v>
      </c>
      <c r="H342" s="11">
        <v>0</v>
      </c>
      <c r="I342" s="4">
        <v>184.67554347826095</v>
      </c>
      <c r="J342" s="4">
        <v>0</v>
      </c>
      <c r="K342" s="11">
        <v>0</v>
      </c>
      <c r="L342" s="4">
        <v>46.873043478260875</v>
      </c>
      <c r="M342" s="4">
        <v>0</v>
      </c>
      <c r="N342" s="11">
        <v>0</v>
      </c>
      <c r="O342" s="4">
        <v>36.898260869565227</v>
      </c>
      <c r="P342" s="4">
        <v>0</v>
      </c>
      <c r="Q342" s="9">
        <v>0</v>
      </c>
      <c r="R342" s="4">
        <v>4.9204347826086954</v>
      </c>
      <c r="S342" s="4">
        <v>0</v>
      </c>
      <c r="T342" s="11">
        <v>0</v>
      </c>
      <c r="U342" s="4">
        <v>5.0543478260869561</v>
      </c>
      <c r="V342" s="4">
        <v>0</v>
      </c>
      <c r="W342" s="11">
        <v>0</v>
      </c>
      <c r="X342" s="4">
        <v>36.506956521739134</v>
      </c>
      <c r="Y342" s="4">
        <v>0</v>
      </c>
      <c r="Z342" s="11">
        <v>0</v>
      </c>
      <c r="AA342" s="4">
        <v>7.8553260869565227</v>
      </c>
      <c r="AB342" s="4">
        <v>0</v>
      </c>
      <c r="AC342" s="11">
        <v>0</v>
      </c>
      <c r="AD342" s="4">
        <v>79.731847826086977</v>
      </c>
      <c r="AE342" s="4">
        <v>0</v>
      </c>
      <c r="AF342" s="11">
        <v>0</v>
      </c>
      <c r="AG342" s="4">
        <v>0.78282608695652189</v>
      </c>
      <c r="AH342" s="4">
        <v>0</v>
      </c>
      <c r="AI342" s="11">
        <v>0</v>
      </c>
      <c r="AJ342" s="4">
        <v>30.755652173913052</v>
      </c>
      <c r="AK342" s="4">
        <v>0</v>
      </c>
      <c r="AL342" s="11" t="s">
        <v>873</v>
      </c>
      <c r="AM342" s="1">
        <v>155671</v>
      </c>
      <c r="AN342" s="1">
        <v>5</v>
      </c>
      <c r="AX342"/>
      <c r="AY342"/>
    </row>
    <row r="343" spans="1:51" x14ac:dyDescent="0.25">
      <c r="A343" t="s">
        <v>508</v>
      </c>
      <c r="B343" t="s">
        <v>480</v>
      </c>
      <c r="C343" t="s">
        <v>759</v>
      </c>
      <c r="D343" t="s">
        <v>624</v>
      </c>
      <c r="E343" s="4">
        <v>44.771739130434781</v>
      </c>
      <c r="F343" s="4">
        <v>136.72739130434786</v>
      </c>
      <c r="G343" s="4">
        <v>0</v>
      </c>
      <c r="H343" s="11">
        <v>0</v>
      </c>
      <c r="I343" s="4">
        <v>122.00836956521744</v>
      </c>
      <c r="J343" s="4">
        <v>0</v>
      </c>
      <c r="K343" s="11">
        <v>0</v>
      </c>
      <c r="L343" s="4">
        <v>27.838804347826084</v>
      </c>
      <c r="M343" s="4">
        <v>0</v>
      </c>
      <c r="N343" s="11">
        <v>0</v>
      </c>
      <c r="O343" s="4">
        <v>17.724999999999998</v>
      </c>
      <c r="P343" s="4">
        <v>0</v>
      </c>
      <c r="Q343" s="9">
        <v>0</v>
      </c>
      <c r="R343" s="4">
        <v>5.5485869565217385</v>
      </c>
      <c r="S343" s="4">
        <v>0</v>
      </c>
      <c r="T343" s="11">
        <v>0</v>
      </c>
      <c r="U343" s="4">
        <v>4.5652173913043477</v>
      </c>
      <c r="V343" s="4">
        <v>0</v>
      </c>
      <c r="W343" s="11">
        <v>0</v>
      </c>
      <c r="X343" s="4">
        <v>36.121521739130436</v>
      </c>
      <c r="Y343" s="4">
        <v>0</v>
      </c>
      <c r="Z343" s="11">
        <v>0</v>
      </c>
      <c r="AA343" s="4">
        <v>4.6052173913043477</v>
      </c>
      <c r="AB343" s="4">
        <v>0</v>
      </c>
      <c r="AC343" s="11">
        <v>0</v>
      </c>
      <c r="AD343" s="4">
        <v>49.509347826086994</v>
      </c>
      <c r="AE343" s="4">
        <v>0</v>
      </c>
      <c r="AF343" s="11">
        <v>0</v>
      </c>
      <c r="AG343" s="4">
        <v>0</v>
      </c>
      <c r="AH343" s="4">
        <v>0</v>
      </c>
      <c r="AI343" s="11" t="s">
        <v>873</v>
      </c>
      <c r="AJ343" s="4">
        <v>18.6525</v>
      </c>
      <c r="AK343" s="4">
        <v>0</v>
      </c>
      <c r="AL343" s="11" t="s">
        <v>873</v>
      </c>
      <c r="AM343" s="1">
        <v>155851</v>
      </c>
      <c r="AN343" s="1">
        <v>5</v>
      </c>
      <c r="AX343"/>
      <c r="AY343"/>
    </row>
    <row r="344" spans="1:51" x14ac:dyDescent="0.25">
      <c r="A344" t="s">
        <v>508</v>
      </c>
      <c r="B344" t="s">
        <v>161</v>
      </c>
      <c r="C344" t="s">
        <v>684</v>
      </c>
      <c r="D344" t="s">
        <v>626</v>
      </c>
      <c r="E344" s="4">
        <v>86.336956521739125</v>
      </c>
      <c r="F344" s="4">
        <v>331.44836956521738</v>
      </c>
      <c r="G344" s="4">
        <v>29.019021739130434</v>
      </c>
      <c r="H344" s="11">
        <v>8.7552163183655399E-2</v>
      </c>
      <c r="I344" s="4">
        <v>322.75</v>
      </c>
      <c r="J344" s="4">
        <v>29.019021739130434</v>
      </c>
      <c r="K344" s="11">
        <v>8.9911763715353782E-2</v>
      </c>
      <c r="L344" s="4">
        <v>33.483695652173914</v>
      </c>
      <c r="M344" s="4">
        <v>3.5733695652173911</v>
      </c>
      <c r="N344" s="11">
        <v>0.10671968836227884</v>
      </c>
      <c r="O344" s="4">
        <v>27.603260869565219</v>
      </c>
      <c r="P344" s="4">
        <v>3.5733695652173911</v>
      </c>
      <c r="Q344" s="9">
        <v>0.12945461705060049</v>
      </c>
      <c r="R344" s="4">
        <v>0.40217391304347827</v>
      </c>
      <c r="S344" s="4">
        <v>0</v>
      </c>
      <c r="T344" s="11">
        <v>0</v>
      </c>
      <c r="U344" s="4">
        <v>5.4782608695652177</v>
      </c>
      <c r="V344" s="4">
        <v>0</v>
      </c>
      <c r="W344" s="11">
        <v>0</v>
      </c>
      <c r="X344" s="4">
        <v>64.953804347826093</v>
      </c>
      <c r="Y344" s="4">
        <v>8.2336956521739122</v>
      </c>
      <c r="Z344" s="11">
        <v>0.12676233108814791</v>
      </c>
      <c r="AA344" s="4">
        <v>2.8179347826086958</v>
      </c>
      <c r="AB344" s="4">
        <v>0</v>
      </c>
      <c r="AC344" s="11">
        <v>0</v>
      </c>
      <c r="AD344" s="4">
        <v>189.43097826086955</v>
      </c>
      <c r="AE344" s="4">
        <v>12.238043478260868</v>
      </c>
      <c r="AF344" s="11">
        <v>6.4604235223911427E-2</v>
      </c>
      <c r="AG344" s="4">
        <v>35.788043478260867</v>
      </c>
      <c r="AH344" s="4">
        <v>0</v>
      </c>
      <c r="AI344" s="11">
        <v>0</v>
      </c>
      <c r="AJ344" s="4">
        <v>4.9739130434782615</v>
      </c>
      <c r="AK344" s="4">
        <v>4.9739130434782615</v>
      </c>
      <c r="AL344" s="11">
        <v>1</v>
      </c>
      <c r="AM344" s="1">
        <v>155335</v>
      </c>
      <c r="AN344" s="1">
        <v>5</v>
      </c>
      <c r="AX344"/>
      <c r="AY344"/>
    </row>
    <row r="345" spans="1:51" x14ac:dyDescent="0.25">
      <c r="A345" t="s">
        <v>508</v>
      </c>
      <c r="B345" t="s">
        <v>406</v>
      </c>
      <c r="C345" t="s">
        <v>720</v>
      </c>
      <c r="D345" t="s">
        <v>567</v>
      </c>
      <c r="E345" s="4">
        <v>135.5</v>
      </c>
      <c r="F345" s="4">
        <v>444.71478260869566</v>
      </c>
      <c r="G345" s="4">
        <v>56.635108695652164</v>
      </c>
      <c r="H345" s="11">
        <v>0.12735153161185866</v>
      </c>
      <c r="I345" s="4">
        <v>420.95934782608691</v>
      </c>
      <c r="J345" s="4">
        <v>56.635108695652164</v>
      </c>
      <c r="K345" s="11">
        <v>0.13453818994191838</v>
      </c>
      <c r="L345" s="4">
        <v>59.695108695652173</v>
      </c>
      <c r="M345" s="4">
        <v>4.7440217391304342</v>
      </c>
      <c r="N345" s="11">
        <v>7.9470861897868686E-2</v>
      </c>
      <c r="O345" s="4">
        <v>48.542934782608697</v>
      </c>
      <c r="P345" s="4">
        <v>4.7440217391304342</v>
      </c>
      <c r="Q345" s="9">
        <v>9.7728366864832772E-2</v>
      </c>
      <c r="R345" s="4">
        <v>5.2391304347826084</v>
      </c>
      <c r="S345" s="4">
        <v>0</v>
      </c>
      <c r="T345" s="11">
        <v>0</v>
      </c>
      <c r="U345" s="4">
        <v>5.9130434782608692</v>
      </c>
      <c r="V345" s="4">
        <v>0</v>
      </c>
      <c r="W345" s="11">
        <v>0</v>
      </c>
      <c r="X345" s="4">
        <v>108.7616304347826</v>
      </c>
      <c r="Y345" s="4">
        <v>18.275543478260865</v>
      </c>
      <c r="Z345" s="11">
        <v>0.16803300396659224</v>
      </c>
      <c r="AA345" s="4">
        <v>12.603260869565217</v>
      </c>
      <c r="AB345" s="4">
        <v>0</v>
      </c>
      <c r="AC345" s="11">
        <v>0</v>
      </c>
      <c r="AD345" s="4">
        <v>214.69565217391303</v>
      </c>
      <c r="AE345" s="4">
        <v>33.615543478260868</v>
      </c>
      <c r="AF345" s="11">
        <v>0.15657300526528958</v>
      </c>
      <c r="AG345" s="4">
        <v>0</v>
      </c>
      <c r="AH345" s="4">
        <v>0</v>
      </c>
      <c r="AI345" s="11" t="s">
        <v>873</v>
      </c>
      <c r="AJ345" s="4">
        <v>48.959130434782608</v>
      </c>
      <c r="AK345" s="4">
        <v>0</v>
      </c>
      <c r="AL345" s="11" t="s">
        <v>873</v>
      </c>
      <c r="AM345" s="1">
        <v>155771</v>
      </c>
      <c r="AN345" s="1">
        <v>5</v>
      </c>
      <c r="AX345"/>
      <c r="AY345"/>
    </row>
    <row r="346" spans="1:51" x14ac:dyDescent="0.25">
      <c r="A346" t="s">
        <v>508</v>
      </c>
      <c r="B346" t="s">
        <v>316</v>
      </c>
      <c r="C346" t="s">
        <v>683</v>
      </c>
      <c r="D346" t="s">
        <v>634</v>
      </c>
      <c r="E346" s="4">
        <v>75</v>
      </c>
      <c r="F346" s="4">
        <v>184.72489130434786</v>
      </c>
      <c r="G346" s="4">
        <v>0</v>
      </c>
      <c r="H346" s="11">
        <v>0</v>
      </c>
      <c r="I346" s="4">
        <v>165.21456521739134</v>
      </c>
      <c r="J346" s="4">
        <v>0</v>
      </c>
      <c r="K346" s="11">
        <v>0</v>
      </c>
      <c r="L346" s="4">
        <v>49.44989130434783</v>
      </c>
      <c r="M346" s="4">
        <v>0</v>
      </c>
      <c r="N346" s="11">
        <v>0</v>
      </c>
      <c r="O346" s="4">
        <v>29.939565217391308</v>
      </c>
      <c r="P346" s="4">
        <v>0</v>
      </c>
      <c r="Q346" s="9">
        <v>0</v>
      </c>
      <c r="R346" s="4">
        <v>14.847282608695652</v>
      </c>
      <c r="S346" s="4">
        <v>0</v>
      </c>
      <c r="T346" s="11">
        <v>0</v>
      </c>
      <c r="U346" s="4">
        <v>4.6630434782608692</v>
      </c>
      <c r="V346" s="4">
        <v>0</v>
      </c>
      <c r="W346" s="11">
        <v>0</v>
      </c>
      <c r="X346" s="4">
        <v>35.761956521739137</v>
      </c>
      <c r="Y346" s="4">
        <v>0</v>
      </c>
      <c r="Z346" s="11">
        <v>0</v>
      </c>
      <c r="AA346" s="4">
        <v>0</v>
      </c>
      <c r="AB346" s="4">
        <v>0</v>
      </c>
      <c r="AC346" s="11" t="s">
        <v>873</v>
      </c>
      <c r="AD346" s="4">
        <v>76.845760869565268</v>
      </c>
      <c r="AE346" s="4">
        <v>0</v>
      </c>
      <c r="AF346" s="11">
        <v>0</v>
      </c>
      <c r="AG346" s="4">
        <v>0</v>
      </c>
      <c r="AH346" s="4">
        <v>0</v>
      </c>
      <c r="AI346" s="11" t="s">
        <v>873</v>
      </c>
      <c r="AJ346" s="4">
        <v>22.667282608695647</v>
      </c>
      <c r="AK346" s="4">
        <v>0</v>
      </c>
      <c r="AL346" s="11" t="s">
        <v>873</v>
      </c>
      <c r="AM346" s="1">
        <v>155661</v>
      </c>
      <c r="AN346" s="1">
        <v>5</v>
      </c>
      <c r="AX346"/>
      <c r="AY346"/>
    </row>
    <row r="347" spans="1:51" x14ac:dyDescent="0.25">
      <c r="A347" t="s">
        <v>508</v>
      </c>
      <c r="B347" t="s">
        <v>248</v>
      </c>
      <c r="C347" t="s">
        <v>697</v>
      </c>
      <c r="D347" t="s">
        <v>596</v>
      </c>
      <c r="E347" s="4">
        <v>56.130434782608695</v>
      </c>
      <c r="F347" s="4">
        <v>189.95467391304356</v>
      </c>
      <c r="G347" s="4">
        <v>0</v>
      </c>
      <c r="H347" s="11">
        <v>0</v>
      </c>
      <c r="I347" s="4">
        <v>174.47260869565227</v>
      </c>
      <c r="J347" s="4">
        <v>0</v>
      </c>
      <c r="K347" s="11">
        <v>0</v>
      </c>
      <c r="L347" s="4">
        <v>32.004891304347822</v>
      </c>
      <c r="M347" s="4">
        <v>0</v>
      </c>
      <c r="N347" s="11">
        <v>0</v>
      </c>
      <c r="O347" s="4">
        <v>16.522826086956524</v>
      </c>
      <c r="P347" s="4">
        <v>0</v>
      </c>
      <c r="Q347" s="9">
        <v>0</v>
      </c>
      <c r="R347" s="4">
        <v>10.427717391304345</v>
      </c>
      <c r="S347" s="4">
        <v>0</v>
      </c>
      <c r="T347" s="11">
        <v>0</v>
      </c>
      <c r="U347" s="4">
        <v>5.0543478260869561</v>
      </c>
      <c r="V347" s="4">
        <v>0</v>
      </c>
      <c r="W347" s="11">
        <v>0</v>
      </c>
      <c r="X347" s="4">
        <v>56.099347826086976</v>
      </c>
      <c r="Y347" s="4">
        <v>0</v>
      </c>
      <c r="Z347" s="11">
        <v>0</v>
      </c>
      <c r="AA347" s="4">
        <v>0</v>
      </c>
      <c r="AB347" s="4">
        <v>0</v>
      </c>
      <c r="AC347" s="11" t="s">
        <v>873</v>
      </c>
      <c r="AD347" s="4">
        <v>65.670217391304391</v>
      </c>
      <c r="AE347" s="4">
        <v>0</v>
      </c>
      <c r="AF347" s="11">
        <v>0</v>
      </c>
      <c r="AG347" s="4">
        <v>0</v>
      </c>
      <c r="AH347" s="4">
        <v>0</v>
      </c>
      <c r="AI347" s="11" t="s">
        <v>873</v>
      </c>
      <c r="AJ347" s="4">
        <v>36.180217391304375</v>
      </c>
      <c r="AK347" s="4">
        <v>0</v>
      </c>
      <c r="AL347" s="11" t="s">
        <v>873</v>
      </c>
      <c r="AM347" s="1">
        <v>155495</v>
      </c>
      <c r="AN347" s="1">
        <v>5</v>
      </c>
      <c r="AX347"/>
      <c r="AY347"/>
    </row>
    <row r="348" spans="1:51" x14ac:dyDescent="0.25">
      <c r="A348" t="s">
        <v>508</v>
      </c>
      <c r="B348" t="s">
        <v>159</v>
      </c>
      <c r="C348" t="s">
        <v>752</v>
      </c>
      <c r="D348" t="s">
        <v>577</v>
      </c>
      <c r="E348" s="4">
        <v>82.836956521739125</v>
      </c>
      <c r="F348" s="4">
        <v>243.59706521739122</v>
      </c>
      <c r="G348" s="4">
        <v>0</v>
      </c>
      <c r="H348" s="11">
        <v>0</v>
      </c>
      <c r="I348" s="4">
        <v>231.73315217391294</v>
      </c>
      <c r="J348" s="4">
        <v>0</v>
      </c>
      <c r="K348" s="11">
        <v>0</v>
      </c>
      <c r="L348" s="4">
        <v>26.875326086956523</v>
      </c>
      <c r="M348" s="4">
        <v>0</v>
      </c>
      <c r="N348" s="11">
        <v>0</v>
      </c>
      <c r="O348" s="4">
        <v>19.923152173913046</v>
      </c>
      <c r="P348" s="4">
        <v>0</v>
      </c>
      <c r="Q348" s="9">
        <v>0</v>
      </c>
      <c r="R348" s="4">
        <v>1.5608695652173916</v>
      </c>
      <c r="S348" s="4">
        <v>0</v>
      </c>
      <c r="T348" s="11">
        <v>0</v>
      </c>
      <c r="U348" s="4">
        <v>5.3913043478260869</v>
      </c>
      <c r="V348" s="4">
        <v>0</v>
      </c>
      <c r="W348" s="11">
        <v>0</v>
      </c>
      <c r="X348" s="4">
        <v>68.317826086956515</v>
      </c>
      <c r="Y348" s="4">
        <v>0</v>
      </c>
      <c r="Z348" s="11">
        <v>0</v>
      </c>
      <c r="AA348" s="4">
        <v>4.9117391304347828</v>
      </c>
      <c r="AB348" s="4">
        <v>0</v>
      </c>
      <c r="AC348" s="11">
        <v>0</v>
      </c>
      <c r="AD348" s="4">
        <v>116.42858695652167</v>
      </c>
      <c r="AE348" s="4">
        <v>0</v>
      </c>
      <c r="AF348" s="11">
        <v>0</v>
      </c>
      <c r="AG348" s="4">
        <v>0</v>
      </c>
      <c r="AH348" s="4">
        <v>0</v>
      </c>
      <c r="AI348" s="11" t="s">
        <v>873</v>
      </c>
      <c r="AJ348" s="4">
        <v>27.063586956521743</v>
      </c>
      <c r="AK348" s="4">
        <v>0</v>
      </c>
      <c r="AL348" s="11" t="s">
        <v>873</v>
      </c>
      <c r="AM348" s="1">
        <v>155333</v>
      </c>
      <c r="AN348" s="1">
        <v>5</v>
      </c>
      <c r="AX348"/>
      <c r="AY348"/>
    </row>
    <row r="349" spans="1:51" x14ac:dyDescent="0.25">
      <c r="A349" t="s">
        <v>508</v>
      </c>
      <c r="B349" t="s">
        <v>482</v>
      </c>
      <c r="C349" t="s">
        <v>822</v>
      </c>
      <c r="D349" t="s">
        <v>578</v>
      </c>
      <c r="E349" s="4">
        <v>48.086956521739133</v>
      </c>
      <c r="F349" s="4">
        <v>229.57619565217391</v>
      </c>
      <c r="G349" s="4">
        <v>0</v>
      </c>
      <c r="H349" s="11">
        <v>0</v>
      </c>
      <c r="I349" s="4">
        <v>216.44576086956522</v>
      </c>
      <c r="J349" s="4">
        <v>0</v>
      </c>
      <c r="K349" s="11">
        <v>0</v>
      </c>
      <c r="L349" s="4">
        <v>64.741847826086953</v>
      </c>
      <c r="M349" s="4">
        <v>0</v>
      </c>
      <c r="N349" s="11">
        <v>0</v>
      </c>
      <c r="O349" s="4">
        <v>51.611413043478258</v>
      </c>
      <c r="P349" s="4">
        <v>0</v>
      </c>
      <c r="Q349" s="9">
        <v>0</v>
      </c>
      <c r="R349" s="4">
        <v>7.6521739130434785</v>
      </c>
      <c r="S349" s="4">
        <v>0</v>
      </c>
      <c r="T349" s="11">
        <v>0</v>
      </c>
      <c r="U349" s="4">
        <v>5.4782608695652177</v>
      </c>
      <c r="V349" s="4">
        <v>0</v>
      </c>
      <c r="W349" s="11">
        <v>0</v>
      </c>
      <c r="X349" s="4">
        <v>24.168478260869566</v>
      </c>
      <c r="Y349" s="4">
        <v>0</v>
      </c>
      <c r="Z349" s="11">
        <v>0</v>
      </c>
      <c r="AA349" s="4">
        <v>0</v>
      </c>
      <c r="AB349" s="4">
        <v>0</v>
      </c>
      <c r="AC349" s="11" t="s">
        <v>873</v>
      </c>
      <c r="AD349" s="4">
        <v>140.66586956521741</v>
      </c>
      <c r="AE349" s="4">
        <v>0</v>
      </c>
      <c r="AF349" s="11">
        <v>0</v>
      </c>
      <c r="AG349" s="4">
        <v>0</v>
      </c>
      <c r="AH349" s="4">
        <v>0</v>
      </c>
      <c r="AI349" s="11" t="s">
        <v>873</v>
      </c>
      <c r="AJ349" s="4">
        <v>0</v>
      </c>
      <c r="AK349" s="4">
        <v>0</v>
      </c>
      <c r="AL349" s="11" t="s">
        <v>873</v>
      </c>
      <c r="AM349" s="1">
        <v>155853</v>
      </c>
      <c r="AN349" s="1">
        <v>5</v>
      </c>
      <c r="AX349"/>
      <c r="AY349"/>
    </row>
    <row r="350" spans="1:51" x14ac:dyDescent="0.25">
      <c r="A350" t="s">
        <v>508</v>
      </c>
      <c r="B350" t="s">
        <v>154</v>
      </c>
      <c r="C350" t="s">
        <v>710</v>
      </c>
      <c r="D350" t="s">
        <v>607</v>
      </c>
      <c r="E350" s="4">
        <v>52.684782608695649</v>
      </c>
      <c r="F350" s="4">
        <v>151.51304347826087</v>
      </c>
      <c r="G350" s="4">
        <v>0</v>
      </c>
      <c r="H350" s="11">
        <v>0</v>
      </c>
      <c r="I350" s="4">
        <v>136.21760869565216</v>
      </c>
      <c r="J350" s="4">
        <v>0</v>
      </c>
      <c r="K350" s="11">
        <v>0</v>
      </c>
      <c r="L350" s="4">
        <v>39.272717391304347</v>
      </c>
      <c r="M350" s="4">
        <v>0</v>
      </c>
      <c r="N350" s="11">
        <v>0</v>
      </c>
      <c r="O350" s="4">
        <v>29.654021739130432</v>
      </c>
      <c r="P350" s="4">
        <v>0</v>
      </c>
      <c r="Q350" s="9">
        <v>0</v>
      </c>
      <c r="R350" s="4">
        <v>9.2708695652173922</v>
      </c>
      <c r="S350" s="4">
        <v>0</v>
      </c>
      <c r="T350" s="11">
        <v>0</v>
      </c>
      <c r="U350" s="4">
        <v>0.34782608695652173</v>
      </c>
      <c r="V350" s="4">
        <v>0</v>
      </c>
      <c r="W350" s="11">
        <v>0</v>
      </c>
      <c r="X350" s="4">
        <v>23.475108695652164</v>
      </c>
      <c r="Y350" s="4">
        <v>0</v>
      </c>
      <c r="Z350" s="11">
        <v>0</v>
      </c>
      <c r="AA350" s="4">
        <v>5.6767391304347798</v>
      </c>
      <c r="AB350" s="4">
        <v>0</v>
      </c>
      <c r="AC350" s="11">
        <v>0</v>
      </c>
      <c r="AD350" s="4">
        <v>52.56</v>
      </c>
      <c r="AE350" s="4">
        <v>0</v>
      </c>
      <c r="AF350" s="11">
        <v>0</v>
      </c>
      <c r="AG350" s="4">
        <v>0.71489130434782622</v>
      </c>
      <c r="AH350" s="4">
        <v>0</v>
      </c>
      <c r="AI350" s="11">
        <v>0</v>
      </c>
      <c r="AJ350" s="4">
        <v>29.813586956521743</v>
      </c>
      <c r="AK350" s="4">
        <v>0</v>
      </c>
      <c r="AL350" s="11" t="s">
        <v>873</v>
      </c>
      <c r="AM350" s="1">
        <v>155328</v>
      </c>
      <c r="AN350" s="1">
        <v>5</v>
      </c>
      <c r="AX350"/>
      <c r="AY350"/>
    </row>
    <row r="351" spans="1:51" x14ac:dyDescent="0.25">
      <c r="A351" t="s">
        <v>508</v>
      </c>
      <c r="B351" t="s">
        <v>243</v>
      </c>
      <c r="C351" t="s">
        <v>769</v>
      </c>
      <c r="D351" t="s">
        <v>554</v>
      </c>
      <c r="E351" s="4">
        <v>63.75</v>
      </c>
      <c r="F351" s="4">
        <v>250.77282608695651</v>
      </c>
      <c r="G351" s="4">
        <v>44.995652173913044</v>
      </c>
      <c r="H351" s="11">
        <v>0.17942794231744477</v>
      </c>
      <c r="I351" s="4">
        <v>236.00923913043479</v>
      </c>
      <c r="J351" s="4">
        <v>44.995652173913044</v>
      </c>
      <c r="K351" s="11">
        <v>0.19065207929866415</v>
      </c>
      <c r="L351" s="4">
        <v>33.491304347826095</v>
      </c>
      <c r="M351" s="4">
        <v>1.4586956521739129</v>
      </c>
      <c r="N351" s="11">
        <v>4.3554459301570807E-2</v>
      </c>
      <c r="O351" s="4">
        <v>26.600000000000009</v>
      </c>
      <c r="P351" s="4">
        <v>1.4586956521739129</v>
      </c>
      <c r="Q351" s="9">
        <v>5.4838182412553102E-2</v>
      </c>
      <c r="R351" s="4">
        <v>1.1521739130434783</v>
      </c>
      <c r="S351" s="4">
        <v>0</v>
      </c>
      <c r="T351" s="11">
        <v>0</v>
      </c>
      <c r="U351" s="4">
        <v>5.7391304347826084</v>
      </c>
      <c r="V351" s="4">
        <v>0</v>
      </c>
      <c r="W351" s="11">
        <v>0</v>
      </c>
      <c r="X351" s="4">
        <v>48.213043478260886</v>
      </c>
      <c r="Y351" s="4">
        <v>5.5934782608695643</v>
      </c>
      <c r="Z351" s="11">
        <v>0.11601587158445301</v>
      </c>
      <c r="AA351" s="4">
        <v>7.8722826086956523</v>
      </c>
      <c r="AB351" s="4">
        <v>0</v>
      </c>
      <c r="AC351" s="11">
        <v>0</v>
      </c>
      <c r="AD351" s="4">
        <v>94.772282608695647</v>
      </c>
      <c r="AE351" s="4">
        <v>37.943478260869568</v>
      </c>
      <c r="AF351" s="11">
        <v>0.40036471863333739</v>
      </c>
      <c r="AG351" s="4">
        <v>21.317934782608695</v>
      </c>
      <c r="AH351" s="4">
        <v>0</v>
      </c>
      <c r="AI351" s="11">
        <v>0</v>
      </c>
      <c r="AJ351" s="4">
        <v>45.105978260869563</v>
      </c>
      <c r="AK351" s="4">
        <v>0</v>
      </c>
      <c r="AL351" s="11" t="s">
        <v>873</v>
      </c>
      <c r="AM351" s="1">
        <v>155489</v>
      </c>
      <c r="AN351" s="1">
        <v>5</v>
      </c>
      <c r="AX351"/>
      <c r="AY351"/>
    </row>
    <row r="352" spans="1:51" x14ac:dyDescent="0.25">
      <c r="A352" t="s">
        <v>508</v>
      </c>
      <c r="B352" t="s">
        <v>6</v>
      </c>
      <c r="C352" t="s">
        <v>710</v>
      </c>
      <c r="D352" t="s">
        <v>607</v>
      </c>
      <c r="E352" s="4">
        <v>55.467391304347828</v>
      </c>
      <c r="F352" s="4">
        <v>191.21315217391313</v>
      </c>
      <c r="G352" s="4">
        <v>3.0230434782608695</v>
      </c>
      <c r="H352" s="11">
        <v>1.58098093352456E-2</v>
      </c>
      <c r="I352" s="4">
        <v>171.97597826086962</v>
      </c>
      <c r="J352" s="4">
        <v>3.0230434782608695</v>
      </c>
      <c r="K352" s="11">
        <v>1.7578289182197455E-2</v>
      </c>
      <c r="L352" s="4">
        <v>23.684347826086956</v>
      </c>
      <c r="M352" s="4">
        <v>0.54336956521739133</v>
      </c>
      <c r="N352" s="11">
        <v>2.2942137533502223E-2</v>
      </c>
      <c r="O352" s="4">
        <v>15.000434782608695</v>
      </c>
      <c r="P352" s="4">
        <v>0.54336956521739133</v>
      </c>
      <c r="Q352" s="9">
        <v>3.6223587722095017E-2</v>
      </c>
      <c r="R352" s="4">
        <v>3.2926086956521741</v>
      </c>
      <c r="S352" s="4">
        <v>0</v>
      </c>
      <c r="T352" s="11">
        <v>0</v>
      </c>
      <c r="U352" s="4">
        <v>5.3913043478260869</v>
      </c>
      <c r="V352" s="4">
        <v>0</v>
      </c>
      <c r="W352" s="11">
        <v>0</v>
      </c>
      <c r="X352" s="4">
        <v>41.238913043478277</v>
      </c>
      <c r="Y352" s="4">
        <v>2.1807608695652174</v>
      </c>
      <c r="Z352" s="11">
        <v>5.2881143284888146E-2</v>
      </c>
      <c r="AA352" s="4">
        <v>10.553260869565218</v>
      </c>
      <c r="AB352" s="4">
        <v>0</v>
      </c>
      <c r="AC352" s="11">
        <v>0</v>
      </c>
      <c r="AD352" s="4">
        <v>111.7630434782609</v>
      </c>
      <c r="AE352" s="4">
        <v>0.29891304347826086</v>
      </c>
      <c r="AF352" s="11">
        <v>2.6745249071210434E-3</v>
      </c>
      <c r="AG352" s="4">
        <v>0.3803260869565217</v>
      </c>
      <c r="AH352" s="4">
        <v>0</v>
      </c>
      <c r="AI352" s="11">
        <v>0</v>
      </c>
      <c r="AJ352" s="4">
        <v>3.593260869565218</v>
      </c>
      <c r="AK352" s="4">
        <v>0</v>
      </c>
      <c r="AL352" s="11" t="s">
        <v>873</v>
      </c>
      <c r="AM352" s="1">
        <v>155348</v>
      </c>
      <c r="AN352" s="1">
        <v>5</v>
      </c>
      <c r="AX352"/>
      <c r="AY352"/>
    </row>
    <row r="353" spans="1:51" x14ac:dyDescent="0.25">
      <c r="A353" t="s">
        <v>508</v>
      </c>
      <c r="B353" t="s">
        <v>386</v>
      </c>
      <c r="C353" t="s">
        <v>817</v>
      </c>
      <c r="D353" t="s">
        <v>572</v>
      </c>
      <c r="E353" s="4">
        <v>31.543478260869566</v>
      </c>
      <c r="F353" s="4">
        <v>98.714999999999989</v>
      </c>
      <c r="G353" s="4">
        <v>6.5434782608695645</v>
      </c>
      <c r="H353" s="11">
        <v>6.6286564968541406E-2</v>
      </c>
      <c r="I353" s="4">
        <v>88.932934782608683</v>
      </c>
      <c r="J353" s="4">
        <v>6.5434782608695645</v>
      </c>
      <c r="K353" s="11">
        <v>7.3577671498918945E-2</v>
      </c>
      <c r="L353" s="4">
        <v>17.559130434782606</v>
      </c>
      <c r="M353" s="4">
        <v>0</v>
      </c>
      <c r="N353" s="11">
        <v>0</v>
      </c>
      <c r="O353" s="4">
        <v>12.950434782608692</v>
      </c>
      <c r="P353" s="4">
        <v>0</v>
      </c>
      <c r="Q353" s="9">
        <v>0</v>
      </c>
      <c r="R353" s="4">
        <v>0</v>
      </c>
      <c r="S353" s="4">
        <v>0</v>
      </c>
      <c r="T353" s="11" t="s">
        <v>873</v>
      </c>
      <c r="U353" s="4">
        <v>4.6086956521739131</v>
      </c>
      <c r="V353" s="4">
        <v>0</v>
      </c>
      <c r="W353" s="11">
        <v>0</v>
      </c>
      <c r="X353" s="4">
        <v>17.176630434782609</v>
      </c>
      <c r="Y353" s="4">
        <v>0</v>
      </c>
      <c r="Z353" s="11">
        <v>0</v>
      </c>
      <c r="AA353" s="4">
        <v>5.1733695652173912</v>
      </c>
      <c r="AB353" s="4">
        <v>0</v>
      </c>
      <c r="AC353" s="11">
        <v>0</v>
      </c>
      <c r="AD353" s="4">
        <v>43.517065217391298</v>
      </c>
      <c r="AE353" s="4">
        <v>5.7228260869565215</v>
      </c>
      <c r="AF353" s="11">
        <v>0.13150762944072417</v>
      </c>
      <c r="AG353" s="4">
        <v>4.3297826086956546</v>
      </c>
      <c r="AH353" s="4">
        <v>0</v>
      </c>
      <c r="AI353" s="11">
        <v>0</v>
      </c>
      <c r="AJ353" s="4">
        <v>10.959021739130433</v>
      </c>
      <c r="AK353" s="4">
        <v>0.82065217391304346</v>
      </c>
      <c r="AL353" s="11">
        <v>13.354039735099336</v>
      </c>
      <c r="AM353" s="1">
        <v>155746</v>
      </c>
      <c r="AN353" s="1">
        <v>5</v>
      </c>
      <c r="AX353"/>
      <c r="AY353"/>
    </row>
    <row r="354" spans="1:51" x14ac:dyDescent="0.25">
      <c r="A354" t="s">
        <v>508</v>
      </c>
      <c r="B354" t="s">
        <v>310</v>
      </c>
      <c r="C354" t="s">
        <v>803</v>
      </c>
      <c r="D354" t="s">
        <v>591</v>
      </c>
      <c r="E354" s="4">
        <v>136.21739130434781</v>
      </c>
      <c r="F354" s="4">
        <v>496.4375</v>
      </c>
      <c r="G354" s="4">
        <v>50.538043478260867</v>
      </c>
      <c r="H354" s="11">
        <v>0.10180142208890518</v>
      </c>
      <c r="I354" s="4">
        <v>461.83423913043475</v>
      </c>
      <c r="J354" s="4">
        <v>50.538043478260867</v>
      </c>
      <c r="K354" s="11">
        <v>0.10942896649113001</v>
      </c>
      <c r="L354" s="4">
        <v>60.125</v>
      </c>
      <c r="M354" s="4">
        <v>9.3396739130434785</v>
      </c>
      <c r="N354" s="11">
        <v>0.15533761185935099</v>
      </c>
      <c r="O354" s="4">
        <v>50.668478260869563</v>
      </c>
      <c r="P354" s="4">
        <v>9.3396739130434785</v>
      </c>
      <c r="Q354" s="9">
        <v>0.18432907862276093</v>
      </c>
      <c r="R354" s="4">
        <v>4.5869565217391308</v>
      </c>
      <c r="S354" s="4">
        <v>0</v>
      </c>
      <c r="T354" s="11">
        <v>0</v>
      </c>
      <c r="U354" s="4">
        <v>4.8695652173913047</v>
      </c>
      <c r="V354" s="4">
        <v>0</v>
      </c>
      <c r="W354" s="11">
        <v>0</v>
      </c>
      <c r="X354" s="4">
        <v>71.122282608695656</v>
      </c>
      <c r="Y354" s="4">
        <v>7.3967391304347823</v>
      </c>
      <c r="Z354" s="11">
        <v>0.10400030565850303</v>
      </c>
      <c r="AA354" s="4">
        <v>25.146739130434781</v>
      </c>
      <c r="AB354" s="4">
        <v>0</v>
      </c>
      <c r="AC354" s="11">
        <v>0</v>
      </c>
      <c r="AD354" s="4">
        <v>249.27717391304347</v>
      </c>
      <c r="AE354" s="4">
        <v>6.5869565217391308</v>
      </c>
      <c r="AF354" s="11">
        <v>2.6424226568120875E-2</v>
      </c>
      <c r="AG354" s="4">
        <v>0</v>
      </c>
      <c r="AH354" s="4">
        <v>0</v>
      </c>
      <c r="AI354" s="11" t="s">
        <v>873</v>
      </c>
      <c r="AJ354" s="4">
        <v>90.766304347826093</v>
      </c>
      <c r="AK354" s="4">
        <v>27.214673913043477</v>
      </c>
      <c r="AL354" s="11">
        <v>3.3351972041937099</v>
      </c>
      <c r="AM354" s="1">
        <v>155655</v>
      </c>
      <c r="AN354" s="1">
        <v>5</v>
      </c>
      <c r="AX354"/>
      <c r="AY354"/>
    </row>
    <row r="355" spans="1:51" x14ac:dyDescent="0.25">
      <c r="A355" t="s">
        <v>508</v>
      </c>
      <c r="B355" t="s">
        <v>263</v>
      </c>
      <c r="C355" t="s">
        <v>662</v>
      </c>
      <c r="D355" t="s">
        <v>631</v>
      </c>
      <c r="E355" s="4">
        <v>65.076086956521735</v>
      </c>
      <c r="F355" s="4">
        <v>189.54293478260871</v>
      </c>
      <c r="G355" s="4">
        <v>7.8423913043478279</v>
      </c>
      <c r="H355" s="11">
        <v>4.1375276336954751E-2</v>
      </c>
      <c r="I355" s="4">
        <v>184.06467391304346</v>
      </c>
      <c r="J355" s="4">
        <v>7.8423913043478279</v>
      </c>
      <c r="K355" s="11">
        <v>4.2606716094000525E-2</v>
      </c>
      <c r="L355" s="4">
        <v>41.58804347826085</v>
      </c>
      <c r="M355" s="4">
        <v>3.1282608695652181</v>
      </c>
      <c r="N355" s="11">
        <v>7.5220198112961031E-2</v>
      </c>
      <c r="O355" s="4">
        <v>36.109782608695632</v>
      </c>
      <c r="P355" s="4">
        <v>3.1282608695652181</v>
      </c>
      <c r="Q355" s="9">
        <v>8.6631949670389286E-2</v>
      </c>
      <c r="R355" s="4">
        <v>0</v>
      </c>
      <c r="S355" s="4">
        <v>0</v>
      </c>
      <c r="T355" s="11" t="s">
        <v>873</v>
      </c>
      <c r="U355" s="4">
        <v>5.4782608695652177</v>
      </c>
      <c r="V355" s="4">
        <v>0</v>
      </c>
      <c r="W355" s="11">
        <v>0</v>
      </c>
      <c r="X355" s="4">
        <v>47.632608695652195</v>
      </c>
      <c r="Y355" s="4">
        <v>1.066304347826087</v>
      </c>
      <c r="Z355" s="11">
        <v>2.2386016156268531E-2</v>
      </c>
      <c r="AA355" s="4">
        <v>0</v>
      </c>
      <c r="AB355" s="4">
        <v>0</v>
      </c>
      <c r="AC355" s="11" t="s">
        <v>873</v>
      </c>
      <c r="AD355" s="4">
        <v>90.883152173913047</v>
      </c>
      <c r="AE355" s="4">
        <v>3.6478260869565231</v>
      </c>
      <c r="AF355" s="11">
        <v>4.0137539243534172E-2</v>
      </c>
      <c r="AG355" s="4">
        <v>3.0086956521739139</v>
      </c>
      <c r="AH355" s="4">
        <v>0</v>
      </c>
      <c r="AI355" s="11">
        <v>0</v>
      </c>
      <c r="AJ355" s="4">
        <v>6.4304347826086961</v>
      </c>
      <c r="AK355" s="4">
        <v>0</v>
      </c>
      <c r="AL355" s="11" t="s">
        <v>873</v>
      </c>
      <c r="AM355" s="1">
        <v>155526</v>
      </c>
      <c r="AN355" s="1">
        <v>5</v>
      </c>
      <c r="AX355"/>
      <c r="AY355"/>
    </row>
    <row r="356" spans="1:51" x14ac:dyDescent="0.25">
      <c r="A356" t="s">
        <v>508</v>
      </c>
      <c r="B356" t="s">
        <v>7</v>
      </c>
      <c r="C356" t="s">
        <v>665</v>
      </c>
      <c r="D356" t="s">
        <v>579</v>
      </c>
      <c r="E356" s="4">
        <v>48.195652173913047</v>
      </c>
      <c r="F356" s="4">
        <v>174.06891304347823</v>
      </c>
      <c r="G356" s="4">
        <v>12.791739130434781</v>
      </c>
      <c r="H356" s="11">
        <v>7.3486637601050064E-2</v>
      </c>
      <c r="I356" s="4">
        <v>167.03358695652173</v>
      </c>
      <c r="J356" s="4">
        <v>11.408586956521738</v>
      </c>
      <c r="K356" s="11">
        <v>6.8301155261015586E-2</v>
      </c>
      <c r="L356" s="4">
        <v>45.137826086956508</v>
      </c>
      <c r="M356" s="4">
        <v>3.2628260869565215</v>
      </c>
      <c r="N356" s="11">
        <v>7.2285849138387759E-2</v>
      </c>
      <c r="O356" s="4">
        <v>38.102499999999992</v>
      </c>
      <c r="P356" s="4">
        <v>1.8796739130434783</v>
      </c>
      <c r="Q356" s="9">
        <v>4.9332036297972018E-2</v>
      </c>
      <c r="R356" s="4">
        <v>1.4701086956521738</v>
      </c>
      <c r="S356" s="4">
        <v>1.3831521739130435</v>
      </c>
      <c r="T356" s="11">
        <v>0.94085027726432535</v>
      </c>
      <c r="U356" s="4">
        <v>5.5652173913043477</v>
      </c>
      <c r="V356" s="4">
        <v>0</v>
      </c>
      <c r="W356" s="11">
        <v>0</v>
      </c>
      <c r="X356" s="4">
        <v>42.994565217391305</v>
      </c>
      <c r="Y356" s="4">
        <v>2.5244565217391304</v>
      </c>
      <c r="Z356" s="11">
        <v>5.8715712299330043E-2</v>
      </c>
      <c r="AA356" s="4">
        <v>0</v>
      </c>
      <c r="AB356" s="4">
        <v>0</v>
      </c>
      <c r="AC356" s="11" t="s">
        <v>873</v>
      </c>
      <c r="AD356" s="4">
        <v>61.380543478260883</v>
      </c>
      <c r="AE356" s="4">
        <v>3.0408695652173914</v>
      </c>
      <c r="AF356" s="11">
        <v>4.9541261658824748E-2</v>
      </c>
      <c r="AG356" s="4">
        <v>1.875</v>
      </c>
      <c r="AH356" s="4">
        <v>0</v>
      </c>
      <c r="AI356" s="11">
        <v>0</v>
      </c>
      <c r="AJ356" s="4">
        <v>22.680978260869562</v>
      </c>
      <c r="AK356" s="4">
        <v>3.9635869565217381</v>
      </c>
      <c r="AL356" s="11">
        <v>5.7223364870423703</v>
      </c>
      <c r="AM356" s="1">
        <v>155073</v>
      </c>
      <c r="AN356" s="1">
        <v>5</v>
      </c>
      <c r="AX356"/>
      <c r="AY356"/>
    </row>
    <row r="357" spans="1:51" x14ac:dyDescent="0.25">
      <c r="A357" t="s">
        <v>508</v>
      </c>
      <c r="B357" t="s">
        <v>264</v>
      </c>
      <c r="C357" t="s">
        <v>694</v>
      </c>
      <c r="D357" t="s">
        <v>554</v>
      </c>
      <c r="E357" s="4">
        <v>48.630434782608695</v>
      </c>
      <c r="F357" s="4">
        <v>155.44760869565218</v>
      </c>
      <c r="G357" s="4">
        <v>0.62717391304347825</v>
      </c>
      <c r="H357" s="11">
        <v>4.0346321072806581E-3</v>
      </c>
      <c r="I357" s="4">
        <v>149.70521739130433</v>
      </c>
      <c r="J357" s="4">
        <v>0.62717391304347825</v>
      </c>
      <c r="K357" s="11">
        <v>4.1893924872648284E-3</v>
      </c>
      <c r="L357" s="4">
        <v>18.948913043478257</v>
      </c>
      <c r="M357" s="4">
        <v>0.24456521739130435</v>
      </c>
      <c r="N357" s="11">
        <v>1.2906556530717608E-2</v>
      </c>
      <c r="O357" s="4">
        <v>13.206521739130427</v>
      </c>
      <c r="P357" s="4">
        <v>0.24456521739130435</v>
      </c>
      <c r="Q357" s="9">
        <v>1.8518518518518531E-2</v>
      </c>
      <c r="R357" s="4">
        <v>0</v>
      </c>
      <c r="S357" s="4">
        <v>0</v>
      </c>
      <c r="T357" s="11" t="s">
        <v>873</v>
      </c>
      <c r="U357" s="4">
        <v>5.7423913043478292</v>
      </c>
      <c r="V357" s="4">
        <v>0</v>
      </c>
      <c r="W357" s="11">
        <v>0</v>
      </c>
      <c r="X357" s="4">
        <v>37.329130434782613</v>
      </c>
      <c r="Y357" s="4">
        <v>0</v>
      </c>
      <c r="Z357" s="11">
        <v>0</v>
      </c>
      <c r="AA357" s="4">
        <v>0</v>
      </c>
      <c r="AB357" s="4">
        <v>0</v>
      </c>
      <c r="AC357" s="11" t="s">
        <v>873</v>
      </c>
      <c r="AD357" s="4">
        <v>70.218478260869574</v>
      </c>
      <c r="AE357" s="4">
        <v>0.38260869565217392</v>
      </c>
      <c r="AF357" s="11">
        <v>5.4488320614231971E-3</v>
      </c>
      <c r="AG357" s="4">
        <v>22.266304347826072</v>
      </c>
      <c r="AH357" s="4">
        <v>0</v>
      </c>
      <c r="AI357" s="11">
        <v>0</v>
      </c>
      <c r="AJ357" s="4">
        <v>6.6847826086956506</v>
      </c>
      <c r="AK357" s="4">
        <v>0</v>
      </c>
      <c r="AL357" s="11" t="s">
        <v>873</v>
      </c>
      <c r="AM357" s="1">
        <v>155527</v>
      </c>
      <c r="AN357" s="1">
        <v>5</v>
      </c>
      <c r="AX357"/>
      <c r="AY357"/>
    </row>
    <row r="358" spans="1:51" x14ac:dyDescent="0.25">
      <c r="A358" t="s">
        <v>508</v>
      </c>
      <c r="B358" t="s">
        <v>92</v>
      </c>
      <c r="C358" t="s">
        <v>660</v>
      </c>
      <c r="D358" t="s">
        <v>611</v>
      </c>
      <c r="E358" s="4">
        <v>93.739130434782609</v>
      </c>
      <c r="F358" s="4">
        <v>306.9586956521739</v>
      </c>
      <c r="G358" s="4">
        <v>55.295652173913041</v>
      </c>
      <c r="H358" s="11">
        <v>0.18014036727785213</v>
      </c>
      <c r="I358" s="4">
        <v>287.7983695652174</v>
      </c>
      <c r="J358" s="4">
        <v>55.208695652173908</v>
      </c>
      <c r="K358" s="11">
        <v>0.19183116198878666</v>
      </c>
      <c r="L358" s="4">
        <v>42.798913043478258</v>
      </c>
      <c r="M358" s="4">
        <v>8.6956521739130432E-2</v>
      </c>
      <c r="N358" s="11">
        <v>2.0317460317460317E-3</v>
      </c>
      <c r="O358" s="4">
        <v>32.538043478260867</v>
      </c>
      <c r="P358" s="4">
        <v>0</v>
      </c>
      <c r="Q358" s="9">
        <v>0</v>
      </c>
      <c r="R358" s="4">
        <v>0.17391304347826086</v>
      </c>
      <c r="S358" s="4">
        <v>8.6956521739130432E-2</v>
      </c>
      <c r="T358" s="11">
        <v>0.5</v>
      </c>
      <c r="U358" s="4">
        <v>10.086956521739131</v>
      </c>
      <c r="V358" s="4">
        <v>0</v>
      </c>
      <c r="W358" s="11">
        <v>0</v>
      </c>
      <c r="X358" s="4">
        <v>94.897608695652167</v>
      </c>
      <c r="Y358" s="4">
        <v>21.560652173913041</v>
      </c>
      <c r="Z358" s="11">
        <v>0.22719910933752396</v>
      </c>
      <c r="AA358" s="4">
        <v>8.8994565217391308</v>
      </c>
      <c r="AB358" s="4">
        <v>0</v>
      </c>
      <c r="AC358" s="11">
        <v>0</v>
      </c>
      <c r="AD358" s="4">
        <v>152.07739130434783</v>
      </c>
      <c r="AE358" s="4">
        <v>33.648043478260867</v>
      </c>
      <c r="AF358" s="11">
        <v>0.22125605383986413</v>
      </c>
      <c r="AG358" s="4">
        <v>0</v>
      </c>
      <c r="AH358" s="4">
        <v>0</v>
      </c>
      <c r="AI358" s="11" t="s">
        <v>873</v>
      </c>
      <c r="AJ358" s="4">
        <v>8.2853260869565215</v>
      </c>
      <c r="AK358" s="4">
        <v>0</v>
      </c>
      <c r="AL358" s="11" t="s">
        <v>873</v>
      </c>
      <c r="AM358" s="1">
        <v>155215</v>
      </c>
      <c r="AN358" s="1">
        <v>5</v>
      </c>
      <c r="AX358"/>
      <c r="AY358"/>
    </row>
    <row r="359" spans="1:51" x14ac:dyDescent="0.25">
      <c r="A359" t="s">
        <v>508</v>
      </c>
      <c r="B359" t="s">
        <v>280</v>
      </c>
      <c r="C359" t="s">
        <v>787</v>
      </c>
      <c r="D359" t="s">
        <v>587</v>
      </c>
      <c r="E359" s="4">
        <v>17.967391304347824</v>
      </c>
      <c r="F359" s="4">
        <v>97.029347826086934</v>
      </c>
      <c r="G359" s="4">
        <v>0</v>
      </c>
      <c r="H359" s="11">
        <v>0</v>
      </c>
      <c r="I359" s="4">
        <v>92.992391304347805</v>
      </c>
      <c r="J359" s="4">
        <v>0</v>
      </c>
      <c r="K359" s="11">
        <v>0</v>
      </c>
      <c r="L359" s="4">
        <v>10.52282608695652</v>
      </c>
      <c r="M359" s="4">
        <v>0</v>
      </c>
      <c r="N359" s="11">
        <v>0</v>
      </c>
      <c r="O359" s="4">
        <v>8.5010869565217373</v>
      </c>
      <c r="P359" s="4">
        <v>0</v>
      </c>
      <c r="Q359" s="9">
        <v>0</v>
      </c>
      <c r="R359" s="4">
        <v>0</v>
      </c>
      <c r="S359" s="4">
        <v>0</v>
      </c>
      <c r="T359" s="11" t="s">
        <v>873</v>
      </c>
      <c r="U359" s="4">
        <v>2.0217391304347827</v>
      </c>
      <c r="V359" s="4">
        <v>0</v>
      </c>
      <c r="W359" s="11">
        <v>0</v>
      </c>
      <c r="X359" s="4">
        <v>18.319565217391304</v>
      </c>
      <c r="Y359" s="4">
        <v>0</v>
      </c>
      <c r="Z359" s="11">
        <v>0</v>
      </c>
      <c r="AA359" s="4">
        <v>2.0152173913043483</v>
      </c>
      <c r="AB359" s="4">
        <v>0</v>
      </c>
      <c r="AC359" s="11">
        <v>0</v>
      </c>
      <c r="AD359" s="4">
        <v>61.0532608695652</v>
      </c>
      <c r="AE359" s="4">
        <v>0</v>
      </c>
      <c r="AF359" s="11">
        <v>0</v>
      </c>
      <c r="AG359" s="4">
        <v>0</v>
      </c>
      <c r="AH359" s="4">
        <v>0</v>
      </c>
      <c r="AI359" s="11" t="s">
        <v>873</v>
      </c>
      <c r="AJ359" s="4">
        <v>5.1184782608695647</v>
      </c>
      <c r="AK359" s="4">
        <v>0</v>
      </c>
      <c r="AL359" s="11" t="s">
        <v>873</v>
      </c>
      <c r="AM359" s="1">
        <v>155570</v>
      </c>
      <c r="AN359" s="1">
        <v>5</v>
      </c>
      <c r="AX359"/>
      <c r="AY359"/>
    </row>
    <row r="360" spans="1:51" x14ac:dyDescent="0.25">
      <c r="A360" t="s">
        <v>508</v>
      </c>
      <c r="B360" t="s">
        <v>183</v>
      </c>
      <c r="C360" t="s">
        <v>740</v>
      </c>
      <c r="D360" t="s">
        <v>580</v>
      </c>
      <c r="E360" s="4">
        <v>15.619565217391305</v>
      </c>
      <c r="F360" s="4">
        <v>63.605543478260884</v>
      </c>
      <c r="G360" s="4">
        <v>0</v>
      </c>
      <c r="H360" s="11">
        <v>0</v>
      </c>
      <c r="I360" s="4">
        <v>58.673695652173926</v>
      </c>
      <c r="J360" s="4">
        <v>0</v>
      </c>
      <c r="K360" s="11">
        <v>0</v>
      </c>
      <c r="L360" s="4">
        <v>15.667391304347827</v>
      </c>
      <c r="M360" s="4">
        <v>0</v>
      </c>
      <c r="N360" s="11">
        <v>0</v>
      </c>
      <c r="O360" s="4">
        <v>10.735543478260871</v>
      </c>
      <c r="P360" s="4">
        <v>0</v>
      </c>
      <c r="Q360" s="9">
        <v>0</v>
      </c>
      <c r="R360" s="4">
        <v>0</v>
      </c>
      <c r="S360" s="4">
        <v>0</v>
      </c>
      <c r="T360" s="11" t="s">
        <v>873</v>
      </c>
      <c r="U360" s="4">
        <v>4.9318478260869556</v>
      </c>
      <c r="V360" s="4">
        <v>0</v>
      </c>
      <c r="W360" s="11">
        <v>0</v>
      </c>
      <c r="X360" s="4">
        <v>14.288043478260869</v>
      </c>
      <c r="Y360" s="4">
        <v>0</v>
      </c>
      <c r="Z360" s="11">
        <v>0</v>
      </c>
      <c r="AA360" s="4">
        <v>0</v>
      </c>
      <c r="AB360" s="4">
        <v>0</v>
      </c>
      <c r="AC360" s="11" t="s">
        <v>873</v>
      </c>
      <c r="AD360" s="4">
        <v>33.650108695652186</v>
      </c>
      <c r="AE360" s="4">
        <v>0</v>
      </c>
      <c r="AF360" s="11">
        <v>0</v>
      </c>
      <c r="AG360" s="4">
        <v>0</v>
      </c>
      <c r="AH360" s="4">
        <v>0</v>
      </c>
      <c r="AI360" s="11" t="s">
        <v>873</v>
      </c>
      <c r="AJ360" s="4">
        <v>0</v>
      </c>
      <c r="AK360" s="4">
        <v>0</v>
      </c>
      <c r="AL360" s="11" t="s">
        <v>873</v>
      </c>
      <c r="AM360" s="1">
        <v>155374</v>
      </c>
      <c r="AN360" s="1">
        <v>5</v>
      </c>
      <c r="AX360"/>
      <c r="AY360"/>
    </row>
    <row r="361" spans="1:51" x14ac:dyDescent="0.25">
      <c r="A361" t="s">
        <v>508</v>
      </c>
      <c r="B361" t="s">
        <v>412</v>
      </c>
      <c r="C361" t="s">
        <v>711</v>
      </c>
      <c r="D361" t="s">
        <v>582</v>
      </c>
      <c r="E361" s="4">
        <v>57.706521739130437</v>
      </c>
      <c r="F361" s="4">
        <v>184.64315217391305</v>
      </c>
      <c r="G361" s="4">
        <v>0</v>
      </c>
      <c r="H361" s="11">
        <v>0</v>
      </c>
      <c r="I361" s="4">
        <v>171.26891304347828</v>
      </c>
      <c r="J361" s="4">
        <v>0</v>
      </c>
      <c r="K361" s="11">
        <v>0</v>
      </c>
      <c r="L361" s="4">
        <v>34.323586956521737</v>
      </c>
      <c r="M361" s="4">
        <v>0</v>
      </c>
      <c r="N361" s="11">
        <v>0</v>
      </c>
      <c r="O361" s="4">
        <v>25.584999999999997</v>
      </c>
      <c r="P361" s="4">
        <v>0</v>
      </c>
      <c r="Q361" s="9">
        <v>0</v>
      </c>
      <c r="R361" s="4">
        <v>3.4471739130434789</v>
      </c>
      <c r="S361" s="4">
        <v>0</v>
      </c>
      <c r="T361" s="11">
        <v>0</v>
      </c>
      <c r="U361" s="4">
        <v>5.2914130434782605</v>
      </c>
      <c r="V361" s="4">
        <v>0</v>
      </c>
      <c r="W361" s="11">
        <v>0</v>
      </c>
      <c r="X361" s="4">
        <v>53.935869565217374</v>
      </c>
      <c r="Y361" s="4">
        <v>0</v>
      </c>
      <c r="Z361" s="11">
        <v>0</v>
      </c>
      <c r="AA361" s="4">
        <v>4.6356521739130434</v>
      </c>
      <c r="AB361" s="4">
        <v>0</v>
      </c>
      <c r="AC361" s="11">
        <v>0</v>
      </c>
      <c r="AD361" s="4">
        <v>70.61597826086961</v>
      </c>
      <c r="AE361" s="4">
        <v>0</v>
      </c>
      <c r="AF361" s="11">
        <v>0</v>
      </c>
      <c r="AG361" s="4">
        <v>0</v>
      </c>
      <c r="AH361" s="4">
        <v>0</v>
      </c>
      <c r="AI361" s="11" t="s">
        <v>873</v>
      </c>
      <c r="AJ361" s="4">
        <v>21.132065217391307</v>
      </c>
      <c r="AK361" s="4">
        <v>0</v>
      </c>
      <c r="AL361" s="11" t="s">
        <v>873</v>
      </c>
      <c r="AM361" s="1">
        <v>155779</v>
      </c>
      <c r="AN361" s="1">
        <v>5</v>
      </c>
      <c r="AX361"/>
      <c r="AY361"/>
    </row>
    <row r="362" spans="1:51" x14ac:dyDescent="0.25">
      <c r="A362" t="s">
        <v>508</v>
      </c>
      <c r="B362" t="s">
        <v>223</v>
      </c>
      <c r="C362" t="s">
        <v>667</v>
      </c>
      <c r="D362" t="s">
        <v>615</v>
      </c>
      <c r="E362" s="4">
        <v>47.086956521739133</v>
      </c>
      <c r="F362" s="4">
        <v>181.90934782608696</v>
      </c>
      <c r="G362" s="4">
        <v>0.53804347826086951</v>
      </c>
      <c r="H362" s="11">
        <v>2.9577560729603727E-3</v>
      </c>
      <c r="I362" s="4">
        <v>147.70315217391303</v>
      </c>
      <c r="J362" s="4">
        <v>0</v>
      </c>
      <c r="K362" s="11">
        <v>0</v>
      </c>
      <c r="L362" s="4">
        <v>31.068804347826088</v>
      </c>
      <c r="M362" s="4">
        <v>0.53804347826086951</v>
      </c>
      <c r="N362" s="11">
        <v>1.7317804452250087E-2</v>
      </c>
      <c r="O362" s="4">
        <v>15.413478260869569</v>
      </c>
      <c r="P362" s="4">
        <v>0</v>
      </c>
      <c r="Q362" s="9">
        <v>0</v>
      </c>
      <c r="R362" s="4">
        <v>10.437934782608695</v>
      </c>
      <c r="S362" s="4">
        <v>0.53804347826086951</v>
      </c>
      <c r="T362" s="11">
        <v>5.1546928532005959E-2</v>
      </c>
      <c r="U362" s="4">
        <v>5.2173913043478262</v>
      </c>
      <c r="V362" s="4">
        <v>0</v>
      </c>
      <c r="W362" s="11">
        <v>0</v>
      </c>
      <c r="X362" s="4">
        <v>36.83641304347826</v>
      </c>
      <c r="Y362" s="4">
        <v>0</v>
      </c>
      <c r="Z362" s="11">
        <v>0</v>
      </c>
      <c r="AA362" s="4">
        <v>18.550869565217393</v>
      </c>
      <c r="AB362" s="4">
        <v>0</v>
      </c>
      <c r="AC362" s="11">
        <v>0</v>
      </c>
      <c r="AD362" s="4">
        <v>94.779347826086948</v>
      </c>
      <c r="AE362" s="4">
        <v>0</v>
      </c>
      <c r="AF362" s="11">
        <v>0</v>
      </c>
      <c r="AG362" s="4">
        <v>0.67391304347826086</v>
      </c>
      <c r="AH362" s="4">
        <v>0</v>
      </c>
      <c r="AI362" s="11">
        <v>0</v>
      </c>
      <c r="AJ362" s="4">
        <v>0</v>
      </c>
      <c r="AK362" s="4">
        <v>0</v>
      </c>
      <c r="AL362" s="11" t="s">
        <v>873</v>
      </c>
      <c r="AM362" s="1">
        <v>155461</v>
      </c>
      <c r="AN362" s="1">
        <v>5</v>
      </c>
      <c r="AX362"/>
      <c r="AY362"/>
    </row>
    <row r="363" spans="1:51" x14ac:dyDescent="0.25">
      <c r="A363" t="s">
        <v>508</v>
      </c>
      <c r="B363" t="s">
        <v>182</v>
      </c>
      <c r="C363" t="s">
        <v>756</v>
      </c>
      <c r="D363" t="s">
        <v>627</v>
      </c>
      <c r="E363" s="4">
        <v>44.032608695652172</v>
      </c>
      <c r="F363" s="4">
        <v>149.85978260869564</v>
      </c>
      <c r="G363" s="4">
        <v>12.983695652173912</v>
      </c>
      <c r="H363" s="11">
        <v>8.6638959607169025E-2</v>
      </c>
      <c r="I363" s="4">
        <v>142.66771739130434</v>
      </c>
      <c r="J363" s="4">
        <v>12.983695652173912</v>
      </c>
      <c r="K363" s="11">
        <v>9.1006542261853521E-2</v>
      </c>
      <c r="L363" s="4">
        <v>14.799021739130437</v>
      </c>
      <c r="M363" s="4">
        <v>0</v>
      </c>
      <c r="N363" s="11">
        <v>0</v>
      </c>
      <c r="O363" s="4">
        <v>11.233804347826089</v>
      </c>
      <c r="P363" s="4">
        <v>0</v>
      </c>
      <c r="Q363" s="9">
        <v>0</v>
      </c>
      <c r="R363" s="4">
        <v>0</v>
      </c>
      <c r="S363" s="4">
        <v>0</v>
      </c>
      <c r="T363" s="11" t="s">
        <v>873</v>
      </c>
      <c r="U363" s="4">
        <v>3.5652173913043477</v>
      </c>
      <c r="V363" s="4">
        <v>0</v>
      </c>
      <c r="W363" s="11">
        <v>0</v>
      </c>
      <c r="X363" s="4">
        <v>29.525326086956525</v>
      </c>
      <c r="Y363" s="4">
        <v>3.5516304347826089</v>
      </c>
      <c r="Z363" s="11">
        <v>0.120290980845479</v>
      </c>
      <c r="AA363" s="4">
        <v>3.6268478260869568</v>
      </c>
      <c r="AB363" s="4">
        <v>0</v>
      </c>
      <c r="AC363" s="11">
        <v>0</v>
      </c>
      <c r="AD363" s="4">
        <v>93.430326086956498</v>
      </c>
      <c r="AE363" s="4">
        <v>8.9483695652173907</v>
      </c>
      <c r="AF363" s="11">
        <v>9.5775857154657237E-2</v>
      </c>
      <c r="AG363" s="4">
        <v>0</v>
      </c>
      <c r="AH363" s="4">
        <v>0</v>
      </c>
      <c r="AI363" s="11" t="s">
        <v>873</v>
      </c>
      <c r="AJ363" s="4">
        <v>8.4782608695652169</v>
      </c>
      <c r="AK363" s="4">
        <v>0.48369565217391303</v>
      </c>
      <c r="AL363" s="11">
        <v>17.528089887640448</v>
      </c>
      <c r="AM363" s="1">
        <v>155370</v>
      </c>
      <c r="AN363" s="1">
        <v>5</v>
      </c>
      <c r="AX363"/>
      <c r="AY363"/>
    </row>
    <row r="364" spans="1:51" x14ac:dyDescent="0.25">
      <c r="A364" t="s">
        <v>508</v>
      </c>
      <c r="B364" t="s">
        <v>432</v>
      </c>
      <c r="C364" t="s">
        <v>493</v>
      </c>
      <c r="D364" t="s">
        <v>614</v>
      </c>
      <c r="E364" s="4">
        <v>62.663043478260867</v>
      </c>
      <c r="F364" s="4">
        <v>272.55989130434779</v>
      </c>
      <c r="G364" s="4">
        <v>0</v>
      </c>
      <c r="H364" s="11">
        <v>0</v>
      </c>
      <c r="I364" s="4">
        <v>246.1769565217391</v>
      </c>
      <c r="J364" s="4">
        <v>0</v>
      </c>
      <c r="K364" s="11">
        <v>0</v>
      </c>
      <c r="L364" s="4">
        <v>66.265108695652174</v>
      </c>
      <c r="M364" s="4">
        <v>0</v>
      </c>
      <c r="N364" s="11">
        <v>0</v>
      </c>
      <c r="O364" s="4">
        <v>42.597500000000011</v>
      </c>
      <c r="P364" s="4">
        <v>0</v>
      </c>
      <c r="Q364" s="9">
        <v>0</v>
      </c>
      <c r="R364" s="4">
        <v>23.66760869565217</v>
      </c>
      <c r="S364" s="4">
        <v>0</v>
      </c>
      <c r="T364" s="11">
        <v>0</v>
      </c>
      <c r="U364" s="4">
        <v>0</v>
      </c>
      <c r="V364" s="4">
        <v>0</v>
      </c>
      <c r="W364" s="11" t="s">
        <v>873</v>
      </c>
      <c r="X364" s="4">
        <v>44.998369565217374</v>
      </c>
      <c r="Y364" s="4">
        <v>0</v>
      </c>
      <c r="Z364" s="11">
        <v>0</v>
      </c>
      <c r="AA364" s="4">
        <v>2.7153260869565212</v>
      </c>
      <c r="AB364" s="4">
        <v>0</v>
      </c>
      <c r="AC364" s="11">
        <v>0</v>
      </c>
      <c r="AD364" s="4">
        <v>158.58108695652172</v>
      </c>
      <c r="AE364" s="4">
        <v>0</v>
      </c>
      <c r="AF364" s="11">
        <v>0</v>
      </c>
      <c r="AG364" s="4">
        <v>0</v>
      </c>
      <c r="AH364" s="4">
        <v>0</v>
      </c>
      <c r="AI364" s="11" t="s">
        <v>873</v>
      </c>
      <c r="AJ364" s="4">
        <v>0</v>
      </c>
      <c r="AK364" s="4">
        <v>0</v>
      </c>
      <c r="AL364" s="11" t="s">
        <v>873</v>
      </c>
      <c r="AM364" s="1">
        <v>155802</v>
      </c>
      <c r="AN364" s="1">
        <v>5</v>
      </c>
      <c r="AX364"/>
      <c r="AY364"/>
    </row>
    <row r="365" spans="1:51" x14ac:dyDescent="0.25">
      <c r="A365" t="s">
        <v>508</v>
      </c>
      <c r="B365" t="s">
        <v>315</v>
      </c>
      <c r="C365" t="s">
        <v>761</v>
      </c>
      <c r="D365" t="s">
        <v>572</v>
      </c>
      <c r="E365" s="4">
        <v>38.032608695652172</v>
      </c>
      <c r="F365" s="4">
        <v>146.64326086956524</v>
      </c>
      <c r="G365" s="4">
        <v>0</v>
      </c>
      <c r="H365" s="11">
        <v>0</v>
      </c>
      <c r="I365" s="4">
        <v>136.41771739130439</v>
      </c>
      <c r="J365" s="4">
        <v>0</v>
      </c>
      <c r="K365" s="11">
        <v>0</v>
      </c>
      <c r="L365" s="4">
        <v>28.457065217391303</v>
      </c>
      <c r="M365" s="4">
        <v>0</v>
      </c>
      <c r="N365" s="11">
        <v>0</v>
      </c>
      <c r="O365" s="4">
        <v>23.413586956521737</v>
      </c>
      <c r="P365" s="4">
        <v>0</v>
      </c>
      <c r="Q365" s="9">
        <v>0</v>
      </c>
      <c r="R365" s="4">
        <v>0</v>
      </c>
      <c r="S365" s="4">
        <v>0</v>
      </c>
      <c r="T365" s="11" t="s">
        <v>873</v>
      </c>
      <c r="U365" s="4">
        <v>5.0434782608695654</v>
      </c>
      <c r="V365" s="4">
        <v>0</v>
      </c>
      <c r="W365" s="11">
        <v>0</v>
      </c>
      <c r="X365" s="4">
        <v>24.197934782608691</v>
      </c>
      <c r="Y365" s="4">
        <v>0</v>
      </c>
      <c r="Z365" s="11">
        <v>0</v>
      </c>
      <c r="AA365" s="4">
        <v>5.1820652173913047</v>
      </c>
      <c r="AB365" s="4">
        <v>0</v>
      </c>
      <c r="AC365" s="11">
        <v>0</v>
      </c>
      <c r="AD365" s="4">
        <v>72.344130434782642</v>
      </c>
      <c r="AE365" s="4">
        <v>0</v>
      </c>
      <c r="AF365" s="11">
        <v>0</v>
      </c>
      <c r="AG365" s="4">
        <v>0</v>
      </c>
      <c r="AH365" s="4">
        <v>0</v>
      </c>
      <c r="AI365" s="11" t="s">
        <v>873</v>
      </c>
      <c r="AJ365" s="4">
        <v>16.462065217391313</v>
      </c>
      <c r="AK365" s="4">
        <v>0</v>
      </c>
      <c r="AL365" s="11" t="s">
        <v>873</v>
      </c>
      <c r="AM365" s="1">
        <v>155660</v>
      </c>
      <c r="AN365" s="1">
        <v>5</v>
      </c>
      <c r="AX365"/>
      <c r="AY365"/>
    </row>
    <row r="366" spans="1:51" x14ac:dyDescent="0.25">
      <c r="A366" t="s">
        <v>508</v>
      </c>
      <c r="B366" t="s">
        <v>105</v>
      </c>
      <c r="C366" t="s">
        <v>694</v>
      </c>
      <c r="D366" t="s">
        <v>554</v>
      </c>
      <c r="E366" s="4">
        <v>47.891304347826086</v>
      </c>
      <c r="F366" s="4">
        <v>163.5516304347826</v>
      </c>
      <c r="G366" s="4">
        <v>4.6195652173913038</v>
      </c>
      <c r="H366" s="11">
        <v>2.8245302141658497E-2</v>
      </c>
      <c r="I366" s="4">
        <v>148.8016304347826</v>
      </c>
      <c r="J366" s="4">
        <v>4.6195652173913038</v>
      </c>
      <c r="K366" s="11">
        <v>3.1045125002282729E-2</v>
      </c>
      <c r="L366" s="4">
        <v>52.711956521739125</v>
      </c>
      <c r="M366" s="4">
        <v>0.13043478260869565</v>
      </c>
      <c r="N366" s="11">
        <v>2.4744819053510673E-3</v>
      </c>
      <c r="O366" s="4">
        <v>37.961956521739133</v>
      </c>
      <c r="P366" s="4">
        <v>0.13043478260869565</v>
      </c>
      <c r="Q366" s="9">
        <v>3.4359341445955615E-3</v>
      </c>
      <c r="R366" s="4">
        <v>9.445652173913043</v>
      </c>
      <c r="S366" s="4">
        <v>0</v>
      </c>
      <c r="T366" s="11">
        <v>0</v>
      </c>
      <c r="U366" s="4">
        <v>5.3043478260869561</v>
      </c>
      <c r="V366" s="4">
        <v>0</v>
      </c>
      <c r="W366" s="11">
        <v>0</v>
      </c>
      <c r="X366" s="4">
        <v>53.505434782608695</v>
      </c>
      <c r="Y366" s="4">
        <v>0</v>
      </c>
      <c r="Z366" s="11">
        <v>0</v>
      </c>
      <c r="AA366" s="4">
        <v>0</v>
      </c>
      <c r="AB366" s="4">
        <v>0</v>
      </c>
      <c r="AC366" s="11" t="s">
        <v>873</v>
      </c>
      <c r="AD366" s="4">
        <v>49.432065217391305</v>
      </c>
      <c r="AE366" s="4">
        <v>4.4891304347826084</v>
      </c>
      <c r="AF366" s="11">
        <v>9.0814138859875757E-2</v>
      </c>
      <c r="AG366" s="4">
        <v>7.9021739130434785</v>
      </c>
      <c r="AH366" s="4">
        <v>0</v>
      </c>
      <c r="AI366" s="11">
        <v>0</v>
      </c>
      <c r="AJ366" s="4">
        <v>0</v>
      </c>
      <c r="AK366" s="4">
        <v>0</v>
      </c>
      <c r="AL366" s="11" t="s">
        <v>873</v>
      </c>
      <c r="AM366" s="1">
        <v>155231</v>
      </c>
      <c r="AN366" s="1">
        <v>5</v>
      </c>
      <c r="AX366"/>
      <c r="AY366"/>
    </row>
    <row r="367" spans="1:51" x14ac:dyDescent="0.25">
      <c r="A367" t="s">
        <v>508</v>
      </c>
      <c r="B367" t="s">
        <v>173</v>
      </c>
      <c r="C367" t="s">
        <v>753</v>
      </c>
      <c r="D367" t="s">
        <v>551</v>
      </c>
      <c r="E367" s="4">
        <v>96.858695652173907</v>
      </c>
      <c r="F367" s="4">
        <v>293.40793478260861</v>
      </c>
      <c r="G367" s="4">
        <v>0</v>
      </c>
      <c r="H367" s="11">
        <v>0</v>
      </c>
      <c r="I367" s="4">
        <v>279.39043478260862</v>
      </c>
      <c r="J367" s="4">
        <v>0</v>
      </c>
      <c r="K367" s="11">
        <v>0</v>
      </c>
      <c r="L367" s="4">
        <v>67.144130434782596</v>
      </c>
      <c r="M367" s="4">
        <v>0</v>
      </c>
      <c r="N367" s="11">
        <v>0</v>
      </c>
      <c r="O367" s="4">
        <v>53.748913043478254</v>
      </c>
      <c r="P367" s="4">
        <v>0</v>
      </c>
      <c r="Q367" s="9">
        <v>0</v>
      </c>
      <c r="R367" s="4">
        <v>8.1778260869565216</v>
      </c>
      <c r="S367" s="4">
        <v>0</v>
      </c>
      <c r="T367" s="11">
        <v>0</v>
      </c>
      <c r="U367" s="4">
        <v>5.2173913043478262</v>
      </c>
      <c r="V367" s="4">
        <v>0</v>
      </c>
      <c r="W367" s="11">
        <v>0</v>
      </c>
      <c r="X367" s="4">
        <v>52.594239130434772</v>
      </c>
      <c r="Y367" s="4">
        <v>0</v>
      </c>
      <c r="Z367" s="11">
        <v>0</v>
      </c>
      <c r="AA367" s="4">
        <v>0.62228260869565222</v>
      </c>
      <c r="AB367" s="4">
        <v>0</v>
      </c>
      <c r="AC367" s="11">
        <v>0</v>
      </c>
      <c r="AD367" s="4">
        <v>129.57510869565212</v>
      </c>
      <c r="AE367" s="4">
        <v>0</v>
      </c>
      <c r="AF367" s="11">
        <v>0</v>
      </c>
      <c r="AG367" s="4">
        <v>0</v>
      </c>
      <c r="AH367" s="4">
        <v>0</v>
      </c>
      <c r="AI367" s="11" t="s">
        <v>873</v>
      </c>
      <c r="AJ367" s="4">
        <v>43.472173913043477</v>
      </c>
      <c r="AK367" s="4">
        <v>0</v>
      </c>
      <c r="AL367" s="11" t="s">
        <v>873</v>
      </c>
      <c r="AM367" s="1">
        <v>155357</v>
      </c>
      <c r="AN367" s="1">
        <v>5</v>
      </c>
      <c r="AX367"/>
      <c r="AY367"/>
    </row>
    <row r="368" spans="1:51" x14ac:dyDescent="0.25">
      <c r="A368" t="s">
        <v>508</v>
      </c>
      <c r="B368" t="s">
        <v>317</v>
      </c>
      <c r="C368" t="s">
        <v>716</v>
      </c>
      <c r="D368" t="s">
        <v>578</v>
      </c>
      <c r="E368" s="4">
        <v>96.097826086956516</v>
      </c>
      <c r="F368" s="4">
        <v>377.38195652173908</v>
      </c>
      <c r="G368" s="4">
        <v>124.07891304347828</v>
      </c>
      <c r="H368" s="11">
        <v>0.32878867391300598</v>
      </c>
      <c r="I368" s="4">
        <v>339.58032608695646</v>
      </c>
      <c r="J368" s="4">
        <v>124.07891304347828</v>
      </c>
      <c r="K368" s="11">
        <v>0.36538899197506908</v>
      </c>
      <c r="L368" s="4">
        <v>78.051086956521743</v>
      </c>
      <c r="M368" s="4">
        <v>8.1029347826086973</v>
      </c>
      <c r="N368" s="11">
        <v>0.10381578397649256</v>
      </c>
      <c r="O368" s="4">
        <v>40.249456521739127</v>
      </c>
      <c r="P368" s="4">
        <v>8.1029347826086973</v>
      </c>
      <c r="Q368" s="9">
        <v>0.20131786818617595</v>
      </c>
      <c r="R368" s="4">
        <v>33.627717391304351</v>
      </c>
      <c r="S368" s="4">
        <v>0</v>
      </c>
      <c r="T368" s="11">
        <v>0</v>
      </c>
      <c r="U368" s="4">
        <v>4.1739130434782608</v>
      </c>
      <c r="V368" s="4">
        <v>0</v>
      </c>
      <c r="W368" s="11">
        <v>0</v>
      </c>
      <c r="X368" s="4">
        <v>106.94673913043476</v>
      </c>
      <c r="Y368" s="4">
        <v>15.155108695652171</v>
      </c>
      <c r="Z368" s="11">
        <v>0.14170706670325536</v>
      </c>
      <c r="AA368" s="4">
        <v>0</v>
      </c>
      <c r="AB368" s="4">
        <v>0</v>
      </c>
      <c r="AC368" s="11" t="s">
        <v>873</v>
      </c>
      <c r="AD368" s="4">
        <v>192.38413043478261</v>
      </c>
      <c r="AE368" s="4">
        <v>100.82086956521742</v>
      </c>
      <c r="AF368" s="11">
        <v>0.52406021919461421</v>
      </c>
      <c r="AG368" s="4">
        <v>0</v>
      </c>
      <c r="AH368" s="4">
        <v>0</v>
      </c>
      <c r="AI368" s="11" t="s">
        <v>873</v>
      </c>
      <c r="AJ368" s="4">
        <v>0</v>
      </c>
      <c r="AK368" s="4">
        <v>0</v>
      </c>
      <c r="AL368" s="11" t="s">
        <v>873</v>
      </c>
      <c r="AM368" s="1">
        <v>155662</v>
      </c>
      <c r="AN368" s="1">
        <v>5</v>
      </c>
      <c r="AX368"/>
      <c r="AY368"/>
    </row>
    <row r="369" spans="1:51" x14ac:dyDescent="0.25">
      <c r="A369" t="s">
        <v>508</v>
      </c>
      <c r="B369" t="s">
        <v>139</v>
      </c>
      <c r="C369" t="s">
        <v>747</v>
      </c>
      <c r="D369" t="s">
        <v>589</v>
      </c>
      <c r="E369" s="4">
        <v>72.260869565217391</v>
      </c>
      <c r="F369" s="4">
        <v>236.18717391304344</v>
      </c>
      <c r="G369" s="4">
        <v>46.008260869565227</v>
      </c>
      <c r="H369" s="11">
        <v>0.19479576349266112</v>
      </c>
      <c r="I369" s="4">
        <v>214.41467391304346</v>
      </c>
      <c r="J369" s="4">
        <v>46.008260869565227</v>
      </c>
      <c r="K369" s="11">
        <v>0.2145760830167063</v>
      </c>
      <c r="L369" s="4">
        <v>36.372391304347815</v>
      </c>
      <c r="M369" s="4">
        <v>20.938369565217389</v>
      </c>
      <c r="N369" s="11">
        <v>0.57566656506069469</v>
      </c>
      <c r="O369" s="4">
        <v>31.154999999999987</v>
      </c>
      <c r="P369" s="4">
        <v>20.938369565217389</v>
      </c>
      <c r="Q369" s="9">
        <v>0.67207092168889093</v>
      </c>
      <c r="R369" s="4">
        <v>1.3913043478260869</v>
      </c>
      <c r="S369" s="4">
        <v>0</v>
      </c>
      <c r="T369" s="11">
        <v>0</v>
      </c>
      <c r="U369" s="4">
        <v>3.8260869565217392</v>
      </c>
      <c r="V369" s="4">
        <v>0</v>
      </c>
      <c r="W369" s="11">
        <v>0</v>
      </c>
      <c r="X369" s="4">
        <v>45.95054347826089</v>
      </c>
      <c r="Y369" s="4">
        <v>3.5958695652173911</v>
      </c>
      <c r="Z369" s="11">
        <v>7.8255212953435252E-2</v>
      </c>
      <c r="AA369" s="4">
        <v>16.555108695652169</v>
      </c>
      <c r="AB369" s="4">
        <v>0</v>
      </c>
      <c r="AC369" s="11">
        <v>0</v>
      </c>
      <c r="AD369" s="4">
        <v>102.13347826086954</v>
      </c>
      <c r="AE369" s="4">
        <v>21.354456521739138</v>
      </c>
      <c r="AF369" s="11">
        <v>0.20908380763451082</v>
      </c>
      <c r="AG369" s="4">
        <v>13.528478260869562</v>
      </c>
      <c r="AH369" s="4">
        <v>0</v>
      </c>
      <c r="AI369" s="11">
        <v>0</v>
      </c>
      <c r="AJ369" s="4">
        <v>21.647173913043481</v>
      </c>
      <c r="AK369" s="4">
        <v>0.11956521739130435</v>
      </c>
      <c r="AL369" s="11">
        <v>181.04909090909092</v>
      </c>
      <c r="AM369" s="1">
        <v>155287</v>
      </c>
      <c r="AN369" s="1">
        <v>5</v>
      </c>
      <c r="AX369"/>
      <c r="AY369"/>
    </row>
    <row r="370" spans="1:51" x14ac:dyDescent="0.25">
      <c r="A370" t="s">
        <v>508</v>
      </c>
      <c r="B370" t="s">
        <v>487</v>
      </c>
      <c r="C370" t="s">
        <v>823</v>
      </c>
      <c r="D370" t="s">
        <v>571</v>
      </c>
      <c r="E370" s="4">
        <v>66.163043478260875</v>
      </c>
      <c r="F370" s="4">
        <v>322.37847826086954</v>
      </c>
      <c r="G370" s="4">
        <v>0</v>
      </c>
      <c r="H370" s="11">
        <v>0</v>
      </c>
      <c r="I370" s="4">
        <v>301.24804347826085</v>
      </c>
      <c r="J370" s="4">
        <v>0</v>
      </c>
      <c r="K370" s="11">
        <v>0</v>
      </c>
      <c r="L370" s="4">
        <v>28.255869565217388</v>
      </c>
      <c r="M370" s="4">
        <v>0</v>
      </c>
      <c r="N370" s="11">
        <v>0</v>
      </c>
      <c r="O370" s="4">
        <v>12.777608695652171</v>
      </c>
      <c r="P370" s="4">
        <v>0</v>
      </c>
      <c r="Q370" s="9">
        <v>0</v>
      </c>
      <c r="R370" s="4">
        <v>10.608695652173912</v>
      </c>
      <c r="S370" s="4">
        <v>0</v>
      </c>
      <c r="T370" s="11">
        <v>0</v>
      </c>
      <c r="U370" s="4">
        <v>4.8695652173913047</v>
      </c>
      <c r="V370" s="4">
        <v>0</v>
      </c>
      <c r="W370" s="11">
        <v>0</v>
      </c>
      <c r="X370" s="4">
        <v>57.674673913043485</v>
      </c>
      <c r="Y370" s="4">
        <v>0</v>
      </c>
      <c r="Z370" s="11">
        <v>0</v>
      </c>
      <c r="AA370" s="4">
        <v>5.6521739130434785</v>
      </c>
      <c r="AB370" s="4">
        <v>0</v>
      </c>
      <c r="AC370" s="11">
        <v>0</v>
      </c>
      <c r="AD370" s="4">
        <v>230.32021739130434</v>
      </c>
      <c r="AE370" s="4">
        <v>0</v>
      </c>
      <c r="AF370" s="11">
        <v>0</v>
      </c>
      <c r="AG370" s="4">
        <v>0</v>
      </c>
      <c r="AH370" s="4">
        <v>0</v>
      </c>
      <c r="AI370" s="11" t="s">
        <v>873</v>
      </c>
      <c r="AJ370" s="4">
        <v>0.47554347826086957</v>
      </c>
      <c r="AK370" s="4">
        <v>0</v>
      </c>
      <c r="AL370" s="11" t="s">
        <v>873</v>
      </c>
      <c r="AM370" s="1">
        <v>155858</v>
      </c>
      <c r="AN370" s="1">
        <v>5</v>
      </c>
      <c r="AX370"/>
      <c r="AY370"/>
    </row>
    <row r="371" spans="1:51" x14ac:dyDescent="0.25">
      <c r="A371" t="s">
        <v>508</v>
      </c>
      <c r="B371" t="s">
        <v>260</v>
      </c>
      <c r="C371" t="s">
        <v>778</v>
      </c>
      <c r="D371" t="s">
        <v>562</v>
      </c>
      <c r="E371" s="4">
        <v>39</v>
      </c>
      <c r="F371" s="4">
        <v>132.60543478260868</v>
      </c>
      <c r="G371" s="4">
        <v>13.072826086956523</v>
      </c>
      <c r="H371" s="11">
        <v>9.8584391419461154E-2</v>
      </c>
      <c r="I371" s="4">
        <v>123.0211956521739</v>
      </c>
      <c r="J371" s="4">
        <v>13.072826086956523</v>
      </c>
      <c r="K371" s="11">
        <v>0.10626482711091675</v>
      </c>
      <c r="L371" s="4">
        <v>21.002717391304348</v>
      </c>
      <c r="M371" s="4">
        <v>0</v>
      </c>
      <c r="N371" s="11">
        <v>0</v>
      </c>
      <c r="O371" s="4">
        <v>11.418478260869565</v>
      </c>
      <c r="P371" s="4">
        <v>0</v>
      </c>
      <c r="Q371" s="9">
        <v>0</v>
      </c>
      <c r="R371" s="4">
        <v>4.3777173913043477</v>
      </c>
      <c r="S371" s="4">
        <v>0</v>
      </c>
      <c r="T371" s="11">
        <v>0</v>
      </c>
      <c r="U371" s="4">
        <v>5.2065217391304346</v>
      </c>
      <c r="V371" s="4">
        <v>0</v>
      </c>
      <c r="W371" s="11">
        <v>0</v>
      </c>
      <c r="X371" s="4">
        <v>41.779891304347821</v>
      </c>
      <c r="Y371" s="4">
        <v>0.89673913043478259</v>
      </c>
      <c r="Z371" s="11">
        <v>2.1463414634146343E-2</v>
      </c>
      <c r="AA371" s="4">
        <v>0</v>
      </c>
      <c r="AB371" s="4">
        <v>0</v>
      </c>
      <c r="AC371" s="11" t="s">
        <v>873</v>
      </c>
      <c r="AD371" s="4">
        <v>57.901630434782597</v>
      </c>
      <c r="AE371" s="4">
        <v>12.17608695652174</v>
      </c>
      <c r="AF371" s="11">
        <v>0.21028918987413064</v>
      </c>
      <c r="AG371" s="4">
        <v>0.33152173913043476</v>
      </c>
      <c r="AH371" s="4">
        <v>0</v>
      </c>
      <c r="AI371" s="11">
        <v>0</v>
      </c>
      <c r="AJ371" s="4">
        <v>11.589673913043478</v>
      </c>
      <c r="AK371" s="4">
        <v>0</v>
      </c>
      <c r="AL371" s="11" t="s">
        <v>873</v>
      </c>
      <c r="AM371" s="1">
        <v>155523</v>
      </c>
      <c r="AN371" s="1">
        <v>5</v>
      </c>
      <c r="AX371"/>
      <c r="AY371"/>
    </row>
    <row r="372" spans="1:51" x14ac:dyDescent="0.25">
      <c r="A372" t="s">
        <v>508</v>
      </c>
      <c r="B372" t="s">
        <v>421</v>
      </c>
      <c r="C372" t="s">
        <v>702</v>
      </c>
      <c r="D372" t="s">
        <v>601</v>
      </c>
      <c r="E372" s="4">
        <v>67.858695652173907</v>
      </c>
      <c r="F372" s="4">
        <v>189.90010869565219</v>
      </c>
      <c r="G372" s="4">
        <v>0</v>
      </c>
      <c r="H372" s="11">
        <v>0</v>
      </c>
      <c r="I372" s="4">
        <v>170.13097826086957</v>
      </c>
      <c r="J372" s="4">
        <v>0</v>
      </c>
      <c r="K372" s="11">
        <v>0</v>
      </c>
      <c r="L372" s="4">
        <v>49.721521739130424</v>
      </c>
      <c r="M372" s="4">
        <v>0</v>
      </c>
      <c r="N372" s="11">
        <v>0</v>
      </c>
      <c r="O372" s="4">
        <v>40.177282608695641</v>
      </c>
      <c r="P372" s="4">
        <v>0</v>
      </c>
      <c r="Q372" s="9">
        <v>0</v>
      </c>
      <c r="R372" s="4">
        <v>4.5297826086956521</v>
      </c>
      <c r="S372" s="4">
        <v>0</v>
      </c>
      <c r="T372" s="11">
        <v>0</v>
      </c>
      <c r="U372" s="4">
        <v>5.0144565217391301</v>
      </c>
      <c r="V372" s="4">
        <v>0</v>
      </c>
      <c r="W372" s="11">
        <v>0</v>
      </c>
      <c r="X372" s="4">
        <v>47.866847826086939</v>
      </c>
      <c r="Y372" s="4">
        <v>0</v>
      </c>
      <c r="Z372" s="11">
        <v>0</v>
      </c>
      <c r="AA372" s="4">
        <v>10.224891304347825</v>
      </c>
      <c r="AB372" s="4">
        <v>0</v>
      </c>
      <c r="AC372" s="11">
        <v>0</v>
      </c>
      <c r="AD372" s="4">
        <v>67.665869565217434</v>
      </c>
      <c r="AE372" s="4">
        <v>0</v>
      </c>
      <c r="AF372" s="11">
        <v>0</v>
      </c>
      <c r="AG372" s="4">
        <v>1.5164130434782608</v>
      </c>
      <c r="AH372" s="4">
        <v>0</v>
      </c>
      <c r="AI372" s="11">
        <v>0</v>
      </c>
      <c r="AJ372" s="4">
        <v>12.904565217391299</v>
      </c>
      <c r="AK372" s="4">
        <v>0</v>
      </c>
      <c r="AL372" s="11" t="s">
        <v>873</v>
      </c>
      <c r="AM372" s="1">
        <v>155789</v>
      </c>
      <c r="AN372" s="1">
        <v>5</v>
      </c>
      <c r="AX372"/>
      <c r="AY372"/>
    </row>
    <row r="373" spans="1:51" x14ac:dyDescent="0.25">
      <c r="A373" t="s">
        <v>508</v>
      </c>
      <c r="B373" t="s">
        <v>374</v>
      </c>
      <c r="C373" t="s">
        <v>815</v>
      </c>
      <c r="D373" t="s">
        <v>618</v>
      </c>
      <c r="E373" s="4">
        <v>77.260869565217391</v>
      </c>
      <c r="F373" s="4">
        <v>242.03804347826087</v>
      </c>
      <c r="G373" s="4">
        <v>0</v>
      </c>
      <c r="H373" s="11">
        <v>0</v>
      </c>
      <c r="I373" s="4">
        <v>228.68478260869566</v>
      </c>
      <c r="J373" s="4">
        <v>0</v>
      </c>
      <c r="K373" s="11">
        <v>0</v>
      </c>
      <c r="L373" s="4">
        <v>33.85597826086957</v>
      </c>
      <c r="M373" s="4">
        <v>0</v>
      </c>
      <c r="N373" s="11">
        <v>0</v>
      </c>
      <c r="O373" s="4">
        <v>24.915760869565219</v>
      </c>
      <c r="P373" s="4">
        <v>0</v>
      </c>
      <c r="Q373" s="9">
        <v>0</v>
      </c>
      <c r="R373" s="4">
        <v>4.1793478260869561</v>
      </c>
      <c r="S373" s="4">
        <v>0</v>
      </c>
      <c r="T373" s="11">
        <v>0</v>
      </c>
      <c r="U373" s="4">
        <v>4.7608695652173916</v>
      </c>
      <c r="V373" s="4">
        <v>0</v>
      </c>
      <c r="W373" s="11">
        <v>0</v>
      </c>
      <c r="X373" s="4">
        <v>55.763586956521742</v>
      </c>
      <c r="Y373" s="4">
        <v>0</v>
      </c>
      <c r="Z373" s="11">
        <v>0</v>
      </c>
      <c r="AA373" s="4">
        <v>4.4130434782608692</v>
      </c>
      <c r="AB373" s="4">
        <v>0</v>
      </c>
      <c r="AC373" s="11">
        <v>0</v>
      </c>
      <c r="AD373" s="4">
        <v>127.41847826086956</v>
      </c>
      <c r="AE373" s="4">
        <v>0</v>
      </c>
      <c r="AF373" s="11">
        <v>0</v>
      </c>
      <c r="AG373" s="4">
        <v>1.3342391304347827</v>
      </c>
      <c r="AH373" s="4">
        <v>0</v>
      </c>
      <c r="AI373" s="11">
        <v>0</v>
      </c>
      <c r="AJ373" s="4">
        <v>19.252717391304348</v>
      </c>
      <c r="AK373" s="4">
        <v>0</v>
      </c>
      <c r="AL373" s="11" t="s">
        <v>873</v>
      </c>
      <c r="AM373" s="1">
        <v>155730</v>
      </c>
      <c r="AN373" s="1">
        <v>5</v>
      </c>
      <c r="AX373"/>
      <c r="AY373"/>
    </row>
    <row r="374" spans="1:51" x14ac:dyDescent="0.25">
      <c r="A374" t="s">
        <v>508</v>
      </c>
      <c r="B374" t="s">
        <v>296</v>
      </c>
      <c r="C374" t="s">
        <v>710</v>
      </c>
      <c r="D374" t="s">
        <v>607</v>
      </c>
      <c r="E374" s="4">
        <v>74.086956521739125</v>
      </c>
      <c r="F374" s="4">
        <v>272.6521739130435</v>
      </c>
      <c r="G374" s="4">
        <v>85.66032608695653</v>
      </c>
      <c r="H374" s="11">
        <v>0.31417437410301391</v>
      </c>
      <c r="I374" s="4">
        <v>257.19293478260869</v>
      </c>
      <c r="J374" s="4">
        <v>85.66032608695653</v>
      </c>
      <c r="K374" s="11">
        <v>0.33305862837702205</v>
      </c>
      <c r="L374" s="4">
        <v>44.538043478260867</v>
      </c>
      <c r="M374" s="4">
        <v>2.589673913043478</v>
      </c>
      <c r="N374" s="11">
        <v>5.8145210494203778E-2</v>
      </c>
      <c r="O374" s="4">
        <v>29.078804347826086</v>
      </c>
      <c r="P374" s="4">
        <v>2.589673913043478</v>
      </c>
      <c r="Q374" s="9">
        <v>8.9057097467526394E-2</v>
      </c>
      <c r="R374" s="4">
        <v>10.980978260869565</v>
      </c>
      <c r="S374" s="4">
        <v>0</v>
      </c>
      <c r="T374" s="11">
        <v>0</v>
      </c>
      <c r="U374" s="4">
        <v>4.4782608695652177</v>
      </c>
      <c r="V374" s="4">
        <v>0</v>
      </c>
      <c r="W374" s="11">
        <v>0</v>
      </c>
      <c r="X374" s="4">
        <v>42.630434782608695</v>
      </c>
      <c r="Y374" s="4">
        <v>9.7309782608695645</v>
      </c>
      <c r="Z374" s="11">
        <v>0.22826364099949004</v>
      </c>
      <c r="AA374" s="4">
        <v>0</v>
      </c>
      <c r="AB374" s="4">
        <v>0</v>
      </c>
      <c r="AC374" s="11" t="s">
        <v>873</v>
      </c>
      <c r="AD374" s="4">
        <v>156.65760869565219</v>
      </c>
      <c r="AE374" s="4">
        <v>68.103260869565219</v>
      </c>
      <c r="AF374" s="11">
        <v>0.43472679965307892</v>
      </c>
      <c r="AG374" s="4">
        <v>5.1548913043478262</v>
      </c>
      <c r="AH374" s="4">
        <v>0</v>
      </c>
      <c r="AI374" s="11">
        <v>0</v>
      </c>
      <c r="AJ374" s="4">
        <v>23.671195652173914</v>
      </c>
      <c r="AK374" s="4">
        <v>5.2364130434782608</v>
      </c>
      <c r="AL374" s="11">
        <v>4.5204981837052411</v>
      </c>
      <c r="AM374" s="1">
        <v>155621</v>
      </c>
      <c r="AN374" s="1">
        <v>5</v>
      </c>
      <c r="AX374"/>
      <c r="AY374"/>
    </row>
    <row r="375" spans="1:51" x14ac:dyDescent="0.25">
      <c r="A375" t="s">
        <v>508</v>
      </c>
      <c r="B375" t="s">
        <v>367</v>
      </c>
      <c r="C375" t="s">
        <v>710</v>
      </c>
      <c r="D375" t="s">
        <v>607</v>
      </c>
      <c r="E375" s="4">
        <v>38.358695652173914</v>
      </c>
      <c r="F375" s="4">
        <v>184.08271739130436</v>
      </c>
      <c r="G375" s="4">
        <v>0</v>
      </c>
      <c r="H375" s="11">
        <v>0</v>
      </c>
      <c r="I375" s="4">
        <v>163.97108695652173</v>
      </c>
      <c r="J375" s="4">
        <v>0</v>
      </c>
      <c r="K375" s="11">
        <v>0</v>
      </c>
      <c r="L375" s="4">
        <v>65.900869565217391</v>
      </c>
      <c r="M375" s="4">
        <v>0</v>
      </c>
      <c r="N375" s="11">
        <v>0</v>
      </c>
      <c r="O375" s="4">
        <v>45.789239130434773</v>
      </c>
      <c r="P375" s="4">
        <v>0</v>
      </c>
      <c r="Q375" s="9">
        <v>0</v>
      </c>
      <c r="R375" s="4">
        <v>15.138804347826094</v>
      </c>
      <c r="S375" s="4">
        <v>0</v>
      </c>
      <c r="T375" s="11">
        <v>0</v>
      </c>
      <c r="U375" s="4">
        <v>4.9728260869565215</v>
      </c>
      <c r="V375" s="4">
        <v>0</v>
      </c>
      <c r="W375" s="11">
        <v>0</v>
      </c>
      <c r="X375" s="4">
        <v>32.905652173913033</v>
      </c>
      <c r="Y375" s="4">
        <v>0</v>
      </c>
      <c r="Z375" s="11">
        <v>0</v>
      </c>
      <c r="AA375" s="4">
        <v>0</v>
      </c>
      <c r="AB375" s="4">
        <v>0</v>
      </c>
      <c r="AC375" s="11" t="s">
        <v>873</v>
      </c>
      <c r="AD375" s="4">
        <v>65.233152173913069</v>
      </c>
      <c r="AE375" s="4">
        <v>0</v>
      </c>
      <c r="AF375" s="11">
        <v>0</v>
      </c>
      <c r="AG375" s="4">
        <v>0</v>
      </c>
      <c r="AH375" s="4">
        <v>0</v>
      </c>
      <c r="AI375" s="11" t="s">
        <v>873</v>
      </c>
      <c r="AJ375" s="4">
        <v>20.043043478260874</v>
      </c>
      <c r="AK375" s="4">
        <v>0</v>
      </c>
      <c r="AL375" s="11" t="s">
        <v>873</v>
      </c>
      <c r="AM375" s="1">
        <v>155723</v>
      </c>
      <c r="AN375" s="1">
        <v>5</v>
      </c>
      <c r="AX375"/>
      <c r="AY375"/>
    </row>
    <row r="376" spans="1:51" x14ac:dyDescent="0.25">
      <c r="A376" t="s">
        <v>508</v>
      </c>
      <c r="B376" t="s">
        <v>478</v>
      </c>
      <c r="C376" t="s">
        <v>641</v>
      </c>
      <c r="D376" t="s">
        <v>546</v>
      </c>
      <c r="E376" s="4">
        <v>35.478260869565219</v>
      </c>
      <c r="F376" s="4">
        <v>104.39586956521741</v>
      </c>
      <c r="G376" s="4">
        <v>0</v>
      </c>
      <c r="H376" s="11">
        <v>0</v>
      </c>
      <c r="I376" s="4">
        <v>89.925543478260877</v>
      </c>
      <c r="J376" s="4">
        <v>0</v>
      </c>
      <c r="K376" s="11">
        <v>0</v>
      </c>
      <c r="L376" s="4">
        <v>31.795108695652168</v>
      </c>
      <c r="M376" s="4">
        <v>0</v>
      </c>
      <c r="N376" s="11">
        <v>0</v>
      </c>
      <c r="O376" s="4">
        <v>22.359239130434776</v>
      </c>
      <c r="P376" s="4">
        <v>0</v>
      </c>
      <c r="Q376" s="9">
        <v>0</v>
      </c>
      <c r="R376" s="4">
        <v>4.8706521739130437</v>
      </c>
      <c r="S376" s="4">
        <v>0</v>
      </c>
      <c r="T376" s="11">
        <v>0</v>
      </c>
      <c r="U376" s="4">
        <v>4.5652173913043477</v>
      </c>
      <c r="V376" s="4">
        <v>0</v>
      </c>
      <c r="W376" s="11">
        <v>0</v>
      </c>
      <c r="X376" s="4">
        <v>23.101630434782606</v>
      </c>
      <c r="Y376" s="4">
        <v>0</v>
      </c>
      <c r="Z376" s="11">
        <v>0</v>
      </c>
      <c r="AA376" s="4">
        <v>5.0344565217391297</v>
      </c>
      <c r="AB376" s="4">
        <v>0</v>
      </c>
      <c r="AC376" s="11">
        <v>0</v>
      </c>
      <c r="AD376" s="4">
        <v>44.354239130434806</v>
      </c>
      <c r="AE376" s="4">
        <v>0</v>
      </c>
      <c r="AF376" s="11">
        <v>0</v>
      </c>
      <c r="AG376" s="4">
        <v>0</v>
      </c>
      <c r="AH376" s="4">
        <v>0</v>
      </c>
      <c r="AI376" s="11" t="s">
        <v>873</v>
      </c>
      <c r="AJ376" s="4">
        <v>0.11043478260869566</v>
      </c>
      <c r="AK376" s="4">
        <v>0</v>
      </c>
      <c r="AL376" s="11" t="s">
        <v>873</v>
      </c>
      <c r="AM376" s="1">
        <v>155849</v>
      </c>
      <c r="AN376" s="1">
        <v>5</v>
      </c>
      <c r="AX376"/>
      <c r="AY376"/>
    </row>
    <row r="377" spans="1:51" x14ac:dyDescent="0.25">
      <c r="A377" t="s">
        <v>508</v>
      </c>
      <c r="B377" t="s">
        <v>370</v>
      </c>
      <c r="C377" t="s">
        <v>810</v>
      </c>
      <c r="D377" t="s">
        <v>626</v>
      </c>
      <c r="E377" s="4">
        <v>26.076086956521738</v>
      </c>
      <c r="F377" s="4">
        <v>91.494565217391312</v>
      </c>
      <c r="G377" s="4">
        <v>18.051630434782609</v>
      </c>
      <c r="H377" s="11">
        <v>0.19729729729729728</v>
      </c>
      <c r="I377" s="4">
        <v>83.516304347826093</v>
      </c>
      <c r="J377" s="4">
        <v>18.051630434782609</v>
      </c>
      <c r="K377" s="11">
        <v>0.21614498600898027</v>
      </c>
      <c r="L377" s="4">
        <v>13.932065217391305</v>
      </c>
      <c r="M377" s="4">
        <v>3.8913043478260869</v>
      </c>
      <c r="N377" s="11">
        <v>0.27930563682465376</v>
      </c>
      <c r="O377" s="4">
        <v>5.9538043478260869</v>
      </c>
      <c r="P377" s="4">
        <v>3.8913043478260869</v>
      </c>
      <c r="Q377" s="9">
        <v>0.65358283888635327</v>
      </c>
      <c r="R377" s="4">
        <v>3.3668478260869565</v>
      </c>
      <c r="S377" s="4">
        <v>0</v>
      </c>
      <c r="T377" s="11">
        <v>0</v>
      </c>
      <c r="U377" s="4">
        <v>4.6114130434782608</v>
      </c>
      <c r="V377" s="4">
        <v>0</v>
      </c>
      <c r="W377" s="11">
        <v>0</v>
      </c>
      <c r="X377" s="4">
        <v>23.241847826086957</v>
      </c>
      <c r="Y377" s="4">
        <v>2.9076086956521738</v>
      </c>
      <c r="Z377" s="11">
        <v>0.12510230328539693</v>
      </c>
      <c r="AA377" s="4">
        <v>0</v>
      </c>
      <c r="AB377" s="4">
        <v>0</v>
      </c>
      <c r="AC377" s="11" t="s">
        <v>873</v>
      </c>
      <c r="AD377" s="4">
        <v>46.532608695652172</v>
      </c>
      <c r="AE377" s="4">
        <v>8.3288043478260878</v>
      </c>
      <c r="AF377" s="11">
        <v>0.17898855407615047</v>
      </c>
      <c r="AG377" s="4">
        <v>0</v>
      </c>
      <c r="AH377" s="4">
        <v>0</v>
      </c>
      <c r="AI377" s="11" t="s">
        <v>873</v>
      </c>
      <c r="AJ377" s="4">
        <v>7.7880434782608692</v>
      </c>
      <c r="AK377" s="4">
        <v>2.9239130434782608</v>
      </c>
      <c r="AL377" s="11">
        <v>2.6635687732342008</v>
      </c>
      <c r="AM377" s="1">
        <v>155726</v>
      </c>
      <c r="AN377" s="1">
        <v>5</v>
      </c>
      <c r="AX377"/>
      <c r="AY377"/>
    </row>
    <row r="378" spans="1:51" x14ac:dyDescent="0.25">
      <c r="A378" t="s">
        <v>508</v>
      </c>
      <c r="B378" t="s">
        <v>375</v>
      </c>
      <c r="C378" t="s">
        <v>689</v>
      </c>
      <c r="D378" t="s">
        <v>622</v>
      </c>
      <c r="E378" s="4">
        <v>50.771739130434781</v>
      </c>
      <c r="F378" s="4">
        <v>143.82065217391303</v>
      </c>
      <c r="G378" s="4">
        <v>0</v>
      </c>
      <c r="H378" s="11">
        <v>0</v>
      </c>
      <c r="I378" s="4">
        <v>126.63021739130433</v>
      </c>
      <c r="J378" s="4">
        <v>0</v>
      </c>
      <c r="K378" s="11">
        <v>0</v>
      </c>
      <c r="L378" s="4">
        <v>50.745543478260871</v>
      </c>
      <c r="M378" s="4">
        <v>0</v>
      </c>
      <c r="N378" s="11">
        <v>0</v>
      </c>
      <c r="O378" s="4">
        <v>33.555108695652173</v>
      </c>
      <c r="P378" s="4">
        <v>0</v>
      </c>
      <c r="Q378" s="9">
        <v>0</v>
      </c>
      <c r="R378" s="4">
        <v>12.444021739130434</v>
      </c>
      <c r="S378" s="4">
        <v>0</v>
      </c>
      <c r="T378" s="11">
        <v>0</v>
      </c>
      <c r="U378" s="4">
        <v>4.7464130434782614</v>
      </c>
      <c r="V378" s="4">
        <v>0</v>
      </c>
      <c r="W378" s="11">
        <v>0</v>
      </c>
      <c r="X378" s="4">
        <v>30.788478260869564</v>
      </c>
      <c r="Y378" s="4">
        <v>0</v>
      </c>
      <c r="Z378" s="11">
        <v>0</v>
      </c>
      <c r="AA378" s="4">
        <v>0</v>
      </c>
      <c r="AB378" s="4">
        <v>0</v>
      </c>
      <c r="AC378" s="11" t="s">
        <v>873</v>
      </c>
      <c r="AD378" s="4">
        <v>54.598695652173902</v>
      </c>
      <c r="AE378" s="4">
        <v>0</v>
      </c>
      <c r="AF378" s="11">
        <v>0</v>
      </c>
      <c r="AG378" s="4">
        <v>0</v>
      </c>
      <c r="AH378" s="4">
        <v>0</v>
      </c>
      <c r="AI378" s="11" t="s">
        <v>873</v>
      </c>
      <c r="AJ378" s="4">
        <v>7.6879347826086937</v>
      </c>
      <c r="AK378" s="4">
        <v>0</v>
      </c>
      <c r="AL378" s="11" t="s">
        <v>873</v>
      </c>
      <c r="AM378" s="1">
        <v>155732</v>
      </c>
      <c r="AN378" s="1">
        <v>5</v>
      </c>
      <c r="AX378"/>
      <c r="AY378"/>
    </row>
    <row r="379" spans="1:51" x14ac:dyDescent="0.25">
      <c r="A379" t="s">
        <v>508</v>
      </c>
      <c r="B379" t="s">
        <v>346</v>
      </c>
      <c r="C379" t="s">
        <v>707</v>
      </c>
      <c r="D379" t="s">
        <v>603</v>
      </c>
      <c r="E379" s="4">
        <v>75.913043478260875</v>
      </c>
      <c r="F379" s="4">
        <v>214.8858695652174</v>
      </c>
      <c r="G379" s="4">
        <v>2.8481521739130433</v>
      </c>
      <c r="H379" s="11">
        <v>1.3254255292243101E-2</v>
      </c>
      <c r="I379" s="4">
        <v>190.61282608695652</v>
      </c>
      <c r="J379" s="4">
        <v>0</v>
      </c>
      <c r="K379" s="11">
        <v>0</v>
      </c>
      <c r="L379" s="4">
        <v>35.966739130434782</v>
      </c>
      <c r="M379" s="4">
        <v>2.8481521739130433</v>
      </c>
      <c r="N379" s="11">
        <v>7.9188501453637719E-2</v>
      </c>
      <c r="O379" s="4">
        <v>22.062934782608696</v>
      </c>
      <c r="P379" s="4">
        <v>0</v>
      </c>
      <c r="Q379" s="9">
        <v>0</v>
      </c>
      <c r="R379" s="4">
        <v>9.1426086956521733</v>
      </c>
      <c r="S379" s="4">
        <v>0</v>
      </c>
      <c r="T379" s="11">
        <v>0</v>
      </c>
      <c r="U379" s="4">
        <v>4.7611956521739121</v>
      </c>
      <c r="V379" s="4">
        <v>2.8481521739130433</v>
      </c>
      <c r="W379" s="11">
        <v>0.59820103645869016</v>
      </c>
      <c r="X379" s="4">
        <v>50.290543478260872</v>
      </c>
      <c r="Y379" s="4">
        <v>0</v>
      </c>
      <c r="Z379" s="11">
        <v>0</v>
      </c>
      <c r="AA379" s="4">
        <v>10.369239130434783</v>
      </c>
      <c r="AB379" s="4">
        <v>0</v>
      </c>
      <c r="AC379" s="11">
        <v>0</v>
      </c>
      <c r="AD379" s="4">
        <v>94.480652173913043</v>
      </c>
      <c r="AE379" s="4">
        <v>0</v>
      </c>
      <c r="AF379" s="11">
        <v>0</v>
      </c>
      <c r="AG379" s="4">
        <v>1.9602173913043479</v>
      </c>
      <c r="AH379" s="4">
        <v>0</v>
      </c>
      <c r="AI379" s="11">
        <v>0</v>
      </c>
      <c r="AJ379" s="4">
        <v>21.818478260869568</v>
      </c>
      <c r="AK379" s="4">
        <v>0</v>
      </c>
      <c r="AL379" s="11" t="s">
        <v>873</v>
      </c>
      <c r="AM379" s="1">
        <v>155695</v>
      </c>
      <c r="AN379" s="1">
        <v>5</v>
      </c>
      <c r="AX379"/>
      <c r="AY379"/>
    </row>
    <row r="380" spans="1:51" x14ac:dyDescent="0.25">
      <c r="A380" t="s">
        <v>508</v>
      </c>
      <c r="B380" t="s">
        <v>64</v>
      </c>
      <c r="C380" t="s">
        <v>644</v>
      </c>
      <c r="D380" t="s">
        <v>573</v>
      </c>
      <c r="E380" s="4">
        <v>79.130434782608702</v>
      </c>
      <c r="F380" s="4">
        <v>232.28054347826085</v>
      </c>
      <c r="G380" s="4">
        <v>0.21054347826086958</v>
      </c>
      <c r="H380" s="11">
        <v>9.0641891528282206E-4</v>
      </c>
      <c r="I380" s="4">
        <v>208.41445652173911</v>
      </c>
      <c r="J380" s="4">
        <v>0</v>
      </c>
      <c r="K380" s="11">
        <v>0</v>
      </c>
      <c r="L380" s="4">
        <v>28.573369565217394</v>
      </c>
      <c r="M380" s="4">
        <v>0.21054347826086958</v>
      </c>
      <c r="N380" s="11">
        <v>7.3685211602472654E-3</v>
      </c>
      <c r="O380" s="4">
        <v>18.338152173913048</v>
      </c>
      <c r="P380" s="4">
        <v>0</v>
      </c>
      <c r="Q380" s="9">
        <v>0</v>
      </c>
      <c r="R380" s="4">
        <v>5.2786956521739121</v>
      </c>
      <c r="S380" s="4">
        <v>0.21054347826086958</v>
      </c>
      <c r="T380" s="11">
        <v>3.9885511901820291E-2</v>
      </c>
      <c r="U380" s="4">
        <v>4.9565217391304346</v>
      </c>
      <c r="V380" s="4">
        <v>0</v>
      </c>
      <c r="W380" s="11">
        <v>0</v>
      </c>
      <c r="X380" s="4">
        <v>74.265869565217372</v>
      </c>
      <c r="Y380" s="4">
        <v>0</v>
      </c>
      <c r="Z380" s="11">
        <v>0</v>
      </c>
      <c r="AA380" s="4">
        <v>13.630869565217393</v>
      </c>
      <c r="AB380" s="4">
        <v>0</v>
      </c>
      <c r="AC380" s="11">
        <v>0</v>
      </c>
      <c r="AD380" s="4">
        <v>107.05021739130436</v>
      </c>
      <c r="AE380" s="4">
        <v>0</v>
      </c>
      <c r="AF380" s="11">
        <v>0</v>
      </c>
      <c r="AG380" s="4">
        <v>0</v>
      </c>
      <c r="AH380" s="4">
        <v>0</v>
      </c>
      <c r="AI380" s="11" t="s">
        <v>873</v>
      </c>
      <c r="AJ380" s="4">
        <v>8.7602173913043462</v>
      </c>
      <c r="AK380" s="4">
        <v>0</v>
      </c>
      <c r="AL380" s="11" t="s">
        <v>873</v>
      </c>
      <c r="AM380" s="1">
        <v>155165</v>
      </c>
      <c r="AN380" s="1">
        <v>5</v>
      </c>
      <c r="AX380"/>
      <c r="AY380"/>
    </row>
    <row r="381" spans="1:51" x14ac:dyDescent="0.25">
      <c r="A381" t="s">
        <v>508</v>
      </c>
      <c r="B381" t="s">
        <v>35</v>
      </c>
      <c r="C381" t="s">
        <v>711</v>
      </c>
      <c r="D381" t="s">
        <v>582</v>
      </c>
      <c r="E381" s="4">
        <v>130.35869565217391</v>
      </c>
      <c r="F381" s="4">
        <v>403.79847826086962</v>
      </c>
      <c r="G381" s="4">
        <v>9.7565217391304344</v>
      </c>
      <c r="H381" s="11">
        <v>2.4161858611134585E-2</v>
      </c>
      <c r="I381" s="4">
        <v>353.74434782608694</v>
      </c>
      <c r="J381" s="4">
        <v>9.7565217391304344</v>
      </c>
      <c r="K381" s="11">
        <v>2.7580714148758869E-2</v>
      </c>
      <c r="L381" s="4">
        <v>64.068260869565222</v>
      </c>
      <c r="M381" s="4">
        <v>0.25271739130434784</v>
      </c>
      <c r="N381" s="11">
        <v>3.9445021274863087E-3</v>
      </c>
      <c r="O381" s="4">
        <v>35.673695652173912</v>
      </c>
      <c r="P381" s="4">
        <v>0.25271739130434784</v>
      </c>
      <c r="Q381" s="9">
        <v>7.0841382336272619E-3</v>
      </c>
      <c r="R381" s="4">
        <v>23.264130434782611</v>
      </c>
      <c r="S381" s="4">
        <v>0</v>
      </c>
      <c r="T381" s="11">
        <v>0</v>
      </c>
      <c r="U381" s="4">
        <v>5.1304347826086953</v>
      </c>
      <c r="V381" s="4">
        <v>0</v>
      </c>
      <c r="W381" s="11">
        <v>0</v>
      </c>
      <c r="X381" s="4">
        <v>114.4521739130435</v>
      </c>
      <c r="Y381" s="4">
        <v>2.089673913043478</v>
      </c>
      <c r="Z381" s="11">
        <v>1.8258053487311954E-2</v>
      </c>
      <c r="AA381" s="4">
        <v>21.659565217391304</v>
      </c>
      <c r="AB381" s="4">
        <v>0</v>
      </c>
      <c r="AC381" s="11">
        <v>0</v>
      </c>
      <c r="AD381" s="4">
        <v>172.23260869565217</v>
      </c>
      <c r="AE381" s="4">
        <v>7.4141304347826091</v>
      </c>
      <c r="AF381" s="11">
        <v>4.3047193507263937E-2</v>
      </c>
      <c r="AG381" s="4">
        <v>2.9219565217391308</v>
      </c>
      <c r="AH381" s="4">
        <v>0</v>
      </c>
      <c r="AI381" s="11">
        <v>0</v>
      </c>
      <c r="AJ381" s="4">
        <v>28.463913043478264</v>
      </c>
      <c r="AK381" s="4">
        <v>0</v>
      </c>
      <c r="AL381" s="11" t="s">
        <v>873</v>
      </c>
      <c r="AM381" s="1">
        <v>155106</v>
      </c>
      <c r="AN381" s="1">
        <v>5</v>
      </c>
      <c r="AX381"/>
      <c r="AY381"/>
    </row>
    <row r="382" spans="1:51" x14ac:dyDescent="0.25">
      <c r="A382" t="s">
        <v>508</v>
      </c>
      <c r="B382" t="s">
        <v>251</v>
      </c>
      <c r="C382" t="s">
        <v>696</v>
      </c>
      <c r="D382" t="s">
        <v>557</v>
      </c>
      <c r="E382" s="4">
        <v>44.956521739130437</v>
      </c>
      <c r="F382" s="4">
        <v>164.40489130434784</v>
      </c>
      <c r="G382" s="4">
        <v>5.6875</v>
      </c>
      <c r="H382" s="11">
        <v>3.4594469512900607E-2</v>
      </c>
      <c r="I382" s="4">
        <v>136.39673913043481</v>
      </c>
      <c r="J382" s="4">
        <v>5.5135869565217392</v>
      </c>
      <c r="K382" s="11">
        <v>4.042315814639199E-2</v>
      </c>
      <c r="L382" s="4">
        <v>31.23369565217391</v>
      </c>
      <c r="M382" s="4">
        <v>0.17391304347826086</v>
      </c>
      <c r="N382" s="11">
        <v>5.5681224986949716E-3</v>
      </c>
      <c r="O382" s="4">
        <v>20.016304347826086</v>
      </c>
      <c r="P382" s="4">
        <v>0</v>
      </c>
      <c r="Q382" s="9">
        <v>0</v>
      </c>
      <c r="R382" s="4">
        <v>5.6521739130434785</v>
      </c>
      <c r="S382" s="4">
        <v>0.17391304347826086</v>
      </c>
      <c r="T382" s="11">
        <v>3.0769230769230767E-2</v>
      </c>
      <c r="U382" s="4">
        <v>5.5652173913043477</v>
      </c>
      <c r="V382" s="4">
        <v>0</v>
      </c>
      <c r="W382" s="11">
        <v>0</v>
      </c>
      <c r="X382" s="4">
        <v>36.951086956521742</v>
      </c>
      <c r="Y382" s="4">
        <v>0.73369565217391308</v>
      </c>
      <c r="Z382" s="11">
        <v>1.9855861156052361E-2</v>
      </c>
      <c r="AA382" s="4">
        <v>16.790760869565219</v>
      </c>
      <c r="AB382" s="4">
        <v>0</v>
      </c>
      <c r="AC382" s="11">
        <v>0</v>
      </c>
      <c r="AD382" s="4">
        <v>72.233695652173907</v>
      </c>
      <c r="AE382" s="4">
        <v>4.5353260869565215</v>
      </c>
      <c r="AF382" s="11">
        <v>6.2786848243172072E-2</v>
      </c>
      <c r="AG382" s="4">
        <v>6.9510869565217392</v>
      </c>
      <c r="AH382" s="4">
        <v>0</v>
      </c>
      <c r="AI382" s="11">
        <v>0</v>
      </c>
      <c r="AJ382" s="4">
        <v>0.24456521739130435</v>
      </c>
      <c r="AK382" s="4">
        <v>0.24456521739130435</v>
      </c>
      <c r="AL382" s="11">
        <v>1</v>
      </c>
      <c r="AM382" s="1">
        <v>155505</v>
      </c>
      <c r="AN382" s="1">
        <v>5</v>
      </c>
      <c r="AX382"/>
      <c r="AY382"/>
    </row>
    <row r="383" spans="1:51" x14ac:dyDescent="0.25">
      <c r="A383" t="s">
        <v>508</v>
      </c>
      <c r="B383" t="s">
        <v>242</v>
      </c>
      <c r="C383" t="s">
        <v>705</v>
      </c>
      <c r="D383" t="s">
        <v>583</v>
      </c>
      <c r="E383" s="4">
        <v>107.08695652173913</v>
      </c>
      <c r="F383" s="4">
        <v>290.46206521739128</v>
      </c>
      <c r="G383" s="4">
        <v>0</v>
      </c>
      <c r="H383" s="11">
        <v>0</v>
      </c>
      <c r="I383" s="4">
        <v>245.44576086956522</v>
      </c>
      <c r="J383" s="4">
        <v>0</v>
      </c>
      <c r="K383" s="11">
        <v>0</v>
      </c>
      <c r="L383" s="4">
        <v>27.498913043478261</v>
      </c>
      <c r="M383" s="4">
        <v>0</v>
      </c>
      <c r="N383" s="11">
        <v>0</v>
      </c>
      <c r="O383" s="4">
        <v>16.890217391304351</v>
      </c>
      <c r="P383" s="4">
        <v>0</v>
      </c>
      <c r="Q383" s="9">
        <v>0</v>
      </c>
      <c r="R383" s="4">
        <v>0</v>
      </c>
      <c r="S383" s="4">
        <v>0</v>
      </c>
      <c r="T383" s="11" t="s">
        <v>873</v>
      </c>
      <c r="U383" s="4">
        <v>10.608695652173912</v>
      </c>
      <c r="V383" s="4">
        <v>0</v>
      </c>
      <c r="W383" s="11">
        <v>0</v>
      </c>
      <c r="X383" s="4">
        <v>62.292065217391304</v>
      </c>
      <c r="Y383" s="4">
        <v>0</v>
      </c>
      <c r="Z383" s="11">
        <v>0</v>
      </c>
      <c r="AA383" s="4">
        <v>34.407608695652172</v>
      </c>
      <c r="AB383" s="4">
        <v>0</v>
      </c>
      <c r="AC383" s="11">
        <v>0</v>
      </c>
      <c r="AD383" s="4">
        <v>132.86945652173912</v>
      </c>
      <c r="AE383" s="4">
        <v>0</v>
      </c>
      <c r="AF383" s="11">
        <v>0</v>
      </c>
      <c r="AG383" s="4">
        <v>8.7119565217391308</v>
      </c>
      <c r="AH383" s="4">
        <v>0</v>
      </c>
      <c r="AI383" s="11">
        <v>0</v>
      </c>
      <c r="AJ383" s="4">
        <v>24.682065217391305</v>
      </c>
      <c r="AK383" s="4">
        <v>0</v>
      </c>
      <c r="AL383" s="11" t="s">
        <v>873</v>
      </c>
      <c r="AM383" s="1">
        <v>155488</v>
      </c>
      <c r="AN383" s="1">
        <v>5</v>
      </c>
      <c r="AX383"/>
      <c r="AY383"/>
    </row>
    <row r="384" spans="1:51" x14ac:dyDescent="0.25">
      <c r="A384" t="s">
        <v>508</v>
      </c>
      <c r="B384" t="s">
        <v>274</v>
      </c>
      <c r="C384" t="s">
        <v>783</v>
      </c>
      <c r="D384" t="s">
        <v>591</v>
      </c>
      <c r="E384" s="4">
        <v>81.630434782608702</v>
      </c>
      <c r="F384" s="4">
        <v>277.7146739130435</v>
      </c>
      <c r="G384" s="4">
        <v>17.086956521739136</v>
      </c>
      <c r="H384" s="11">
        <v>6.1527020812336734E-2</v>
      </c>
      <c r="I384" s="4">
        <v>258.32336956521738</v>
      </c>
      <c r="J384" s="4">
        <v>17.086956521739136</v>
      </c>
      <c r="K384" s="11">
        <v>6.6145608701597913E-2</v>
      </c>
      <c r="L384" s="4">
        <v>45.052173913043482</v>
      </c>
      <c r="M384" s="4">
        <v>0.44347826086956527</v>
      </c>
      <c r="N384" s="11">
        <v>9.8436595251881875E-3</v>
      </c>
      <c r="O384" s="4">
        <v>33.500543478260873</v>
      </c>
      <c r="P384" s="4">
        <v>0.44347826086956527</v>
      </c>
      <c r="Q384" s="9">
        <v>1.3237942278678153E-2</v>
      </c>
      <c r="R384" s="4">
        <v>5.8125</v>
      </c>
      <c r="S384" s="4">
        <v>0</v>
      </c>
      <c r="T384" s="11">
        <v>0</v>
      </c>
      <c r="U384" s="4">
        <v>5.7391304347826084</v>
      </c>
      <c r="V384" s="4">
        <v>0</v>
      </c>
      <c r="W384" s="11">
        <v>0</v>
      </c>
      <c r="X384" s="4">
        <v>68.904891304347828</v>
      </c>
      <c r="Y384" s="4">
        <v>0</v>
      </c>
      <c r="Z384" s="11">
        <v>0</v>
      </c>
      <c r="AA384" s="4">
        <v>7.8396739130434785</v>
      </c>
      <c r="AB384" s="4">
        <v>0</v>
      </c>
      <c r="AC384" s="11">
        <v>0</v>
      </c>
      <c r="AD384" s="4">
        <v>89.4304347826087</v>
      </c>
      <c r="AE384" s="4">
        <v>9.3478260869565219E-2</v>
      </c>
      <c r="AF384" s="11">
        <v>1.0452622879089893E-3</v>
      </c>
      <c r="AG384" s="4">
        <v>14.211956521739131</v>
      </c>
      <c r="AH384" s="4">
        <v>0</v>
      </c>
      <c r="AI384" s="11">
        <v>0</v>
      </c>
      <c r="AJ384" s="4">
        <v>52.275543478260865</v>
      </c>
      <c r="AK384" s="4">
        <v>16.550000000000004</v>
      </c>
      <c r="AL384" s="11">
        <v>3.1586431104689336</v>
      </c>
      <c r="AM384" s="1">
        <v>155551</v>
      </c>
      <c r="AN384" s="1">
        <v>5</v>
      </c>
      <c r="AX384"/>
      <c r="AY384"/>
    </row>
    <row r="385" spans="1:51" x14ac:dyDescent="0.25">
      <c r="A385" t="s">
        <v>508</v>
      </c>
      <c r="B385" t="s">
        <v>104</v>
      </c>
      <c r="C385" t="s">
        <v>655</v>
      </c>
      <c r="D385" t="s">
        <v>588</v>
      </c>
      <c r="E385" s="4">
        <v>79.586956521739125</v>
      </c>
      <c r="F385" s="4">
        <v>278.88489130434783</v>
      </c>
      <c r="G385" s="4">
        <v>0</v>
      </c>
      <c r="H385" s="11">
        <v>0</v>
      </c>
      <c r="I385" s="4">
        <v>249.49315217391305</v>
      </c>
      <c r="J385" s="4">
        <v>0</v>
      </c>
      <c r="K385" s="11">
        <v>0</v>
      </c>
      <c r="L385" s="4">
        <v>65.84</v>
      </c>
      <c r="M385" s="4">
        <v>0</v>
      </c>
      <c r="N385" s="11">
        <v>0</v>
      </c>
      <c r="O385" s="4">
        <v>41.872717391304356</v>
      </c>
      <c r="P385" s="4">
        <v>0</v>
      </c>
      <c r="Q385" s="9">
        <v>0</v>
      </c>
      <c r="R385" s="4">
        <v>21.184673913043479</v>
      </c>
      <c r="S385" s="4">
        <v>0</v>
      </c>
      <c r="T385" s="11">
        <v>0</v>
      </c>
      <c r="U385" s="4">
        <v>2.7826086956521738</v>
      </c>
      <c r="V385" s="4">
        <v>0</v>
      </c>
      <c r="W385" s="11">
        <v>0</v>
      </c>
      <c r="X385" s="4">
        <v>56.480652173913036</v>
      </c>
      <c r="Y385" s="4">
        <v>0</v>
      </c>
      <c r="Z385" s="11">
        <v>0</v>
      </c>
      <c r="AA385" s="4">
        <v>5.4244565217391303</v>
      </c>
      <c r="AB385" s="4">
        <v>0</v>
      </c>
      <c r="AC385" s="11">
        <v>0</v>
      </c>
      <c r="AD385" s="4">
        <v>134.45739130434782</v>
      </c>
      <c r="AE385" s="4">
        <v>0</v>
      </c>
      <c r="AF385" s="11">
        <v>0</v>
      </c>
      <c r="AG385" s="4">
        <v>1.4035869565217394</v>
      </c>
      <c r="AH385" s="4">
        <v>0</v>
      </c>
      <c r="AI385" s="11">
        <v>0</v>
      </c>
      <c r="AJ385" s="4">
        <v>15.278804347826085</v>
      </c>
      <c r="AK385" s="4">
        <v>0</v>
      </c>
      <c r="AL385" s="11" t="s">
        <v>873</v>
      </c>
      <c r="AM385" s="1">
        <v>155230</v>
      </c>
      <c r="AN385" s="1">
        <v>5</v>
      </c>
      <c r="AX385"/>
      <c r="AY385"/>
    </row>
    <row r="386" spans="1:51" x14ac:dyDescent="0.25">
      <c r="A386" t="s">
        <v>508</v>
      </c>
      <c r="B386" t="s">
        <v>393</v>
      </c>
      <c r="C386" t="s">
        <v>696</v>
      </c>
      <c r="D386" t="s">
        <v>557</v>
      </c>
      <c r="E386" s="4">
        <v>132.42391304347825</v>
      </c>
      <c r="F386" s="4">
        <v>371.44423913043482</v>
      </c>
      <c r="G386" s="4">
        <v>2.717391304347826E-3</v>
      </c>
      <c r="H386" s="11">
        <v>7.3157449169472734E-6</v>
      </c>
      <c r="I386" s="4">
        <v>333.24271739130438</v>
      </c>
      <c r="J386" s="4">
        <v>2.717391304347826E-3</v>
      </c>
      <c r="K386" s="11">
        <v>8.1543906664192077E-6</v>
      </c>
      <c r="L386" s="4">
        <v>64.778804347826096</v>
      </c>
      <c r="M386" s="4">
        <v>2.717391304347826E-3</v>
      </c>
      <c r="N386" s="11">
        <v>4.1948772159438886E-5</v>
      </c>
      <c r="O386" s="4">
        <v>42.963043478260879</v>
      </c>
      <c r="P386" s="4">
        <v>2.717391304347826E-3</v>
      </c>
      <c r="Q386" s="9">
        <v>6.3249506653848084E-5</v>
      </c>
      <c r="R386" s="4">
        <v>17.380978260869565</v>
      </c>
      <c r="S386" s="4">
        <v>0</v>
      </c>
      <c r="T386" s="11">
        <v>0</v>
      </c>
      <c r="U386" s="4">
        <v>4.4347826086956523</v>
      </c>
      <c r="V386" s="4">
        <v>0</v>
      </c>
      <c r="W386" s="11">
        <v>0</v>
      </c>
      <c r="X386" s="4">
        <v>79.605326086956538</v>
      </c>
      <c r="Y386" s="4">
        <v>0</v>
      </c>
      <c r="Z386" s="11">
        <v>0</v>
      </c>
      <c r="AA386" s="4">
        <v>16.385760869565214</v>
      </c>
      <c r="AB386" s="4">
        <v>0</v>
      </c>
      <c r="AC386" s="11">
        <v>0</v>
      </c>
      <c r="AD386" s="4">
        <v>183.29826086956521</v>
      </c>
      <c r="AE386" s="4">
        <v>0</v>
      </c>
      <c r="AF386" s="11">
        <v>0</v>
      </c>
      <c r="AG386" s="4">
        <v>4.6932608695652185</v>
      </c>
      <c r="AH386" s="4">
        <v>0</v>
      </c>
      <c r="AI386" s="11">
        <v>0</v>
      </c>
      <c r="AJ386" s="4">
        <v>22.682826086956524</v>
      </c>
      <c r="AK386" s="4">
        <v>0</v>
      </c>
      <c r="AL386" s="11" t="s">
        <v>873</v>
      </c>
      <c r="AM386" s="1">
        <v>155757</v>
      </c>
      <c r="AN386" s="1">
        <v>5</v>
      </c>
      <c r="AX386"/>
      <c r="AY386"/>
    </row>
    <row r="387" spans="1:51" x14ac:dyDescent="0.25">
      <c r="A387" t="s">
        <v>508</v>
      </c>
      <c r="B387" t="s">
        <v>155</v>
      </c>
      <c r="C387" t="s">
        <v>696</v>
      </c>
      <c r="D387" t="s">
        <v>557</v>
      </c>
      <c r="E387" s="4">
        <v>82.826086956521735</v>
      </c>
      <c r="F387" s="4">
        <v>293.640652173913</v>
      </c>
      <c r="G387" s="4">
        <v>17.782826086956522</v>
      </c>
      <c r="H387" s="11">
        <v>6.0559823564294436E-2</v>
      </c>
      <c r="I387" s="4">
        <v>270.30967391304347</v>
      </c>
      <c r="J387" s="4">
        <v>17.782826086956522</v>
      </c>
      <c r="K387" s="11">
        <v>6.5786865225833976E-2</v>
      </c>
      <c r="L387" s="4">
        <v>41.403369565217396</v>
      </c>
      <c r="M387" s="4">
        <v>2.2119565217391304</v>
      </c>
      <c r="N387" s="11">
        <v>5.3424553242095912E-2</v>
      </c>
      <c r="O387" s="4">
        <v>22.816521739130433</v>
      </c>
      <c r="P387" s="4">
        <v>2.2119565217391304</v>
      </c>
      <c r="Q387" s="9">
        <v>9.6945386638210299E-2</v>
      </c>
      <c r="R387" s="4">
        <v>13.456413043478264</v>
      </c>
      <c r="S387" s="4">
        <v>0</v>
      </c>
      <c r="T387" s="11">
        <v>0</v>
      </c>
      <c r="U387" s="4">
        <v>5.1304347826086953</v>
      </c>
      <c r="V387" s="4">
        <v>0</v>
      </c>
      <c r="W387" s="11">
        <v>0</v>
      </c>
      <c r="X387" s="4">
        <v>57.479456521739124</v>
      </c>
      <c r="Y387" s="4">
        <v>5.6331521739130439</v>
      </c>
      <c r="Z387" s="11">
        <v>9.8002878154955189E-2</v>
      </c>
      <c r="AA387" s="4">
        <v>4.7441304347826083</v>
      </c>
      <c r="AB387" s="4">
        <v>0</v>
      </c>
      <c r="AC387" s="11">
        <v>0</v>
      </c>
      <c r="AD387" s="4">
        <v>153.58184782608694</v>
      </c>
      <c r="AE387" s="4">
        <v>9.9377173913043482</v>
      </c>
      <c r="AF387" s="11">
        <v>6.4706327811328485E-2</v>
      </c>
      <c r="AG387" s="4">
        <v>5.3597826086956522</v>
      </c>
      <c r="AH387" s="4">
        <v>0</v>
      </c>
      <c r="AI387" s="11">
        <v>0</v>
      </c>
      <c r="AJ387" s="4">
        <v>31.072065217391305</v>
      </c>
      <c r="AK387" s="4">
        <v>0</v>
      </c>
      <c r="AL387" s="11" t="s">
        <v>873</v>
      </c>
      <c r="AM387" s="1">
        <v>155329</v>
      </c>
      <c r="AN387" s="1">
        <v>5</v>
      </c>
      <c r="AX387"/>
      <c r="AY387"/>
    </row>
    <row r="388" spans="1:51" x14ac:dyDescent="0.25">
      <c r="A388" t="s">
        <v>508</v>
      </c>
      <c r="B388" t="s">
        <v>39</v>
      </c>
      <c r="C388" t="s">
        <v>640</v>
      </c>
      <c r="D388" t="s">
        <v>604</v>
      </c>
      <c r="E388" s="4">
        <v>103.20652173913044</v>
      </c>
      <c r="F388" s="4">
        <v>292.65978260869571</v>
      </c>
      <c r="G388" s="4">
        <v>14.271195652173912</v>
      </c>
      <c r="H388" s="11">
        <v>4.8763774526735658E-2</v>
      </c>
      <c r="I388" s="4">
        <v>262.42130434782609</v>
      </c>
      <c r="J388" s="4">
        <v>12.072826086956521</v>
      </c>
      <c r="K388" s="11">
        <v>4.6005510554717022E-2</v>
      </c>
      <c r="L388" s="4">
        <v>28.020760869565216</v>
      </c>
      <c r="M388" s="4">
        <v>2.9380434782608695</v>
      </c>
      <c r="N388" s="11">
        <v>0.10485238041669415</v>
      </c>
      <c r="O388" s="4">
        <v>22.531630434782606</v>
      </c>
      <c r="P388" s="4">
        <v>0.73967391304347818</v>
      </c>
      <c r="Q388" s="9">
        <v>3.2828246281797084E-2</v>
      </c>
      <c r="R388" s="4">
        <v>1.2907608695652173</v>
      </c>
      <c r="S388" s="4">
        <v>0</v>
      </c>
      <c r="T388" s="11">
        <v>0</v>
      </c>
      <c r="U388" s="4">
        <v>4.1983695652173916</v>
      </c>
      <c r="V388" s="4">
        <v>2.1983695652173911</v>
      </c>
      <c r="W388" s="11">
        <v>0.52362459546925555</v>
      </c>
      <c r="X388" s="4">
        <v>79.48434782608696</v>
      </c>
      <c r="Y388" s="4">
        <v>2.6192391304347824</v>
      </c>
      <c r="Z388" s="11">
        <v>3.2952892010458715E-2</v>
      </c>
      <c r="AA388" s="4">
        <v>24.749347826086954</v>
      </c>
      <c r="AB388" s="4">
        <v>0</v>
      </c>
      <c r="AC388" s="11">
        <v>0</v>
      </c>
      <c r="AD388" s="4">
        <v>113.19402173913043</v>
      </c>
      <c r="AE388" s="4">
        <v>8.7139130434782608</v>
      </c>
      <c r="AF388" s="11">
        <v>7.6982095958747249E-2</v>
      </c>
      <c r="AG388" s="4">
        <v>23.67173913043478</v>
      </c>
      <c r="AH388" s="4">
        <v>0</v>
      </c>
      <c r="AI388" s="11">
        <v>0</v>
      </c>
      <c r="AJ388" s="4">
        <v>23.539565217391303</v>
      </c>
      <c r="AK388" s="4">
        <v>0</v>
      </c>
      <c r="AL388" s="11" t="s">
        <v>873</v>
      </c>
      <c r="AM388" s="1">
        <v>155121</v>
      </c>
      <c r="AN388" s="1">
        <v>5</v>
      </c>
      <c r="AX388"/>
      <c r="AY388"/>
    </row>
    <row r="389" spans="1:51" x14ac:dyDescent="0.25">
      <c r="A389" t="s">
        <v>508</v>
      </c>
      <c r="B389" t="s">
        <v>437</v>
      </c>
      <c r="C389" t="s">
        <v>696</v>
      </c>
      <c r="D389" t="s">
        <v>557</v>
      </c>
      <c r="E389" s="4">
        <v>43.467391304347828</v>
      </c>
      <c r="F389" s="4">
        <v>109.67815217391302</v>
      </c>
      <c r="G389" s="4">
        <v>0</v>
      </c>
      <c r="H389" s="11">
        <v>0</v>
      </c>
      <c r="I389" s="4">
        <v>99.289456521739112</v>
      </c>
      <c r="J389" s="4">
        <v>0</v>
      </c>
      <c r="K389" s="11">
        <v>0</v>
      </c>
      <c r="L389" s="4">
        <v>8.9196739130434786</v>
      </c>
      <c r="M389" s="4">
        <v>0</v>
      </c>
      <c r="N389" s="11">
        <v>0</v>
      </c>
      <c r="O389" s="4">
        <v>5.1396739130434783</v>
      </c>
      <c r="P389" s="4">
        <v>0</v>
      </c>
      <c r="Q389" s="9">
        <v>0</v>
      </c>
      <c r="R389" s="4">
        <v>8.6956521739130432E-2</v>
      </c>
      <c r="S389" s="4">
        <v>0</v>
      </c>
      <c r="T389" s="11">
        <v>0</v>
      </c>
      <c r="U389" s="4">
        <v>3.6930434782608694</v>
      </c>
      <c r="V389" s="4">
        <v>0</v>
      </c>
      <c r="W389" s="11">
        <v>0</v>
      </c>
      <c r="X389" s="4">
        <v>18.514782608695651</v>
      </c>
      <c r="Y389" s="4">
        <v>0</v>
      </c>
      <c r="Z389" s="11">
        <v>0</v>
      </c>
      <c r="AA389" s="4">
        <v>6.6086956521739131</v>
      </c>
      <c r="AB389" s="4">
        <v>0</v>
      </c>
      <c r="AC389" s="11">
        <v>0</v>
      </c>
      <c r="AD389" s="4">
        <v>75.634999999999977</v>
      </c>
      <c r="AE389" s="4">
        <v>0</v>
      </c>
      <c r="AF389" s="11">
        <v>0</v>
      </c>
      <c r="AG389" s="4">
        <v>0</v>
      </c>
      <c r="AH389" s="4">
        <v>0</v>
      </c>
      <c r="AI389" s="11" t="s">
        <v>873</v>
      </c>
      <c r="AJ389" s="4">
        <v>0</v>
      </c>
      <c r="AK389" s="4">
        <v>0</v>
      </c>
      <c r="AL389" s="11" t="s">
        <v>873</v>
      </c>
      <c r="AM389" s="1">
        <v>155807</v>
      </c>
      <c r="AN389" s="1">
        <v>5</v>
      </c>
      <c r="AX389"/>
      <c r="AY389"/>
    </row>
    <row r="390" spans="1:51" x14ac:dyDescent="0.25">
      <c r="A390" t="s">
        <v>508</v>
      </c>
      <c r="B390" t="s">
        <v>256</v>
      </c>
      <c r="C390" t="s">
        <v>775</v>
      </c>
      <c r="D390" t="s">
        <v>624</v>
      </c>
      <c r="E390" s="4">
        <v>80.943661971830991</v>
      </c>
      <c r="F390" s="4">
        <v>295.82845070422536</v>
      </c>
      <c r="G390" s="4">
        <v>60.595774647887318</v>
      </c>
      <c r="H390" s="11">
        <v>0.2048341682608211</v>
      </c>
      <c r="I390" s="4">
        <v>278.58901408450703</v>
      </c>
      <c r="J390" s="4">
        <v>60.595774647887318</v>
      </c>
      <c r="K390" s="11">
        <v>0.21750956277660766</v>
      </c>
      <c r="L390" s="4">
        <v>76.002535211267627</v>
      </c>
      <c r="M390" s="4">
        <v>6.3925352112676057</v>
      </c>
      <c r="N390" s="11">
        <v>8.4109499683109143E-2</v>
      </c>
      <c r="O390" s="4">
        <v>58.763098591549316</v>
      </c>
      <c r="P390" s="4">
        <v>6.3925352112676057</v>
      </c>
      <c r="Q390" s="9">
        <v>0.10878485587870126</v>
      </c>
      <c r="R390" s="4">
        <v>13.859154929577464</v>
      </c>
      <c r="S390" s="4">
        <v>0</v>
      </c>
      <c r="T390" s="11">
        <v>0</v>
      </c>
      <c r="U390" s="4">
        <v>3.380281690140845</v>
      </c>
      <c r="V390" s="4">
        <v>0</v>
      </c>
      <c r="W390" s="11">
        <v>0</v>
      </c>
      <c r="X390" s="4">
        <v>48.148450704225347</v>
      </c>
      <c r="Y390" s="4">
        <v>1.1514084507042253</v>
      </c>
      <c r="Z390" s="11">
        <v>2.3913717551937379E-2</v>
      </c>
      <c r="AA390" s="4">
        <v>0</v>
      </c>
      <c r="AB390" s="4">
        <v>0</v>
      </c>
      <c r="AC390" s="11" t="s">
        <v>873</v>
      </c>
      <c r="AD390" s="4">
        <v>140.82873239436617</v>
      </c>
      <c r="AE390" s="4">
        <v>53.051830985915487</v>
      </c>
      <c r="AF390" s="11">
        <v>0.37671169855703263</v>
      </c>
      <c r="AG390" s="4">
        <v>0</v>
      </c>
      <c r="AH390" s="4">
        <v>0</v>
      </c>
      <c r="AI390" s="11" t="s">
        <v>873</v>
      </c>
      <c r="AJ390" s="4">
        <v>30.848732394366188</v>
      </c>
      <c r="AK390" s="4">
        <v>0</v>
      </c>
      <c r="AL390" s="11" t="s">
        <v>873</v>
      </c>
      <c r="AM390" s="1">
        <v>155512</v>
      </c>
      <c r="AN390" s="1">
        <v>5</v>
      </c>
      <c r="AX390"/>
      <c r="AY390"/>
    </row>
    <row r="391" spans="1:51" x14ac:dyDescent="0.25">
      <c r="A391" t="s">
        <v>508</v>
      </c>
      <c r="B391" t="s">
        <v>457</v>
      </c>
      <c r="C391" t="s">
        <v>708</v>
      </c>
      <c r="D391" t="s">
        <v>605</v>
      </c>
      <c r="E391" s="4">
        <v>55.010869565217391</v>
      </c>
      <c r="F391" s="4">
        <v>204.97173913043474</v>
      </c>
      <c r="G391" s="4">
        <v>81.047826086956533</v>
      </c>
      <c r="H391" s="11">
        <v>0.39540975956388486</v>
      </c>
      <c r="I391" s="4">
        <v>184.08043478260868</v>
      </c>
      <c r="J391" s="4">
        <v>81.047826086956533</v>
      </c>
      <c r="K391" s="11">
        <v>0.4402848471249573</v>
      </c>
      <c r="L391" s="4">
        <v>31.649673913043475</v>
      </c>
      <c r="M391" s="4">
        <v>2.3181521739130435</v>
      </c>
      <c r="N391" s="11">
        <v>7.3244109253134695E-2</v>
      </c>
      <c r="O391" s="4">
        <v>12.228478260869565</v>
      </c>
      <c r="P391" s="4">
        <v>2.3181521739130435</v>
      </c>
      <c r="Q391" s="9">
        <v>0.18956996320065422</v>
      </c>
      <c r="R391" s="4">
        <v>13.595108695652174</v>
      </c>
      <c r="S391" s="4">
        <v>0</v>
      </c>
      <c r="T391" s="11">
        <v>0</v>
      </c>
      <c r="U391" s="4">
        <v>5.8260869565217392</v>
      </c>
      <c r="V391" s="4">
        <v>0</v>
      </c>
      <c r="W391" s="11">
        <v>0</v>
      </c>
      <c r="X391" s="4">
        <v>49.767282608695666</v>
      </c>
      <c r="Y391" s="4">
        <v>24.859673913043476</v>
      </c>
      <c r="Z391" s="11">
        <v>0.49951841068975367</v>
      </c>
      <c r="AA391" s="4">
        <v>1.4701086956521738</v>
      </c>
      <c r="AB391" s="4">
        <v>0</v>
      </c>
      <c r="AC391" s="11">
        <v>0</v>
      </c>
      <c r="AD391" s="4">
        <v>122.08467391304345</v>
      </c>
      <c r="AE391" s="4">
        <v>53.870000000000012</v>
      </c>
      <c r="AF391" s="11">
        <v>0.44125112738040884</v>
      </c>
      <c r="AG391" s="4">
        <v>0</v>
      </c>
      <c r="AH391" s="4">
        <v>0</v>
      </c>
      <c r="AI391" s="11" t="s">
        <v>873</v>
      </c>
      <c r="AJ391" s="4">
        <v>0</v>
      </c>
      <c r="AK391" s="4">
        <v>0</v>
      </c>
      <c r="AL391" s="11" t="s">
        <v>873</v>
      </c>
      <c r="AM391" s="1">
        <v>155827</v>
      </c>
      <c r="AN391" s="1">
        <v>5</v>
      </c>
      <c r="AX391"/>
      <c r="AY391"/>
    </row>
    <row r="392" spans="1:51" x14ac:dyDescent="0.25">
      <c r="A392" t="s">
        <v>508</v>
      </c>
      <c r="B392" t="s">
        <v>168</v>
      </c>
      <c r="C392" t="s">
        <v>708</v>
      </c>
      <c r="D392" t="s">
        <v>605</v>
      </c>
      <c r="E392" s="4">
        <v>97.521739130434781</v>
      </c>
      <c r="F392" s="4">
        <v>401.48054347826098</v>
      </c>
      <c r="G392" s="4">
        <v>116.5544565217391</v>
      </c>
      <c r="H392" s="11">
        <v>0.29031159396158929</v>
      </c>
      <c r="I392" s="4">
        <v>366.03717391304355</v>
      </c>
      <c r="J392" s="4">
        <v>115.75173913043476</v>
      </c>
      <c r="K392" s="11">
        <v>0.31622946350780468</v>
      </c>
      <c r="L392" s="4">
        <v>47.979239130434763</v>
      </c>
      <c r="M392" s="4">
        <v>10.955652173913045</v>
      </c>
      <c r="N392" s="11">
        <v>0.22834151546524889</v>
      </c>
      <c r="O392" s="4">
        <v>38.994021739130417</v>
      </c>
      <c r="P392" s="4">
        <v>10.955652173913045</v>
      </c>
      <c r="Q392" s="9">
        <v>0.28095722588468147</v>
      </c>
      <c r="R392" s="4">
        <v>3.8113043478260873</v>
      </c>
      <c r="S392" s="4">
        <v>0</v>
      </c>
      <c r="T392" s="11">
        <v>0</v>
      </c>
      <c r="U392" s="4">
        <v>5.1739130434782608</v>
      </c>
      <c r="V392" s="4">
        <v>0</v>
      </c>
      <c r="W392" s="11">
        <v>0</v>
      </c>
      <c r="X392" s="4">
        <v>55.688369565217407</v>
      </c>
      <c r="Y392" s="4">
        <v>3.0820652173913046</v>
      </c>
      <c r="Z392" s="11">
        <v>5.5344863594576174E-2</v>
      </c>
      <c r="AA392" s="4">
        <v>26.458152173913046</v>
      </c>
      <c r="AB392" s="4">
        <v>0.80271739130434772</v>
      </c>
      <c r="AC392" s="11">
        <v>3.0339132756814487E-2</v>
      </c>
      <c r="AD392" s="4">
        <v>226.59913043478267</v>
      </c>
      <c r="AE392" s="4">
        <v>90.969130434782585</v>
      </c>
      <c r="AF392" s="11">
        <v>0.40145401379183293</v>
      </c>
      <c r="AG392" s="4">
        <v>0</v>
      </c>
      <c r="AH392" s="4">
        <v>0</v>
      </c>
      <c r="AI392" s="11" t="s">
        <v>873</v>
      </c>
      <c r="AJ392" s="4">
        <v>44.755652173913049</v>
      </c>
      <c r="AK392" s="4">
        <v>10.744891304347822</v>
      </c>
      <c r="AL392" s="11">
        <v>4.1652959444832245</v>
      </c>
      <c r="AM392" s="1">
        <v>155349</v>
      </c>
      <c r="AN392" s="1">
        <v>5</v>
      </c>
      <c r="AX392"/>
      <c r="AY392"/>
    </row>
    <row r="393" spans="1:51" x14ac:dyDescent="0.25">
      <c r="A393" t="s">
        <v>508</v>
      </c>
      <c r="B393" t="s">
        <v>91</v>
      </c>
      <c r="C393" t="s">
        <v>731</v>
      </c>
      <c r="D393" t="s">
        <v>578</v>
      </c>
      <c r="E393" s="4">
        <v>159.02173913043478</v>
      </c>
      <c r="F393" s="4">
        <v>501.20804347826089</v>
      </c>
      <c r="G393" s="4">
        <v>160.741847826087</v>
      </c>
      <c r="H393" s="11">
        <v>0.32070883521856114</v>
      </c>
      <c r="I393" s="4">
        <v>456.37891304347829</v>
      </c>
      <c r="J393" s="4">
        <v>157.05163043478262</v>
      </c>
      <c r="K393" s="11">
        <v>0.34412551926960006</v>
      </c>
      <c r="L393" s="4">
        <v>72.688152173913039</v>
      </c>
      <c r="M393" s="4">
        <v>10.247065217391304</v>
      </c>
      <c r="N393" s="11">
        <v>0.14097297717617399</v>
      </c>
      <c r="O393" s="4">
        <v>55.341304347826082</v>
      </c>
      <c r="P393" s="4">
        <v>6.5568478260869565</v>
      </c>
      <c r="Q393" s="9">
        <v>0.11848018226813845</v>
      </c>
      <c r="R393" s="4">
        <v>12.091413043478262</v>
      </c>
      <c r="S393" s="4">
        <v>0</v>
      </c>
      <c r="T393" s="11">
        <v>0</v>
      </c>
      <c r="U393" s="4">
        <v>5.2554347826086953</v>
      </c>
      <c r="V393" s="4">
        <v>3.6902173913043477</v>
      </c>
      <c r="W393" s="11">
        <v>0.70217166494312311</v>
      </c>
      <c r="X393" s="4">
        <v>64.155869565217387</v>
      </c>
      <c r="Y393" s="4">
        <v>15.049456521739122</v>
      </c>
      <c r="Z393" s="11">
        <v>0.23457645611740419</v>
      </c>
      <c r="AA393" s="4">
        <v>27.482282608695645</v>
      </c>
      <c r="AB393" s="4">
        <v>0</v>
      </c>
      <c r="AC393" s="11">
        <v>0</v>
      </c>
      <c r="AD393" s="4">
        <v>279.41456521739138</v>
      </c>
      <c r="AE393" s="4">
        <v>106.50336956521741</v>
      </c>
      <c r="AF393" s="11">
        <v>0.38116613384973391</v>
      </c>
      <c r="AG393" s="4">
        <v>0</v>
      </c>
      <c r="AH393" s="4">
        <v>0</v>
      </c>
      <c r="AI393" s="11" t="s">
        <v>873</v>
      </c>
      <c r="AJ393" s="4">
        <v>57.467173913043453</v>
      </c>
      <c r="AK393" s="4">
        <v>28.94195652173914</v>
      </c>
      <c r="AL393" s="11">
        <v>1.9856008653001118</v>
      </c>
      <c r="AM393" s="1">
        <v>155214</v>
      </c>
      <c r="AN393" s="1">
        <v>5</v>
      </c>
      <c r="AX393"/>
      <c r="AY393"/>
    </row>
    <row r="394" spans="1:51" x14ac:dyDescent="0.25">
      <c r="A394" t="s">
        <v>508</v>
      </c>
      <c r="B394" t="s">
        <v>287</v>
      </c>
      <c r="C394" t="s">
        <v>640</v>
      </c>
      <c r="D394" t="s">
        <v>604</v>
      </c>
      <c r="E394" s="4">
        <v>76.684782608695656</v>
      </c>
      <c r="F394" s="4">
        <v>280.72315217391304</v>
      </c>
      <c r="G394" s="4">
        <v>0</v>
      </c>
      <c r="H394" s="11">
        <v>0</v>
      </c>
      <c r="I394" s="4">
        <v>235.69054347826085</v>
      </c>
      <c r="J394" s="4">
        <v>0</v>
      </c>
      <c r="K394" s="11">
        <v>0</v>
      </c>
      <c r="L394" s="4">
        <v>49.067934782608695</v>
      </c>
      <c r="M394" s="4">
        <v>0</v>
      </c>
      <c r="N394" s="11">
        <v>0</v>
      </c>
      <c r="O394" s="4">
        <v>44.459239130434781</v>
      </c>
      <c r="P394" s="4">
        <v>0</v>
      </c>
      <c r="Q394" s="9">
        <v>0</v>
      </c>
      <c r="R394" s="4">
        <v>0</v>
      </c>
      <c r="S394" s="4">
        <v>0</v>
      </c>
      <c r="T394" s="11" t="s">
        <v>873</v>
      </c>
      <c r="U394" s="4">
        <v>4.6086956521739131</v>
      </c>
      <c r="V394" s="4">
        <v>0</v>
      </c>
      <c r="W394" s="11">
        <v>0</v>
      </c>
      <c r="X394" s="4">
        <v>56.522065217391301</v>
      </c>
      <c r="Y394" s="4">
        <v>0</v>
      </c>
      <c r="Z394" s="11">
        <v>0</v>
      </c>
      <c r="AA394" s="4">
        <v>40.423913043478258</v>
      </c>
      <c r="AB394" s="4">
        <v>0</v>
      </c>
      <c r="AC394" s="11">
        <v>0</v>
      </c>
      <c r="AD394" s="4">
        <v>85.760869565217391</v>
      </c>
      <c r="AE394" s="4">
        <v>0</v>
      </c>
      <c r="AF394" s="11">
        <v>0</v>
      </c>
      <c r="AG394" s="4">
        <v>0</v>
      </c>
      <c r="AH394" s="4">
        <v>0</v>
      </c>
      <c r="AI394" s="11" t="s">
        <v>873</v>
      </c>
      <c r="AJ394" s="4">
        <v>48.948369565217391</v>
      </c>
      <c r="AK394" s="4">
        <v>0</v>
      </c>
      <c r="AL394" s="11" t="s">
        <v>873</v>
      </c>
      <c r="AM394" s="1">
        <v>155604</v>
      </c>
      <c r="AN394" s="1">
        <v>5</v>
      </c>
      <c r="AX394"/>
      <c r="AY394"/>
    </row>
    <row r="395" spans="1:51" x14ac:dyDescent="0.25">
      <c r="A395" t="s">
        <v>508</v>
      </c>
      <c r="B395" t="s">
        <v>156</v>
      </c>
      <c r="C395" t="s">
        <v>649</v>
      </c>
      <c r="D395" t="s">
        <v>552</v>
      </c>
      <c r="E395" s="4">
        <v>82.902173913043484</v>
      </c>
      <c r="F395" s="4">
        <v>252.24391304347827</v>
      </c>
      <c r="G395" s="4">
        <v>0.23347826086956522</v>
      </c>
      <c r="H395" s="11">
        <v>9.2560513374735631E-4</v>
      </c>
      <c r="I395" s="4">
        <v>227.47413043478261</v>
      </c>
      <c r="J395" s="4">
        <v>0</v>
      </c>
      <c r="K395" s="11">
        <v>0</v>
      </c>
      <c r="L395" s="4">
        <v>50.099891304347835</v>
      </c>
      <c r="M395" s="4">
        <v>0.23347826086956522</v>
      </c>
      <c r="N395" s="11">
        <v>4.6602548387026776E-3</v>
      </c>
      <c r="O395" s="4">
        <v>33.920543478260882</v>
      </c>
      <c r="P395" s="4">
        <v>0</v>
      </c>
      <c r="Q395" s="9">
        <v>0</v>
      </c>
      <c r="R395" s="4">
        <v>11.135869565217391</v>
      </c>
      <c r="S395" s="4">
        <v>0.23347826086956522</v>
      </c>
      <c r="T395" s="11">
        <v>2.0966325036603221E-2</v>
      </c>
      <c r="U395" s="4">
        <v>5.0434782608695654</v>
      </c>
      <c r="V395" s="4">
        <v>0</v>
      </c>
      <c r="W395" s="11">
        <v>0</v>
      </c>
      <c r="X395" s="4">
        <v>62.691847826086942</v>
      </c>
      <c r="Y395" s="4">
        <v>0</v>
      </c>
      <c r="Z395" s="11">
        <v>0</v>
      </c>
      <c r="AA395" s="4">
        <v>8.590434782608698</v>
      </c>
      <c r="AB395" s="4">
        <v>0</v>
      </c>
      <c r="AC395" s="11">
        <v>0</v>
      </c>
      <c r="AD395" s="4">
        <v>124.82141304347826</v>
      </c>
      <c r="AE395" s="4">
        <v>0</v>
      </c>
      <c r="AF395" s="11">
        <v>0</v>
      </c>
      <c r="AG395" s="4">
        <v>6.0403260869565223</v>
      </c>
      <c r="AH395" s="4">
        <v>0</v>
      </c>
      <c r="AI395" s="11">
        <v>0</v>
      </c>
      <c r="AJ395" s="4">
        <v>0</v>
      </c>
      <c r="AK395" s="4">
        <v>0</v>
      </c>
      <c r="AL395" s="11" t="s">
        <v>873</v>
      </c>
      <c r="AM395" s="1">
        <v>155330</v>
      </c>
      <c r="AN395" s="1">
        <v>5</v>
      </c>
      <c r="AX395"/>
      <c r="AY395"/>
    </row>
    <row r="396" spans="1:51" x14ac:dyDescent="0.25">
      <c r="A396" t="s">
        <v>508</v>
      </c>
      <c r="B396" t="s">
        <v>252</v>
      </c>
      <c r="C396" t="s">
        <v>709</v>
      </c>
      <c r="D396" t="s">
        <v>606</v>
      </c>
      <c r="E396" s="4">
        <v>73.369565217391298</v>
      </c>
      <c r="F396" s="4">
        <v>276.61391304347831</v>
      </c>
      <c r="G396" s="4">
        <v>4.8641304347826084</v>
      </c>
      <c r="H396" s="11">
        <v>1.7584547289268355E-2</v>
      </c>
      <c r="I396" s="4">
        <v>260.16282608695661</v>
      </c>
      <c r="J396" s="4">
        <v>4.8641304347826084</v>
      </c>
      <c r="K396" s="11">
        <v>1.8696485227896568E-2</v>
      </c>
      <c r="L396" s="4">
        <v>49.576086956521721</v>
      </c>
      <c r="M396" s="4">
        <v>0</v>
      </c>
      <c r="N396" s="11">
        <v>0</v>
      </c>
      <c r="O396" s="4">
        <v>33.124999999999979</v>
      </c>
      <c r="P396" s="4">
        <v>0</v>
      </c>
      <c r="Q396" s="9">
        <v>0</v>
      </c>
      <c r="R396" s="4">
        <v>11.581521739130437</v>
      </c>
      <c r="S396" s="4">
        <v>0</v>
      </c>
      <c r="T396" s="11">
        <v>0</v>
      </c>
      <c r="U396" s="4">
        <v>4.8695652173913047</v>
      </c>
      <c r="V396" s="4">
        <v>0</v>
      </c>
      <c r="W396" s="11">
        <v>0</v>
      </c>
      <c r="X396" s="4">
        <v>88.404347826087005</v>
      </c>
      <c r="Y396" s="4">
        <v>4.8641304347826084</v>
      </c>
      <c r="Z396" s="11">
        <v>5.5021393793340839E-2</v>
      </c>
      <c r="AA396" s="4">
        <v>0</v>
      </c>
      <c r="AB396" s="4">
        <v>0</v>
      </c>
      <c r="AC396" s="11" t="s">
        <v>873</v>
      </c>
      <c r="AD396" s="4">
        <v>138.63347826086962</v>
      </c>
      <c r="AE396" s="4">
        <v>0</v>
      </c>
      <c r="AF396" s="11">
        <v>0</v>
      </c>
      <c r="AG396" s="4">
        <v>0</v>
      </c>
      <c r="AH396" s="4">
        <v>0</v>
      </c>
      <c r="AI396" s="11" t="s">
        <v>873</v>
      </c>
      <c r="AJ396" s="4">
        <v>0</v>
      </c>
      <c r="AK396" s="4">
        <v>0</v>
      </c>
      <c r="AL396" s="11" t="s">
        <v>873</v>
      </c>
      <c r="AM396" s="1">
        <v>155506</v>
      </c>
      <c r="AN396" s="1">
        <v>5</v>
      </c>
      <c r="AX396"/>
      <c r="AY396"/>
    </row>
    <row r="397" spans="1:51" x14ac:dyDescent="0.25">
      <c r="A397" t="s">
        <v>508</v>
      </c>
      <c r="B397" t="s">
        <v>246</v>
      </c>
      <c r="C397" t="s">
        <v>770</v>
      </c>
      <c r="D397" t="s">
        <v>616</v>
      </c>
      <c r="E397" s="4">
        <v>71.847826086956516</v>
      </c>
      <c r="F397" s="4">
        <v>201.16434782608698</v>
      </c>
      <c r="G397" s="4">
        <v>0</v>
      </c>
      <c r="H397" s="11">
        <v>0</v>
      </c>
      <c r="I397" s="4">
        <v>178.39173913043479</v>
      </c>
      <c r="J397" s="4">
        <v>0</v>
      </c>
      <c r="K397" s="11">
        <v>0</v>
      </c>
      <c r="L397" s="4">
        <v>53.841413043478269</v>
      </c>
      <c r="M397" s="4">
        <v>0</v>
      </c>
      <c r="N397" s="11">
        <v>0</v>
      </c>
      <c r="O397" s="4">
        <v>34.007391304347827</v>
      </c>
      <c r="P397" s="4">
        <v>0</v>
      </c>
      <c r="Q397" s="9">
        <v>0</v>
      </c>
      <c r="R397" s="4">
        <v>17.388369565217392</v>
      </c>
      <c r="S397" s="4">
        <v>0</v>
      </c>
      <c r="T397" s="11">
        <v>0</v>
      </c>
      <c r="U397" s="4">
        <v>2.4456521739130435</v>
      </c>
      <c r="V397" s="4">
        <v>0</v>
      </c>
      <c r="W397" s="11">
        <v>0</v>
      </c>
      <c r="X397" s="4">
        <v>42.648804347826079</v>
      </c>
      <c r="Y397" s="4">
        <v>0</v>
      </c>
      <c r="Z397" s="11">
        <v>0</v>
      </c>
      <c r="AA397" s="4">
        <v>2.9385869565217382</v>
      </c>
      <c r="AB397" s="4">
        <v>0</v>
      </c>
      <c r="AC397" s="11">
        <v>0</v>
      </c>
      <c r="AD397" s="4">
        <v>77.337500000000034</v>
      </c>
      <c r="AE397" s="4">
        <v>0</v>
      </c>
      <c r="AF397" s="11">
        <v>0</v>
      </c>
      <c r="AG397" s="4">
        <v>0</v>
      </c>
      <c r="AH397" s="4">
        <v>0</v>
      </c>
      <c r="AI397" s="11" t="s">
        <v>873</v>
      </c>
      <c r="AJ397" s="4">
        <v>24.398043478260863</v>
      </c>
      <c r="AK397" s="4">
        <v>0</v>
      </c>
      <c r="AL397" s="11" t="s">
        <v>873</v>
      </c>
      <c r="AM397" s="1">
        <v>155493</v>
      </c>
      <c r="AN397" s="1">
        <v>5</v>
      </c>
      <c r="AX397"/>
      <c r="AY397"/>
    </row>
    <row r="398" spans="1:51" x14ac:dyDescent="0.25">
      <c r="A398" t="s">
        <v>508</v>
      </c>
      <c r="B398" t="s">
        <v>314</v>
      </c>
      <c r="C398" t="s">
        <v>804</v>
      </c>
      <c r="D398" t="s">
        <v>573</v>
      </c>
      <c r="E398" s="4">
        <v>97.097826086956516</v>
      </c>
      <c r="F398" s="4">
        <v>293.29076086956513</v>
      </c>
      <c r="G398" s="4">
        <v>93.355108695652163</v>
      </c>
      <c r="H398" s="11">
        <v>0.31830224865886542</v>
      </c>
      <c r="I398" s="4">
        <v>271.58423913043464</v>
      </c>
      <c r="J398" s="4">
        <v>93.355108695652163</v>
      </c>
      <c r="K398" s="11">
        <v>0.3437427333580142</v>
      </c>
      <c r="L398" s="4">
        <v>41.997826086956515</v>
      </c>
      <c r="M398" s="4">
        <v>2.1261956521739132</v>
      </c>
      <c r="N398" s="11">
        <v>5.0626326414410693E-2</v>
      </c>
      <c r="O398" s="4">
        <v>31.82391304347825</v>
      </c>
      <c r="P398" s="4">
        <v>2.1261956521739132</v>
      </c>
      <c r="Q398" s="9">
        <v>6.6811257599562843E-2</v>
      </c>
      <c r="R398" s="4">
        <v>5.5652173913043477</v>
      </c>
      <c r="S398" s="4">
        <v>0</v>
      </c>
      <c r="T398" s="11">
        <v>0</v>
      </c>
      <c r="U398" s="4">
        <v>4.6086956521739131</v>
      </c>
      <c r="V398" s="4">
        <v>0</v>
      </c>
      <c r="W398" s="11">
        <v>0</v>
      </c>
      <c r="X398" s="4">
        <v>75.935543478260811</v>
      </c>
      <c r="Y398" s="4">
        <v>23.136630434782614</v>
      </c>
      <c r="Z398" s="11">
        <v>0.30468775720827335</v>
      </c>
      <c r="AA398" s="4">
        <v>11.532608695652174</v>
      </c>
      <c r="AB398" s="4">
        <v>0</v>
      </c>
      <c r="AC398" s="11">
        <v>0</v>
      </c>
      <c r="AD398" s="4">
        <v>134.88065217391301</v>
      </c>
      <c r="AE398" s="4">
        <v>54.762282608695642</v>
      </c>
      <c r="AF398" s="11">
        <v>0.40600547021440858</v>
      </c>
      <c r="AG398" s="4">
        <v>15.614130434782609</v>
      </c>
      <c r="AH398" s="4">
        <v>0</v>
      </c>
      <c r="AI398" s="11">
        <v>0</v>
      </c>
      <c r="AJ398" s="4">
        <v>13.330000000000002</v>
      </c>
      <c r="AK398" s="4">
        <v>13.330000000000002</v>
      </c>
      <c r="AL398" s="11">
        <v>1</v>
      </c>
      <c r="AM398" s="1">
        <v>155659</v>
      </c>
      <c r="AN398" s="1">
        <v>5</v>
      </c>
      <c r="AX398"/>
      <c r="AY398"/>
    </row>
    <row r="399" spans="1:51" x14ac:dyDescent="0.25">
      <c r="A399" t="s">
        <v>508</v>
      </c>
      <c r="B399" t="s">
        <v>186</v>
      </c>
      <c r="C399" t="s">
        <v>666</v>
      </c>
      <c r="D399" t="s">
        <v>560</v>
      </c>
      <c r="E399" s="4">
        <v>67.097826086956516</v>
      </c>
      <c r="F399" s="4">
        <v>237.71130434782609</v>
      </c>
      <c r="G399" s="4">
        <v>0</v>
      </c>
      <c r="H399" s="11">
        <v>0</v>
      </c>
      <c r="I399" s="4">
        <v>204.96423913043478</v>
      </c>
      <c r="J399" s="4">
        <v>0</v>
      </c>
      <c r="K399" s="11">
        <v>0</v>
      </c>
      <c r="L399" s="4">
        <v>35.823152173913044</v>
      </c>
      <c r="M399" s="4">
        <v>0</v>
      </c>
      <c r="N399" s="11">
        <v>0</v>
      </c>
      <c r="O399" s="4">
        <v>21.854347826086954</v>
      </c>
      <c r="P399" s="4">
        <v>0</v>
      </c>
      <c r="Q399" s="9">
        <v>0</v>
      </c>
      <c r="R399" s="4">
        <v>9.1861956521739163</v>
      </c>
      <c r="S399" s="4">
        <v>0</v>
      </c>
      <c r="T399" s="11">
        <v>0</v>
      </c>
      <c r="U399" s="4">
        <v>4.7826086956521738</v>
      </c>
      <c r="V399" s="4">
        <v>0</v>
      </c>
      <c r="W399" s="11">
        <v>0</v>
      </c>
      <c r="X399" s="4">
        <v>54.34260869565216</v>
      </c>
      <c r="Y399" s="4">
        <v>0</v>
      </c>
      <c r="Z399" s="11">
        <v>0</v>
      </c>
      <c r="AA399" s="4">
        <v>18.778260869565219</v>
      </c>
      <c r="AB399" s="4">
        <v>0</v>
      </c>
      <c r="AC399" s="11">
        <v>0</v>
      </c>
      <c r="AD399" s="4">
        <v>100.87978260869566</v>
      </c>
      <c r="AE399" s="4">
        <v>0</v>
      </c>
      <c r="AF399" s="11">
        <v>0</v>
      </c>
      <c r="AG399" s="4">
        <v>0.25054347826086959</v>
      </c>
      <c r="AH399" s="4">
        <v>0</v>
      </c>
      <c r="AI399" s="11">
        <v>0</v>
      </c>
      <c r="AJ399" s="4">
        <v>27.63695652173913</v>
      </c>
      <c r="AK399" s="4">
        <v>0</v>
      </c>
      <c r="AL399" s="11" t="s">
        <v>873</v>
      </c>
      <c r="AM399" s="1">
        <v>155377</v>
      </c>
      <c r="AN399" s="1">
        <v>5</v>
      </c>
      <c r="AX399"/>
      <c r="AY399"/>
    </row>
    <row r="400" spans="1:51" x14ac:dyDescent="0.25">
      <c r="A400" t="s">
        <v>508</v>
      </c>
      <c r="B400" t="s">
        <v>262</v>
      </c>
      <c r="C400" t="s">
        <v>702</v>
      </c>
      <c r="D400" t="s">
        <v>601</v>
      </c>
      <c r="E400" s="4">
        <v>75</v>
      </c>
      <c r="F400" s="4">
        <v>148.93206521739131</v>
      </c>
      <c r="G400" s="4">
        <v>0.80163043478260865</v>
      </c>
      <c r="H400" s="11">
        <v>5.3825241301293627E-3</v>
      </c>
      <c r="I400" s="4">
        <v>135.79891304347828</v>
      </c>
      <c r="J400" s="4">
        <v>0.80163043478260865</v>
      </c>
      <c r="K400" s="11">
        <v>5.9030695961900179E-3</v>
      </c>
      <c r="L400" s="4">
        <v>33.168478260869563</v>
      </c>
      <c r="M400" s="4">
        <v>0</v>
      </c>
      <c r="N400" s="11">
        <v>0</v>
      </c>
      <c r="O400" s="4">
        <v>20.627717391304348</v>
      </c>
      <c r="P400" s="4">
        <v>0</v>
      </c>
      <c r="Q400" s="9">
        <v>0</v>
      </c>
      <c r="R400" s="4">
        <v>7.6059782608695654</v>
      </c>
      <c r="S400" s="4">
        <v>0</v>
      </c>
      <c r="T400" s="11">
        <v>0</v>
      </c>
      <c r="U400" s="4">
        <v>4.9347826086956523</v>
      </c>
      <c r="V400" s="4">
        <v>0</v>
      </c>
      <c r="W400" s="11">
        <v>0</v>
      </c>
      <c r="X400" s="4">
        <v>20.679347826086957</v>
      </c>
      <c r="Y400" s="4">
        <v>0.80163043478260865</v>
      </c>
      <c r="Z400" s="11">
        <v>3.8764783180026276E-2</v>
      </c>
      <c r="AA400" s="4">
        <v>0.59239130434782605</v>
      </c>
      <c r="AB400" s="4">
        <v>0</v>
      </c>
      <c r="AC400" s="11">
        <v>0</v>
      </c>
      <c r="AD400" s="4">
        <v>81.831521739130437</v>
      </c>
      <c r="AE400" s="4">
        <v>0</v>
      </c>
      <c r="AF400" s="11">
        <v>0</v>
      </c>
      <c r="AG400" s="4">
        <v>12.660326086956522</v>
      </c>
      <c r="AH400" s="4">
        <v>0</v>
      </c>
      <c r="AI400" s="11">
        <v>0</v>
      </c>
      <c r="AJ400" s="4">
        <v>0</v>
      </c>
      <c r="AK400" s="4">
        <v>0</v>
      </c>
      <c r="AL400" s="11" t="s">
        <v>873</v>
      </c>
      <c r="AM400" s="1">
        <v>155525</v>
      </c>
      <c r="AN400" s="1">
        <v>5</v>
      </c>
      <c r="AX400"/>
      <c r="AY400"/>
    </row>
    <row r="401" spans="1:51" x14ac:dyDescent="0.25">
      <c r="A401" t="s">
        <v>508</v>
      </c>
      <c r="B401" t="s">
        <v>187</v>
      </c>
      <c r="C401" t="s">
        <v>692</v>
      </c>
      <c r="D401" t="s">
        <v>571</v>
      </c>
      <c r="E401" s="4">
        <v>77.75</v>
      </c>
      <c r="F401" s="4">
        <v>308.59619565217389</v>
      </c>
      <c r="G401" s="4">
        <v>52.411086956521743</v>
      </c>
      <c r="H401" s="11">
        <v>0.16983711301352375</v>
      </c>
      <c r="I401" s="4">
        <v>278.23869565217387</v>
      </c>
      <c r="J401" s="4">
        <v>52.237173913043478</v>
      </c>
      <c r="K401" s="11">
        <v>0.18774230446488707</v>
      </c>
      <c r="L401" s="4">
        <v>57.104021739130438</v>
      </c>
      <c r="M401" s="4">
        <v>0.30978260869565216</v>
      </c>
      <c r="N401" s="11">
        <v>5.4248825084656713E-3</v>
      </c>
      <c r="O401" s="4">
        <v>34.815217391304351</v>
      </c>
      <c r="P401" s="4">
        <v>0.30978260869565216</v>
      </c>
      <c r="Q401" s="9">
        <v>8.8979082110521371E-3</v>
      </c>
      <c r="R401" s="4">
        <v>17.071413043478259</v>
      </c>
      <c r="S401" s="4">
        <v>0</v>
      </c>
      <c r="T401" s="11">
        <v>0</v>
      </c>
      <c r="U401" s="4">
        <v>5.2173913043478262</v>
      </c>
      <c r="V401" s="4">
        <v>0</v>
      </c>
      <c r="W401" s="11">
        <v>0</v>
      </c>
      <c r="X401" s="4">
        <v>53.634021739130425</v>
      </c>
      <c r="Y401" s="4">
        <v>12.409130434782607</v>
      </c>
      <c r="Z401" s="11">
        <v>0.2313667711725807</v>
      </c>
      <c r="AA401" s="4">
        <v>8.068695652173913</v>
      </c>
      <c r="AB401" s="4">
        <v>0.17391304347826086</v>
      </c>
      <c r="AC401" s="11">
        <v>2.1554046772281496E-2</v>
      </c>
      <c r="AD401" s="4">
        <v>169.95076086956522</v>
      </c>
      <c r="AE401" s="4">
        <v>39.33532608695652</v>
      </c>
      <c r="AF401" s="11">
        <v>0.23145130910679371</v>
      </c>
      <c r="AG401" s="4">
        <v>0</v>
      </c>
      <c r="AH401" s="4">
        <v>0</v>
      </c>
      <c r="AI401" s="11" t="s">
        <v>873</v>
      </c>
      <c r="AJ401" s="4">
        <v>19.838695652173914</v>
      </c>
      <c r="AK401" s="4">
        <v>0.18293478260869564</v>
      </c>
      <c r="AL401" s="11">
        <v>108.44682115270352</v>
      </c>
      <c r="AM401" s="1">
        <v>155378</v>
      </c>
      <c r="AN401" s="1">
        <v>5</v>
      </c>
      <c r="AX401"/>
      <c r="AY401"/>
    </row>
    <row r="402" spans="1:51" x14ac:dyDescent="0.25">
      <c r="A402" t="s">
        <v>508</v>
      </c>
      <c r="B402" t="s">
        <v>230</v>
      </c>
      <c r="C402" t="s">
        <v>674</v>
      </c>
      <c r="D402" t="s">
        <v>548</v>
      </c>
      <c r="E402" s="4">
        <v>62.010869565217391</v>
      </c>
      <c r="F402" s="4">
        <v>224.08510869565211</v>
      </c>
      <c r="G402" s="4">
        <v>0</v>
      </c>
      <c r="H402" s="11">
        <v>0</v>
      </c>
      <c r="I402" s="4">
        <v>204.37706521739128</v>
      </c>
      <c r="J402" s="4">
        <v>0</v>
      </c>
      <c r="K402" s="11">
        <v>0</v>
      </c>
      <c r="L402" s="4">
        <v>47.070543478260859</v>
      </c>
      <c r="M402" s="4">
        <v>0</v>
      </c>
      <c r="N402" s="11">
        <v>0</v>
      </c>
      <c r="O402" s="4">
        <v>31.244456521739124</v>
      </c>
      <c r="P402" s="4">
        <v>0</v>
      </c>
      <c r="Q402" s="9">
        <v>0</v>
      </c>
      <c r="R402" s="4">
        <v>10.782608695652174</v>
      </c>
      <c r="S402" s="4">
        <v>0</v>
      </c>
      <c r="T402" s="11">
        <v>0</v>
      </c>
      <c r="U402" s="4">
        <v>5.0434782608695654</v>
      </c>
      <c r="V402" s="4">
        <v>0</v>
      </c>
      <c r="W402" s="11">
        <v>0</v>
      </c>
      <c r="X402" s="4">
        <v>35.844021739130447</v>
      </c>
      <c r="Y402" s="4">
        <v>0</v>
      </c>
      <c r="Z402" s="11">
        <v>0</v>
      </c>
      <c r="AA402" s="4">
        <v>3.8819565217391303</v>
      </c>
      <c r="AB402" s="4">
        <v>0</v>
      </c>
      <c r="AC402" s="11">
        <v>0</v>
      </c>
      <c r="AD402" s="4">
        <v>119.14260869565214</v>
      </c>
      <c r="AE402" s="4">
        <v>0</v>
      </c>
      <c r="AF402" s="11">
        <v>0</v>
      </c>
      <c r="AG402" s="4">
        <v>3.9830434782608695</v>
      </c>
      <c r="AH402" s="4">
        <v>0</v>
      </c>
      <c r="AI402" s="11">
        <v>0</v>
      </c>
      <c r="AJ402" s="4">
        <v>14.162934782608689</v>
      </c>
      <c r="AK402" s="4">
        <v>0</v>
      </c>
      <c r="AL402" s="11" t="s">
        <v>873</v>
      </c>
      <c r="AM402" s="1">
        <v>155474</v>
      </c>
      <c r="AN402" s="1">
        <v>5</v>
      </c>
      <c r="AX402"/>
      <c r="AY402"/>
    </row>
    <row r="403" spans="1:51" x14ac:dyDescent="0.25">
      <c r="A403" t="s">
        <v>508</v>
      </c>
      <c r="B403" t="s">
        <v>113</v>
      </c>
      <c r="C403" t="s">
        <v>699</v>
      </c>
      <c r="D403" t="s">
        <v>597</v>
      </c>
      <c r="E403" s="4">
        <v>112.97826086956522</v>
      </c>
      <c r="F403" s="4">
        <v>419.00543478260875</v>
      </c>
      <c r="G403" s="4">
        <v>76.445869565217379</v>
      </c>
      <c r="H403" s="11">
        <v>0.18244600957235685</v>
      </c>
      <c r="I403" s="4">
        <v>385.24130434782609</v>
      </c>
      <c r="J403" s="4">
        <v>76.350760869565207</v>
      </c>
      <c r="K403" s="11">
        <v>0.19818944647905601</v>
      </c>
      <c r="L403" s="4">
        <v>70.270543478260876</v>
      </c>
      <c r="M403" s="4">
        <v>6.7903260869565223</v>
      </c>
      <c r="N403" s="11">
        <v>9.6631187846970321E-2</v>
      </c>
      <c r="O403" s="4">
        <v>46.123913043478268</v>
      </c>
      <c r="P403" s="4">
        <v>6.7903260869565223</v>
      </c>
      <c r="Q403" s="9">
        <v>0.1472192110100391</v>
      </c>
      <c r="R403" s="4">
        <v>18.407499999999999</v>
      </c>
      <c r="S403" s="4">
        <v>0</v>
      </c>
      <c r="T403" s="11">
        <v>0</v>
      </c>
      <c r="U403" s="4">
        <v>5.7391304347826084</v>
      </c>
      <c r="V403" s="4">
        <v>0</v>
      </c>
      <c r="W403" s="11">
        <v>0</v>
      </c>
      <c r="X403" s="4">
        <v>84.280217391304333</v>
      </c>
      <c r="Y403" s="4">
        <v>8.8191304347826076</v>
      </c>
      <c r="Z403" s="11">
        <v>0.10464057530649568</v>
      </c>
      <c r="AA403" s="4">
        <v>9.6175000000000015</v>
      </c>
      <c r="AB403" s="4">
        <v>9.5108695652173919E-2</v>
      </c>
      <c r="AC403" s="11">
        <v>9.8891287395033948E-3</v>
      </c>
      <c r="AD403" s="4">
        <v>230.26000000000005</v>
      </c>
      <c r="AE403" s="4">
        <v>59.107282608695648</v>
      </c>
      <c r="AF403" s="11">
        <v>0.25669800490183114</v>
      </c>
      <c r="AG403" s="4">
        <v>5.0886956521739135</v>
      </c>
      <c r="AH403" s="4">
        <v>0</v>
      </c>
      <c r="AI403" s="11">
        <v>0</v>
      </c>
      <c r="AJ403" s="4">
        <v>19.488478260869559</v>
      </c>
      <c r="AK403" s="4">
        <v>1.6340217391304346</v>
      </c>
      <c r="AL403" s="11">
        <v>11.926694605201886</v>
      </c>
      <c r="AM403" s="1">
        <v>155242</v>
      </c>
      <c r="AN403" s="1">
        <v>5</v>
      </c>
      <c r="AX403"/>
      <c r="AY403"/>
    </row>
    <row r="404" spans="1:51" x14ac:dyDescent="0.25">
      <c r="A404" t="s">
        <v>508</v>
      </c>
      <c r="B404" t="s">
        <v>210</v>
      </c>
      <c r="C404" t="s">
        <v>718</v>
      </c>
      <c r="D404" t="s">
        <v>614</v>
      </c>
      <c r="E404" s="4">
        <v>133.35869565217391</v>
      </c>
      <c r="F404" s="4">
        <v>495.84195652173923</v>
      </c>
      <c r="G404" s="4">
        <v>42.348804347826103</v>
      </c>
      <c r="H404" s="11">
        <v>8.5407867952314767E-2</v>
      </c>
      <c r="I404" s="4">
        <v>446.33630434782617</v>
      </c>
      <c r="J404" s="4">
        <v>42.234673913043494</v>
      </c>
      <c r="K404" s="11">
        <v>9.4625226542473601E-2</v>
      </c>
      <c r="L404" s="4">
        <v>61.570978260869587</v>
      </c>
      <c r="M404" s="4">
        <v>7.6086956521739135E-2</v>
      </c>
      <c r="N404" s="11">
        <v>1.2357600718859284E-3</v>
      </c>
      <c r="O404" s="4">
        <v>51.098913043478284</v>
      </c>
      <c r="P404" s="4">
        <v>7.6086956521739135E-2</v>
      </c>
      <c r="Q404" s="9">
        <v>1.489013209674331E-3</v>
      </c>
      <c r="R404" s="4">
        <v>10.472065217391304</v>
      </c>
      <c r="S404" s="4">
        <v>0</v>
      </c>
      <c r="T404" s="11">
        <v>0</v>
      </c>
      <c r="U404" s="4">
        <v>0</v>
      </c>
      <c r="V404" s="4">
        <v>0</v>
      </c>
      <c r="W404" s="11" t="s">
        <v>873</v>
      </c>
      <c r="X404" s="4">
        <v>55.28771739130439</v>
      </c>
      <c r="Y404" s="4">
        <v>10.182173913043481</v>
      </c>
      <c r="Z404" s="11">
        <v>0.18416701563166588</v>
      </c>
      <c r="AA404" s="4">
        <v>39.033586956521752</v>
      </c>
      <c r="AB404" s="4">
        <v>0.11413043478260869</v>
      </c>
      <c r="AC404" s="11">
        <v>2.9239033274019856E-3</v>
      </c>
      <c r="AD404" s="4">
        <v>244.22760869565215</v>
      </c>
      <c r="AE404" s="4">
        <v>31.976413043478271</v>
      </c>
      <c r="AF404" s="11">
        <v>0.13092873985154624</v>
      </c>
      <c r="AG404" s="4">
        <v>62.43434782608697</v>
      </c>
      <c r="AH404" s="4">
        <v>0</v>
      </c>
      <c r="AI404" s="11">
        <v>0</v>
      </c>
      <c r="AJ404" s="4">
        <v>33.287717391304355</v>
      </c>
      <c r="AK404" s="4">
        <v>0</v>
      </c>
      <c r="AL404" s="11" t="s">
        <v>873</v>
      </c>
      <c r="AM404" s="1">
        <v>155426</v>
      </c>
      <c r="AN404" s="1">
        <v>5</v>
      </c>
      <c r="AX404"/>
      <c r="AY404"/>
    </row>
    <row r="405" spans="1:51" x14ac:dyDescent="0.25">
      <c r="A405" t="s">
        <v>508</v>
      </c>
      <c r="B405" t="s">
        <v>476</v>
      </c>
      <c r="C405" t="s">
        <v>821</v>
      </c>
      <c r="D405" t="s">
        <v>618</v>
      </c>
      <c r="E405" s="4">
        <v>27.108695652173914</v>
      </c>
      <c r="F405" s="4">
        <v>84.016304347826093</v>
      </c>
      <c r="G405" s="4">
        <v>0</v>
      </c>
      <c r="H405" s="11">
        <v>0</v>
      </c>
      <c r="I405" s="4">
        <v>75.744565217391312</v>
      </c>
      <c r="J405" s="4">
        <v>0</v>
      </c>
      <c r="K405" s="11">
        <v>0</v>
      </c>
      <c r="L405" s="4">
        <v>25.864130434782606</v>
      </c>
      <c r="M405" s="4">
        <v>0</v>
      </c>
      <c r="N405" s="11">
        <v>0</v>
      </c>
      <c r="O405" s="4">
        <v>17.592391304347824</v>
      </c>
      <c r="P405" s="4">
        <v>0</v>
      </c>
      <c r="Q405" s="9">
        <v>0</v>
      </c>
      <c r="R405" s="4">
        <v>4.3152173913043477</v>
      </c>
      <c r="S405" s="4">
        <v>0</v>
      </c>
      <c r="T405" s="11">
        <v>0</v>
      </c>
      <c r="U405" s="4">
        <v>3.9565217391304346</v>
      </c>
      <c r="V405" s="4">
        <v>0</v>
      </c>
      <c r="W405" s="11">
        <v>0</v>
      </c>
      <c r="X405" s="4">
        <v>9.4375</v>
      </c>
      <c r="Y405" s="4">
        <v>0</v>
      </c>
      <c r="Z405" s="11">
        <v>0</v>
      </c>
      <c r="AA405" s="4">
        <v>0</v>
      </c>
      <c r="AB405" s="4">
        <v>0</v>
      </c>
      <c r="AC405" s="11" t="s">
        <v>873</v>
      </c>
      <c r="AD405" s="4">
        <v>22.480978260869566</v>
      </c>
      <c r="AE405" s="4">
        <v>0</v>
      </c>
      <c r="AF405" s="11">
        <v>0</v>
      </c>
      <c r="AG405" s="4">
        <v>16.894021739130434</v>
      </c>
      <c r="AH405" s="4">
        <v>0</v>
      </c>
      <c r="AI405" s="11">
        <v>0</v>
      </c>
      <c r="AJ405" s="4">
        <v>9.3396739130434785</v>
      </c>
      <c r="AK405" s="4">
        <v>0</v>
      </c>
      <c r="AL405" s="11" t="s">
        <v>873</v>
      </c>
      <c r="AM405" s="1">
        <v>155847</v>
      </c>
      <c r="AN405" s="1">
        <v>5</v>
      </c>
      <c r="AX405"/>
      <c r="AY405"/>
    </row>
    <row r="406" spans="1:51" x14ac:dyDescent="0.25">
      <c r="A406" t="s">
        <v>508</v>
      </c>
      <c r="B406" t="s">
        <v>344</v>
      </c>
      <c r="C406" t="s">
        <v>671</v>
      </c>
      <c r="D406" t="s">
        <v>612</v>
      </c>
      <c r="E406" s="4">
        <v>56.358695652173914</v>
      </c>
      <c r="F406" s="4">
        <v>217.68500000000012</v>
      </c>
      <c r="G406" s="4">
        <v>0</v>
      </c>
      <c r="H406" s="11">
        <v>0</v>
      </c>
      <c r="I406" s="4">
        <v>188.9500000000001</v>
      </c>
      <c r="J406" s="4">
        <v>0</v>
      </c>
      <c r="K406" s="11">
        <v>0</v>
      </c>
      <c r="L406" s="4">
        <v>59.298913043478265</v>
      </c>
      <c r="M406" s="4">
        <v>0</v>
      </c>
      <c r="N406" s="11">
        <v>0</v>
      </c>
      <c r="O406" s="4">
        <v>38.603478260869572</v>
      </c>
      <c r="P406" s="4">
        <v>0</v>
      </c>
      <c r="Q406" s="9">
        <v>0</v>
      </c>
      <c r="R406" s="4">
        <v>16.048695652173912</v>
      </c>
      <c r="S406" s="4">
        <v>0</v>
      </c>
      <c r="T406" s="11">
        <v>0</v>
      </c>
      <c r="U406" s="4">
        <v>4.6467391304347823</v>
      </c>
      <c r="V406" s="4">
        <v>0</v>
      </c>
      <c r="W406" s="11">
        <v>0</v>
      </c>
      <c r="X406" s="4">
        <v>46.046739130434801</v>
      </c>
      <c r="Y406" s="4">
        <v>0</v>
      </c>
      <c r="Z406" s="11">
        <v>0</v>
      </c>
      <c r="AA406" s="4">
        <v>8.0395652173913046</v>
      </c>
      <c r="AB406" s="4">
        <v>0</v>
      </c>
      <c r="AC406" s="11">
        <v>0</v>
      </c>
      <c r="AD406" s="4">
        <v>84.748152173913113</v>
      </c>
      <c r="AE406" s="4">
        <v>0</v>
      </c>
      <c r="AF406" s="11">
        <v>0</v>
      </c>
      <c r="AG406" s="4">
        <v>0</v>
      </c>
      <c r="AH406" s="4">
        <v>0</v>
      </c>
      <c r="AI406" s="11" t="s">
        <v>873</v>
      </c>
      <c r="AJ406" s="4">
        <v>19.551630434782613</v>
      </c>
      <c r="AK406" s="4">
        <v>0</v>
      </c>
      <c r="AL406" s="11" t="s">
        <v>873</v>
      </c>
      <c r="AM406" s="1">
        <v>155693</v>
      </c>
      <c r="AN406" s="1">
        <v>5</v>
      </c>
      <c r="AX406"/>
      <c r="AY406"/>
    </row>
    <row r="407" spans="1:51" x14ac:dyDescent="0.25">
      <c r="A407" t="s">
        <v>508</v>
      </c>
      <c r="B407" t="s">
        <v>147</v>
      </c>
      <c r="C407" t="s">
        <v>638</v>
      </c>
      <c r="D407" t="s">
        <v>616</v>
      </c>
      <c r="E407" s="4">
        <v>12.565217391304348</v>
      </c>
      <c r="F407" s="4">
        <v>101.1820652173913</v>
      </c>
      <c r="G407" s="4">
        <v>8.7391304347826093</v>
      </c>
      <c r="H407" s="11">
        <v>8.6370350476702037E-2</v>
      </c>
      <c r="I407" s="4">
        <v>86.301630434782609</v>
      </c>
      <c r="J407" s="4">
        <v>8.7391304347826093</v>
      </c>
      <c r="K407" s="11">
        <v>0.10126263421392362</v>
      </c>
      <c r="L407" s="4">
        <v>71.230978260869563</v>
      </c>
      <c r="M407" s="4">
        <v>8.7391304347826093</v>
      </c>
      <c r="N407" s="11">
        <v>0.1226872162667379</v>
      </c>
      <c r="O407" s="4">
        <v>56.350543478260867</v>
      </c>
      <c r="P407" s="4">
        <v>8.7391304347826093</v>
      </c>
      <c r="Q407" s="9">
        <v>0.15508511356512517</v>
      </c>
      <c r="R407" s="4">
        <v>9.6630434782608692</v>
      </c>
      <c r="S407" s="4">
        <v>0</v>
      </c>
      <c r="T407" s="11">
        <v>0</v>
      </c>
      <c r="U407" s="4">
        <v>5.2173913043478262</v>
      </c>
      <c r="V407" s="4">
        <v>0</v>
      </c>
      <c r="W407" s="11">
        <v>0</v>
      </c>
      <c r="X407" s="4">
        <v>4.0625</v>
      </c>
      <c r="Y407" s="4">
        <v>0</v>
      </c>
      <c r="Z407" s="11">
        <v>0</v>
      </c>
      <c r="AA407" s="4">
        <v>0</v>
      </c>
      <c r="AB407" s="4">
        <v>0</v>
      </c>
      <c r="AC407" s="11" t="s">
        <v>873</v>
      </c>
      <c r="AD407" s="4">
        <v>25.888586956521738</v>
      </c>
      <c r="AE407" s="4">
        <v>0</v>
      </c>
      <c r="AF407" s="11">
        <v>0</v>
      </c>
      <c r="AG407" s="4">
        <v>0</v>
      </c>
      <c r="AH407" s="4">
        <v>0</v>
      </c>
      <c r="AI407" s="11" t="s">
        <v>873</v>
      </c>
      <c r="AJ407" s="4">
        <v>0</v>
      </c>
      <c r="AK407" s="4">
        <v>0</v>
      </c>
      <c r="AL407" s="11" t="s">
        <v>873</v>
      </c>
      <c r="AM407" s="1">
        <v>155305</v>
      </c>
      <c r="AN407" s="1">
        <v>5</v>
      </c>
      <c r="AX407"/>
      <c r="AY407"/>
    </row>
    <row r="408" spans="1:51" x14ac:dyDescent="0.25">
      <c r="A408" t="s">
        <v>508</v>
      </c>
      <c r="B408" t="s">
        <v>265</v>
      </c>
      <c r="C408" t="s">
        <v>780</v>
      </c>
      <c r="D408" t="s">
        <v>578</v>
      </c>
      <c r="E408" s="4">
        <v>77.902173913043484</v>
      </c>
      <c r="F408" s="4">
        <v>310.37934782608693</v>
      </c>
      <c r="G408" s="4">
        <v>14.563260869565219</v>
      </c>
      <c r="H408" s="11">
        <v>4.6920843708085136E-2</v>
      </c>
      <c r="I408" s="4">
        <v>301.02760869565213</v>
      </c>
      <c r="J408" s="4">
        <v>14.563260869565219</v>
      </c>
      <c r="K408" s="11">
        <v>4.8378489045133095E-2</v>
      </c>
      <c r="L408" s="4">
        <v>38.107717391304355</v>
      </c>
      <c r="M408" s="4">
        <v>0</v>
      </c>
      <c r="N408" s="11">
        <v>0</v>
      </c>
      <c r="O408" s="4">
        <v>28.755978260869572</v>
      </c>
      <c r="P408" s="4">
        <v>0</v>
      </c>
      <c r="Q408" s="9">
        <v>0</v>
      </c>
      <c r="R408" s="4">
        <v>4.3438043478260866</v>
      </c>
      <c r="S408" s="4">
        <v>0</v>
      </c>
      <c r="T408" s="11">
        <v>0</v>
      </c>
      <c r="U408" s="4">
        <v>5.0079347826086948</v>
      </c>
      <c r="V408" s="4">
        <v>0</v>
      </c>
      <c r="W408" s="11">
        <v>0</v>
      </c>
      <c r="X408" s="4">
        <v>75.698695652173924</v>
      </c>
      <c r="Y408" s="4">
        <v>0.42934782608695654</v>
      </c>
      <c r="Z408" s="11">
        <v>5.6717995255790975E-3</v>
      </c>
      <c r="AA408" s="4">
        <v>0</v>
      </c>
      <c r="AB408" s="4">
        <v>0</v>
      </c>
      <c r="AC408" s="11" t="s">
        <v>873</v>
      </c>
      <c r="AD408" s="4">
        <v>185.38489130434778</v>
      </c>
      <c r="AE408" s="4">
        <v>14.133913043478262</v>
      </c>
      <c r="AF408" s="11">
        <v>7.624091124165297E-2</v>
      </c>
      <c r="AG408" s="4">
        <v>0</v>
      </c>
      <c r="AH408" s="4">
        <v>0</v>
      </c>
      <c r="AI408" s="11" t="s">
        <v>873</v>
      </c>
      <c r="AJ408" s="4">
        <v>11.18804347826087</v>
      </c>
      <c r="AK408" s="4">
        <v>0</v>
      </c>
      <c r="AL408" s="11" t="s">
        <v>873</v>
      </c>
      <c r="AM408" s="1">
        <v>155530</v>
      </c>
      <c r="AN408" s="1">
        <v>5</v>
      </c>
      <c r="AX408"/>
      <c r="AY408"/>
    </row>
    <row r="409" spans="1:51" x14ac:dyDescent="0.25">
      <c r="A409" t="s">
        <v>508</v>
      </c>
      <c r="B409" t="s">
        <v>400</v>
      </c>
      <c r="C409" t="s">
        <v>705</v>
      </c>
      <c r="D409" t="s">
        <v>583</v>
      </c>
      <c r="E409" s="4">
        <v>12.619565217391305</v>
      </c>
      <c r="F409" s="4">
        <v>79.771739130434781</v>
      </c>
      <c r="G409" s="4">
        <v>0.25</v>
      </c>
      <c r="H409" s="11">
        <v>3.1339419539446792E-3</v>
      </c>
      <c r="I409" s="4">
        <v>65.054347826086953</v>
      </c>
      <c r="J409" s="4">
        <v>0.25</v>
      </c>
      <c r="K409" s="11">
        <v>3.8429406850459483E-3</v>
      </c>
      <c r="L409" s="4">
        <v>21.410326086956523</v>
      </c>
      <c r="M409" s="4">
        <v>0</v>
      </c>
      <c r="N409" s="11">
        <v>0</v>
      </c>
      <c r="O409" s="4">
        <v>11.584239130434783</v>
      </c>
      <c r="P409" s="4">
        <v>0</v>
      </c>
      <c r="Q409" s="9">
        <v>0</v>
      </c>
      <c r="R409" s="4">
        <v>5.1358695652173916</v>
      </c>
      <c r="S409" s="4">
        <v>0</v>
      </c>
      <c r="T409" s="11">
        <v>0</v>
      </c>
      <c r="U409" s="4">
        <v>4.6902173913043477</v>
      </c>
      <c r="V409" s="4">
        <v>0</v>
      </c>
      <c r="W409" s="11">
        <v>0</v>
      </c>
      <c r="X409" s="4">
        <v>21.709239130434781</v>
      </c>
      <c r="Y409" s="4">
        <v>0.25</v>
      </c>
      <c r="Z409" s="11">
        <v>1.1515834272124171E-2</v>
      </c>
      <c r="AA409" s="4">
        <v>4.8913043478260869</v>
      </c>
      <c r="AB409" s="4">
        <v>0</v>
      </c>
      <c r="AC409" s="11">
        <v>0</v>
      </c>
      <c r="AD409" s="4">
        <v>31.760869565217391</v>
      </c>
      <c r="AE409" s="4">
        <v>0</v>
      </c>
      <c r="AF409" s="11">
        <v>0</v>
      </c>
      <c r="AG409" s="4">
        <v>0</v>
      </c>
      <c r="AH409" s="4">
        <v>0</v>
      </c>
      <c r="AI409" s="11" t="s">
        <v>873</v>
      </c>
      <c r="AJ409" s="4">
        <v>0</v>
      </c>
      <c r="AK409" s="4">
        <v>0</v>
      </c>
      <c r="AL409" s="11" t="s">
        <v>873</v>
      </c>
      <c r="AM409" s="1">
        <v>155765</v>
      </c>
      <c r="AN409" s="1">
        <v>5</v>
      </c>
      <c r="AX409"/>
      <c r="AY409"/>
    </row>
    <row r="410" spans="1:51" x14ac:dyDescent="0.25">
      <c r="A410" t="s">
        <v>508</v>
      </c>
      <c r="B410" t="s">
        <v>335</v>
      </c>
      <c r="C410" t="s">
        <v>709</v>
      </c>
      <c r="D410" t="s">
        <v>606</v>
      </c>
      <c r="E410" s="4">
        <v>53.130434782608695</v>
      </c>
      <c r="F410" s="4">
        <v>194.16999999999996</v>
      </c>
      <c r="G410" s="4">
        <v>113.77445652173911</v>
      </c>
      <c r="H410" s="11">
        <v>0.58595280693072638</v>
      </c>
      <c r="I410" s="4">
        <v>189.55065217391302</v>
      </c>
      <c r="J410" s="4">
        <v>113.32336956521738</v>
      </c>
      <c r="K410" s="11">
        <v>0.59785270198512963</v>
      </c>
      <c r="L410" s="4">
        <v>44.156195652173928</v>
      </c>
      <c r="M410" s="4">
        <v>15.377717391304348</v>
      </c>
      <c r="N410" s="11">
        <v>0.3482572980796923</v>
      </c>
      <c r="O410" s="4">
        <v>39.987934782608711</v>
      </c>
      <c r="P410" s="4">
        <v>15.377717391304348</v>
      </c>
      <c r="Q410" s="9">
        <v>0.38455892945970099</v>
      </c>
      <c r="R410" s="4">
        <v>0</v>
      </c>
      <c r="S410" s="4">
        <v>0</v>
      </c>
      <c r="T410" s="11" t="s">
        <v>873</v>
      </c>
      <c r="U410" s="4">
        <v>4.1682608695652172</v>
      </c>
      <c r="V410" s="4">
        <v>0</v>
      </c>
      <c r="W410" s="11">
        <v>0</v>
      </c>
      <c r="X410" s="4">
        <v>19.039782608695649</v>
      </c>
      <c r="Y410" s="4">
        <v>15.885869565217391</v>
      </c>
      <c r="Z410" s="11">
        <v>0.83435141522898293</v>
      </c>
      <c r="AA410" s="4">
        <v>0.45108695652173914</v>
      </c>
      <c r="AB410" s="4">
        <v>0.45108695652173914</v>
      </c>
      <c r="AC410" s="11">
        <v>1</v>
      </c>
      <c r="AD410" s="4">
        <v>120.77739130434779</v>
      </c>
      <c r="AE410" s="4">
        <v>77.608695652173907</v>
      </c>
      <c r="AF410" s="11">
        <v>0.64257635319020279</v>
      </c>
      <c r="AG410" s="4">
        <v>0</v>
      </c>
      <c r="AH410" s="4">
        <v>0</v>
      </c>
      <c r="AI410" s="11" t="s">
        <v>873</v>
      </c>
      <c r="AJ410" s="4">
        <v>9.7455434782608688</v>
      </c>
      <c r="AK410" s="4">
        <v>4.4510869565217392</v>
      </c>
      <c r="AL410" s="11">
        <v>2.1894749694749693</v>
      </c>
      <c r="AM410" s="1">
        <v>155684</v>
      </c>
      <c r="AN410" s="1">
        <v>5</v>
      </c>
      <c r="AX410"/>
      <c r="AY410"/>
    </row>
    <row r="411" spans="1:51" x14ac:dyDescent="0.25">
      <c r="A411" t="s">
        <v>508</v>
      </c>
      <c r="B411" t="s">
        <v>453</v>
      </c>
      <c r="C411" t="s">
        <v>696</v>
      </c>
      <c r="D411" t="s">
        <v>557</v>
      </c>
      <c r="E411" s="4">
        <v>93.141304347826093</v>
      </c>
      <c r="F411" s="4">
        <v>363.82358695652169</v>
      </c>
      <c r="G411" s="4">
        <v>8.4239130434782608E-2</v>
      </c>
      <c r="H411" s="11">
        <v>2.3153839787976558E-4</v>
      </c>
      <c r="I411" s="4">
        <v>308.59347826086957</v>
      </c>
      <c r="J411" s="4">
        <v>8.4239130434782608E-2</v>
      </c>
      <c r="K411" s="11">
        <v>2.7297767570956581E-4</v>
      </c>
      <c r="L411" s="4">
        <v>67.796195652173907</v>
      </c>
      <c r="M411" s="4">
        <v>0</v>
      </c>
      <c r="N411" s="11">
        <v>0</v>
      </c>
      <c r="O411" s="4">
        <v>52.057065217391305</v>
      </c>
      <c r="P411" s="4">
        <v>0</v>
      </c>
      <c r="Q411" s="9">
        <v>0</v>
      </c>
      <c r="R411" s="4">
        <v>10.695652173913043</v>
      </c>
      <c r="S411" s="4">
        <v>0</v>
      </c>
      <c r="T411" s="11">
        <v>0</v>
      </c>
      <c r="U411" s="4">
        <v>5.0434782608695654</v>
      </c>
      <c r="V411" s="4">
        <v>0</v>
      </c>
      <c r="W411" s="11">
        <v>0</v>
      </c>
      <c r="X411" s="4">
        <v>64.341086956521735</v>
      </c>
      <c r="Y411" s="4">
        <v>0</v>
      </c>
      <c r="Z411" s="11">
        <v>0</v>
      </c>
      <c r="AA411" s="4">
        <v>39.490978260869561</v>
      </c>
      <c r="AB411" s="4">
        <v>0</v>
      </c>
      <c r="AC411" s="11">
        <v>0</v>
      </c>
      <c r="AD411" s="4">
        <v>159.05586956521739</v>
      </c>
      <c r="AE411" s="4">
        <v>0</v>
      </c>
      <c r="AF411" s="11">
        <v>0</v>
      </c>
      <c r="AG411" s="4">
        <v>7.3994565217391308</v>
      </c>
      <c r="AH411" s="4">
        <v>0</v>
      </c>
      <c r="AI411" s="11">
        <v>0</v>
      </c>
      <c r="AJ411" s="4">
        <v>25.74</v>
      </c>
      <c r="AK411" s="4">
        <v>8.4239130434782608E-2</v>
      </c>
      <c r="AL411" s="11">
        <v>305.55870967741936</v>
      </c>
      <c r="AM411" s="1">
        <v>155823</v>
      </c>
      <c r="AN411" s="1">
        <v>5</v>
      </c>
      <c r="AX411"/>
      <c r="AY411"/>
    </row>
    <row r="412" spans="1:51" x14ac:dyDescent="0.25">
      <c r="A412" t="s">
        <v>508</v>
      </c>
      <c r="B412" t="s">
        <v>239</v>
      </c>
      <c r="C412" t="s">
        <v>718</v>
      </c>
      <c r="D412" t="s">
        <v>614</v>
      </c>
      <c r="E412" s="4">
        <v>121.25</v>
      </c>
      <c r="F412" s="4">
        <v>322.06695652173914</v>
      </c>
      <c r="G412" s="4">
        <v>3.0597826086956523</v>
      </c>
      <c r="H412" s="11">
        <v>9.5004549418565409E-3</v>
      </c>
      <c r="I412" s="4">
        <v>309.48</v>
      </c>
      <c r="J412" s="4">
        <v>0</v>
      </c>
      <c r="K412" s="11">
        <v>0</v>
      </c>
      <c r="L412" s="4">
        <v>46.178913043478261</v>
      </c>
      <c r="M412" s="4">
        <v>3.0597826086956523</v>
      </c>
      <c r="N412" s="11">
        <v>6.6259303371103889E-2</v>
      </c>
      <c r="O412" s="4">
        <v>41.456086956521737</v>
      </c>
      <c r="P412" s="4">
        <v>0</v>
      </c>
      <c r="Q412" s="9">
        <v>0</v>
      </c>
      <c r="R412" s="4">
        <v>0.61956521739130432</v>
      </c>
      <c r="S412" s="4">
        <v>0</v>
      </c>
      <c r="T412" s="11">
        <v>0</v>
      </c>
      <c r="U412" s="4">
        <v>4.1032608695652177</v>
      </c>
      <c r="V412" s="4">
        <v>3.0597826086956523</v>
      </c>
      <c r="W412" s="11">
        <v>0.74569536423841054</v>
      </c>
      <c r="X412" s="4">
        <v>80.522608695652167</v>
      </c>
      <c r="Y412" s="4">
        <v>0</v>
      </c>
      <c r="Z412" s="11">
        <v>0</v>
      </c>
      <c r="AA412" s="4">
        <v>7.8641304347826084</v>
      </c>
      <c r="AB412" s="4">
        <v>0</v>
      </c>
      <c r="AC412" s="11">
        <v>0</v>
      </c>
      <c r="AD412" s="4">
        <v>178.82065217391312</v>
      </c>
      <c r="AE412" s="4">
        <v>0</v>
      </c>
      <c r="AF412" s="11">
        <v>0</v>
      </c>
      <c r="AG412" s="4">
        <v>0.83695652173913049</v>
      </c>
      <c r="AH412" s="4">
        <v>0</v>
      </c>
      <c r="AI412" s="11">
        <v>0</v>
      </c>
      <c r="AJ412" s="4">
        <v>7.8436956521739134</v>
      </c>
      <c r="AK412" s="4">
        <v>0</v>
      </c>
      <c r="AL412" s="11" t="s">
        <v>873</v>
      </c>
      <c r="AM412" s="1">
        <v>155484</v>
      </c>
      <c r="AN412" s="1">
        <v>5</v>
      </c>
      <c r="AX412"/>
      <c r="AY412"/>
    </row>
    <row r="413" spans="1:51" x14ac:dyDescent="0.25">
      <c r="A413" t="s">
        <v>508</v>
      </c>
      <c r="B413" t="s">
        <v>434</v>
      </c>
      <c r="C413" t="s">
        <v>712</v>
      </c>
      <c r="D413" t="s">
        <v>606</v>
      </c>
      <c r="E413" s="4">
        <v>33.076086956521742</v>
      </c>
      <c r="F413" s="4">
        <v>116.75478260869565</v>
      </c>
      <c r="G413" s="4">
        <v>9.7561956521739113</v>
      </c>
      <c r="H413" s="11">
        <v>8.3561421932254881E-2</v>
      </c>
      <c r="I413" s="4">
        <v>109.43413043478262</v>
      </c>
      <c r="J413" s="4">
        <v>8.0985869565217374</v>
      </c>
      <c r="K413" s="11">
        <v>7.4004215360838441E-2</v>
      </c>
      <c r="L413" s="4">
        <v>16.129891304347822</v>
      </c>
      <c r="M413" s="4">
        <v>0.54347826086956519</v>
      </c>
      <c r="N413" s="11">
        <v>3.3693857609757745E-2</v>
      </c>
      <c r="O413" s="4">
        <v>10.056521739130433</v>
      </c>
      <c r="P413" s="4">
        <v>0.13315217391304349</v>
      </c>
      <c r="Q413" s="9">
        <v>1.3240380458279294E-2</v>
      </c>
      <c r="R413" s="4">
        <v>0.41032608695652173</v>
      </c>
      <c r="S413" s="4">
        <v>0.41032608695652173</v>
      </c>
      <c r="T413" s="11">
        <v>1</v>
      </c>
      <c r="U413" s="4">
        <v>5.6630434782608692</v>
      </c>
      <c r="V413" s="4">
        <v>0</v>
      </c>
      <c r="W413" s="11">
        <v>0</v>
      </c>
      <c r="X413" s="4">
        <v>26.130108695652172</v>
      </c>
      <c r="Y413" s="4">
        <v>1.4031521739130435</v>
      </c>
      <c r="Z413" s="11">
        <v>5.3698673444344154E-2</v>
      </c>
      <c r="AA413" s="4">
        <v>1.2472826086956521</v>
      </c>
      <c r="AB413" s="4">
        <v>1.2472826086956521</v>
      </c>
      <c r="AC413" s="11">
        <v>1</v>
      </c>
      <c r="AD413" s="4">
        <v>47.583152173913042</v>
      </c>
      <c r="AE413" s="4">
        <v>3.2152173913043467</v>
      </c>
      <c r="AF413" s="11">
        <v>6.7570500154192289E-2</v>
      </c>
      <c r="AG413" s="4">
        <v>0</v>
      </c>
      <c r="AH413" s="4">
        <v>0</v>
      </c>
      <c r="AI413" s="11" t="s">
        <v>873</v>
      </c>
      <c r="AJ413" s="4">
        <v>25.66434782608696</v>
      </c>
      <c r="AK413" s="4">
        <v>3.3470652173913042</v>
      </c>
      <c r="AL413" s="11">
        <v>7.6677166888578583</v>
      </c>
      <c r="AM413" s="1">
        <v>155804</v>
      </c>
      <c r="AN413" s="1">
        <v>5</v>
      </c>
      <c r="AX413"/>
      <c r="AY413"/>
    </row>
    <row r="414" spans="1:51" x14ac:dyDescent="0.25">
      <c r="A414" t="s">
        <v>508</v>
      </c>
      <c r="B414" t="s">
        <v>399</v>
      </c>
      <c r="C414" t="s">
        <v>754</v>
      </c>
      <c r="D414" t="s">
        <v>578</v>
      </c>
      <c r="E414" s="4">
        <v>49.945652173913047</v>
      </c>
      <c r="F414" s="4">
        <v>229.051847826087</v>
      </c>
      <c r="G414" s="4">
        <v>3.4836956521739131</v>
      </c>
      <c r="H414" s="11">
        <v>1.5209201258306333E-2</v>
      </c>
      <c r="I414" s="4">
        <v>210.51163043478263</v>
      </c>
      <c r="J414" s="4">
        <v>2.4239130434782608</v>
      </c>
      <c r="K414" s="11">
        <v>1.1514390147812754E-2</v>
      </c>
      <c r="L414" s="4">
        <v>42.343478260869574</v>
      </c>
      <c r="M414" s="4">
        <v>3.4836956521739131</v>
      </c>
      <c r="N414" s="11">
        <v>8.2272307218400231E-2</v>
      </c>
      <c r="O414" s="4">
        <v>28.484782608695657</v>
      </c>
      <c r="P414" s="4">
        <v>2.4239130434782608</v>
      </c>
      <c r="Q414" s="9">
        <v>8.5095016408456056E-2</v>
      </c>
      <c r="R414" s="4">
        <v>10.119565217391306</v>
      </c>
      <c r="S414" s="4">
        <v>1.0597826086956521</v>
      </c>
      <c r="T414" s="11">
        <v>0.10472610096670244</v>
      </c>
      <c r="U414" s="4">
        <v>3.7391304347826089</v>
      </c>
      <c r="V414" s="4">
        <v>0</v>
      </c>
      <c r="W414" s="11">
        <v>0</v>
      </c>
      <c r="X414" s="4">
        <v>67.183695652173924</v>
      </c>
      <c r="Y414" s="4">
        <v>0</v>
      </c>
      <c r="Z414" s="11">
        <v>0</v>
      </c>
      <c r="AA414" s="4">
        <v>4.6815217391304333</v>
      </c>
      <c r="AB414" s="4">
        <v>0</v>
      </c>
      <c r="AC414" s="11">
        <v>0</v>
      </c>
      <c r="AD414" s="4">
        <v>89.057282608695644</v>
      </c>
      <c r="AE414" s="4">
        <v>0</v>
      </c>
      <c r="AF414" s="11">
        <v>0</v>
      </c>
      <c r="AG414" s="4">
        <v>0</v>
      </c>
      <c r="AH414" s="4">
        <v>0</v>
      </c>
      <c r="AI414" s="11" t="s">
        <v>873</v>
      </c>
      <c r="AJ414" s="4">
        <v>25.785869565217403</v>
      </c>
      <c r="AK414" s="4">
        <v>0</v>
      </c>
      <c r="AL414" s="11" t="s">
        <v>873</v>
      </c>
      <c r="AM414" s="1">
        <v>155764</v>
      </c>
      <c r="AN414" s="1">
        <v>5</v>
      </c>
      <c r="AX414"/>
      <c r="AY414"/>
    </row>
    <row r="415" spans="1:51" x14ac:dyDescent="0.25">
      <c r="A415" t="s">
        <v>508</v>
      </c>
      <c r="B415" t="s">
        <v>57</v>
      </c>
      <c r="C415" t="s">
        <v>696</v>
      </c>
      <c r="D415" t="s">
        <v>557</v>
      </c>
      <c r="E415" s="4">
        <v>60.478260869565219</v>
      </c>
      <c r="F415" s="4">
        <v>200.1348913043478</v>
      </c>
      <c r="G415" s="4">
        <v>15.498804347826088</v>
      </c>
      <c r="H415" s="11">
        <v>7.7441790618392722E-2</v>
      </c>
      <c r="I415" s="4">
        <v>174.50967391304346</v>
      </c>
      <c r="J415" s="4">
        <v>15.498804347826088</v>
      </c>
      <c r="K415" s="11">
        <v>8.8813439394477334E-2</v>
      </c>
      <c r="L415" s="4">
        <v>46.102826086956519</v>
      </c>
      <c r="M415" s="4">
        <v>6.973478260869566</v>
      </c>
      <c r="N415" s="11">
        <v>0.15125923620640067</v>
      </c>
      <c r="O415" s="4">
        <v>20.477608695652172</v>
      </c>
      <c r="P415" s="4">
        <v>6.973478260869566</v>
      </c>
      <c r="Q415" s="9">
        <v>0.34054163083750022</v>
      </c>
      <c r="R415" s="4">
        <v>20.951304347826092</v>
      </c>
      <c r="S415" s="4">
        <v>0</v>
      </c>
      <c r="T415" s="11">
        <v>0</v>
      </c>
      <c r="U415" s="4">
        <v>4.6739130434782608</v>
      </c>
      <c r="V415" s="4">
        <v>0</v>
      </c>
      <c r="W415" s="11">
        <v>0</v>
      </c>
      <c r="X415" s="4">
        <v>46.336847826086945</v>
      </c>
      <c r="Y415" s="4">
        <v>0.8479347826086957</v>
      </c>
      <c r="Z415" s="11">
        <v>1.8299362653911931E-2</v>
      </c>
      <c r="AA415" s="4">
        <v>0</v>
      </c>
      <c r="AB415" s="4">
        <v>0</v>
      </c>
      <c r="AC415" s="11" t="s">
        <v>873</v>
      </c>
      <c r="AD415" s="4">
        <v>82.096521739130424</v>
      </c>
      <c r="AE415" s="4">
        <v>7.6773913043478252</v>
      </c>
      <c r="AF415" s="11">
        <v>9.3516645306161356E-2</v>
      </c>
      <c r="AG415" s="4">
        <v>2.0244565217391304</v>
      </c>
      <c r="AH415" s="4">
        <v>0</v>
      </c>
      <c r="AI415" s="11">
        <v>0</v>
      </c>
      <c r="AJ415" s="4">
        <v>23.574239130434783</v>
      </c>
      <c r="AK415" s="4">
        <v>0</v>
      </c>
      <c r="AL415" s="11" t="s">
        <v>873</v>
      </c>
      <c r="AM415" s="1">
        <v>155154</v>
      </c>
      <c r="AN415" s="1">
        <v>5</v>
      </c>
      <c r="AX415"/>
      <c r="AY415"/>
    </row>
    <row r="416" spans="1:51" x14ac:dyDescent="0.25">
      <c r="A416" t="s">
        <v>508</v>
      </c>
      <c r="B416" t="s">
        <v>410</v>
      </c>
      <c r="C416" t="s">
        <v>718</v>
      </c>
      <c r="D416" t="s">
        <v>614</v>
      </c>
      <c r="E416" s="4">
        <v>75.032608695652172</v>
      </c>
      <c r="F416" s="4">
        <v>254.81739130434786</v>
      </c>
      <c r="G416" s="4">
        <v>0.79054347826086957</v>
      </c>
      <c r="H416" s="11">
        <v>3.1023921648921644E-3</v>
      </c>
      <c r="I416" s="4">
        <v>221.50217391304349</v>
      </c>
      <c r="J416" s="4">
        <v>0</v>
      </c>
      <c r="K416" s="11">
        <v>0</v>
      </c>
      <c r="L416" s="4">
        <v>82.312934782608693</v>
      </c>
      <c r="M416" s="4">
        <v>0.79054347826086957</v>
      </c>
      <c r="N416" s="11">
        <v>9.6041221267194783E-3</v>
      </c>
      <c r="O416" s="4">
        <v>54.083695652173901</v>
      </c>
      <c r="P416" s="4">
        <v>0</v>
      </c>
      <c r="Q416" s="9">
        <v>0</v>
      </c>
      <c r="R416" s="4">
        <v>22.750978260869566</v>
      </c>
      <c r="S416" s="4">
        <v>0.79054347826086957</v>
      </c>
      <c r="T416" s="11">
        <v>3.4747669713199147E-2</v>
      </c>
      <c r="U416" s="4">
        <v>5.4782608695652177</v>
      </c>
      <c r="V416" s="4">
        <v>0</v>
      </c>
      <c r="W416" s="11">
        <v>0</v>
      </c>
      <c r="X416" s="4">
        <v>30.134891304347828</v>
      </c>
      <c r="Y416" s="4">
        <v>0</v>
      </c>
      <c r="Z416" s="11">
        <v>0</v>
      </c>
      <c r="AA416" s="4">
        <v>5.0859782608695658</v>
      </c>
      <c r="AB416" s="4">
        <v>0</v>
      </c>
      <c r="AC416" s="11">
        <v>0</v>
      </c>
      <c r="AD416" s="4">
        <v>133.04869565217393</v>
      </c>
      <c r="AE416" s="4">
        <v>0</v>
      </c>
      <c r="AF416" s="11">
        <v>0</v>
      </c>
      <c r="AG416" s="4">
        <v>0.38423913043478253</v>
      </c>
      <c r="AH416" s="4">
        <v>0</v>
      </c>
      <c r="AI416" s="11">
        <v>0</v>
      </c>
      <c r="AJ416" s="4">
        <v>3.8506521739130442</v>
      </c>
      <c r="AK416" s="4">
        <v>0</v>
      </c>
      <c r="AL416" s="11" t="s">
        <v>873</v>
      </c>
      <c r="AM416" s="1">
        <v>155776</v>
      </c>
      <c r="AN416" s="1">
        <v>5</v>
      </c>
      <c r="AX416"/>
      <c r="AY416"/>
    </row>
    <row r="417" spans="1:51" x14ac:dyDescent="0.25">
      <c r="A417" t="s">
        <v>508</v>
      </c>
      <c r="B417" t="s">
        <v>402</v>
      </c>
      <c r="C417" t="s">
        <v>713</v>
      </c>
      <c r="D417" t="s">
        <v>587</v>
      </c>
      <c r="E417" s="4">
        <v>51.706521739130437</v>
      </c>
      <c r="F417" s="4">
        <v>174.26728260869569</v>
      </c>
      <c r="G417" s="4">
        <v>0</v>
      </c>
      <c r="H417" s="11">
        <v>0</v>
      </c>
      <c r="I417" s="4">
        <v>160.30739130434787</v>
      </c>
      <c r="J417" s="4">
        <v>0</v>
      </c>
      <c r="K417" s="11">
        <v>0</v>
      </c>
      <c r="L417" s="4">
        <v>47.998586956521734</v>
      </c>
      <c r="M417" s="4">
        <v>0</v>
      </c>
      <c r="N417" s="11">
        <v>0</v>
      </c>
      <c r="O417" s="4">
        <v>34.277826086956516</v>
      </c>
      <c r="P417" s="4">
        <v>0</v>
      </c>
      <c r="Q417" s="9">
        <v>0</v>
      </c>
      <c r="R417" s="4">
        <v>9.0740217391304352</v>
      </c>
      <c r="S417" s="4">
        <v>0</v>
      </c>
      <c r="T417" s="11">
        <v>0</v>
      </c>
      <c r="U417" s="4">
        <v>4.6467391304347823</v>
      </c>
      <c r="V417" s="4">
        <v>0</v>
      </c>
      <c r="W417" s="11">
        <v>0</v>
      </c>
      <c r="X417" s="4">
        <v>33.731847826086955</v>
      </c>
      <c r="Y417" s="4">
        <v>0</v>
      </c>
      <c r="Z417" s="11">
        <v>0</v>
      </c>
      <c r="AA417" s="4">
        <v>0.2391304347826087</v>
      </c>
      <c r="AB417" s="4">
        <v>0</v>
      </c>
      <c r="AC417" s="11">
        <v>0</v>
      </c>
      <c r="AD417" s="4">
        <v>66.127608695652228</v>
      </c>
      <c r="AE417" s="4">
        <v>0</v>
      </c>
      <c r="AF417" s="11">
        <v>0</v>
      </c>
      <c r="AG417" s="4">
        <v>0</v>
      </c>
      <c r="AH417" s="4">
        <v>0</v>
      </c>
      <c r="AI417" s="11" t="s">
        <v>873</v>
      </c>
      <c r="AJ417" s="4">
        <v>26.170108695652175</v>
      </c>
      <c r="AK417" s="4">
        <v>0</v>
      </c>
      <c r="AL417" s="11" t="s">
        <v>873</v>
      </c>
      <c r="AM417" s="1">
        <v>155767</v>
      </c>
      <c r="AN417" s="1">
        <v>5</v>
      </c>
      <c r="AX417"/>
      <c r="AY417"/>
    </row>
    <row r="418" spans="1:51" x14ac:dyDescent="0.25">
      <c r="A418" t="s">
        <v>508</v>
      </c>
      <c r="B418" t="s">
        <v>459</v>
      </c>
      <c r="C418" t="s">
        <v>640</v>
      </c>
      <c r="D418" t="s">
        <v>604</v>
      </c>
      <c r="E418" s="4">
        <v>53.771739130434781</v>
      </c>
      <c r="F418" s="4">
        <v>155.1945652173913</v>
      </c>
      <c r="G418" s="4">
        <v>0</v>
      </c>
      <c r="H418" s="11">
        <v>0</v>
      </c>
      <c r="I418" s="4">
        <v>136.07652173913044</v>
      </c>
      <c r="J418" s="4">
        <v>0</v>
      </c>
      <c r="K418" s="11">
        <v>0</v>
      </c>
      <c r="L418" s="4">
        <v>42.064456521739125</v>
      </c>
      <c r="M418" s="4">
        <v>0</v>
      </c>
      <c r="N418" s="11">
        <v>0</v>
      </c>
      <c r="O418" s="4">
        <v>26.476413043478257</v>
      </c>
      <c r="P418" s="4">
        <v>0</v>
      </c>
      <c r="Q418" s="9">
        <v>0</v>
      </c>
      <c r="R418" s="4">
        <v>11.846195652173913</v>
      </c>
      <c r="S418" s="4">
        <v>0</v>
      </c>
      <c r="T418" s="11">
        <v>0</v>
      </c>
      <c r="U418" s="4">
        <v>3.7418478260869565</v>
      </c>
      <c r="V418" s="4">
        <v>0</v>
      </c>
      <c r="W418" s="11">
        <v>0</v>
      </c>
      <c r="X418" s="4">
        <v>24.645326086956526</v>
      </c>
      <c r="Y418" s="4">
        <v>0</v>
      </c>
      <c r="Z418" s="11">
        <v>0</v>
      </c>
      <c r="AA418" s="4">
        <v>3.5300000000000007</v>
      </c>
      <c r="AB418" s="4">
        <v>0</v>
      </c>
      <c r="AC418" s="11">
        <v>0</v>
      </c>
      <c r="AD418" s="4">
        <v>55.045978260869568</v>
      </c>
      <c r="AE418" s="4">
        <v>0</v>
      </c>
      <c r="AF418" s="11">
        <v>0</v>
      </c>
      <c r="AG418" s="4">
        <v>7.7000000000000011</v>
      </c>
      <c r="AH418" s="4">
        <v>0</v>
      </c>
      <c r="AI418" s="11">
        <v>0</v>
      </c>
      <c r="AJ418" s="4">
        <v>22.208804347826078</v>
      </c>
      <c r="AK418" s="4">
        <v>0</v>
      </c>
      <c r="AL418" s="11" t="s">
        <v>873</v>
      </c>
      <c r="AM418" s="1">
        <v>155829</v>
      </c>
      <c r="AN418" s="1">
        <v>5</v>
      </c>
      <c r="AX418"/>
      <c r="AY418"/>
    </row>
    <row r="419" spans="1:51" x14ac:dyDescent="0.25">
      <c r="A419" t="s">
        <v>508</v>
      </c>
      <c r="B419" t="s">
        <v>472</v>
      </c>
      <c r="C419" t="s">
        <v>785</v>
      </c>
      <c r="D419" t="s">
        <v>549</v>
      </c>
      <c r="E419" s="4">
        <v>42.086956521739133</v>
      </c>
      <c r="F419" s="4">
        <v>171.94413043478264</v>
      </c>
      <c r="G419" s="4">
        <v>0</v>
      </c>
      <c r="H419" s="11">
        <v>0</v>
      </c>
      <c r="I419" s="4">
        <v>150.92706521739134</v>
      </c>
      <c r="J419" s="4">
        <v>0</v>
      </c>
      <c r="K419" s="11">
        <v>0</v>
      </c>
      <c r="L419" s="4">
        <v>28.232826086956521</v>
      </c>
      <c r="M419" s="4">
        <v>0</v>
      </c>
      <c r="N419" s="11">
        <v>0</v>
      </c>
      <c r="O419" s="4">
        <v>18.165326086956522</v>
      </c>
      <c r="P419" s="4">
        <v>0</v>
      </c>
      <c r="Q419" s="9">
        <v>0</v>
      </c>
      <c r="R419" s="4">
        <v>5.3772826086956522</v>
      </c>
      <c r="S419" s="4">
        <v>0</v>
      </c>
      <c r="T419" s="11">
        <v>0</v>
      </c>
      <c r="U419" s="4">
        <v>4.6902173913043477</v>
      </c>
      <c r="V419" s="4">
        <v>0</v>
      </c>
      <c r="W419" s="11">
        <v>0</v>
      </c>
      <c r="X419" s="4">
        <v>43.106195652173909</v>
      </c>
      <c r="Y419" s="4">
        <v>0</v>
      </c>
      <c r="Z419" s="11">
        <v>0</v>
      </c>
      <c r="AA419" s="4">
        <v>10.949565217391305</v>
      </c>
      <c r="AB419" s="4">
        <v>0</v>
      </c>
      <c r="AC419" s="11">
        <v>0</v>
      </c>
      <c r="AD419" s="4">
        <v>77.046956521739162</v>
      </c>
      <c r="AE419" s="4">
        <v>0</v>
      </c>
      <c r="AF419" s="11">
        <v>0</v>
      </c>
      <c r="AG419" s="4">
        <v>0</v>
      </c>
      <c r="AH419" s="4">
        <v>0</v>
      </c>
      <c r="AI419" s="11" t="s">
        <v>873</v>
      </c>
      <c r="AJ419" s="4">
        <v>12.608586956521739</v>
      </c>
      <c r="AK419" s="4">
        <v>0</v>
      </c>
      <c r="AL419" s="11" t="s">
        <v>873</v>
      </c>
      <c r="AM419" s="1">
        <v>155842</v>
      </c>
      <c r="AN419" s="1">
        <v>5</v>
      </c>
      <c r="AX419"/>
      <c r="AY419"/>
    </row>
    <row r="420" spans="1:51" x14ac:dyDescent="0.25">
      <c r="A420" t="s">
        <v>508</v>
      </c>
      <c r="B420" t="s">
        <v>473</v>
      </c>
      <c r="C420" t="s">
        <v>655</v>
      </c>
      <c r="D420" t="s">
        <v>588</v>
      </c>
      <c r="E420" s="4">
        <v>48.706521739130437</v>
      </c>
      <c r="F420" s="4">
        <v>178.99260869565225</v>
      </c>
      <c r="G420" s="4">
        <v>0</v>
      </c>
      <c r="H420" s="11">
        <v>0</v>
      </c>
      <c r="I420" s="4">
        <v>153.59728260869571</v>
      </c>
      <c r="J420" s="4">
        <v>0</v>
      </c>
      <c r="K420" s="11">
        <v>0</v>
      </c>
      <c r="L420" s="4">
        <v>47.398043478260881</v>
      </c>
      <c r="M420" s="4">
        <v>0</v>
      </c>
      <c r="N420" s="11">
        <v>0</v>
      </c>
      <c r="O420" s="4">
        <v>30.915760869565226</v>
      </c>
      <c r="P420" s="4">
        <v>0</v>
      </c>
      <c r="Q420" s="9">
        <v>0</v>
      </c>
      <c r="R420" s="4">
        <v>11.754021739130437</v>
      </c>
      <c r="S420" s="4">
        <v>0</v>
      </c>
      <c r="T420" s="11">
        <v>0</v>
      </c>
      <c r="U420" s="4">
        <v>4.7282608695652177</v>
      </c>
      <c r="V420" s="4">
        <v>0</v>
      </c>
      <c r="W420" s="11">
        <v>0</v>
      </c>
      <c r="X420" s="4">
        <v>45.594021739130447</v>
      </c>
      <c r="Y420" s="4">
        <v>0</v>
      </c>
      <c r="Z420" s="11">
        <v>0</v>
      </c>
      <c r="AA420" s="4">
        <v>8.9130434782608692</v>
      </c>
      <c r="AB420" s="4">
        <v>0</v>
      </c>
      <c r="AC420" s="11">
        <v>0</v>
      </c>
      <c r="AD420" s="4">
        <v>51.105326086956559</v>
      </c>
      <c r="AE420" s="4">
        <v>0</v>
      </c>
      <c r="AF420" s="11">
        <v>0</v>
      </c>
      <c r="AG420" s="4">
        <v>2.0019565217391304</v>
      </c>
      <c r="AH420" s="4">
        <v>0</v>
      </c>
      <c r="AI420" s="11">
        <v>0</v>
      </c>
      <c r="AJ420" s="4">
        <v>23.980217391304357</v>
      </c>
      <c r="AK420" s="4">
        <v>0</v>
      </c>
      <c r="AL420" s="11" t="s">
        <v>873</v>
      </c>
      <c r="AM420" s="1">
        <v>155843</v>
      </c>
      <c r="AN420" s="1">
        <v>5</v>
      </c>
      <c r="AX420"/>
      <c r="AY420"/>
    </row>
    <row r="421" spans="1:51" x14ac:dyDescent="0.25">
      <c r="A421" t="s">
        <v>508</v>
      </c>
      <c r="B421" t="s">
        <v>41</v>
      </c>
      <c r="C421" t="s">
        <v>714</v>
      </c>
      <c r="D421" t="s">
        <v>577</v>
      </c>
      <c r="E421" s="4">
        <v>56.456521739130437</v>
      </c>
      <c r="F421" s="4">
        <v>193.2595652173913</v>
      </c>
      <c r="G421" s="4">
        <v>0.28836956521739132</v>
      </c>
      <c r="H421" s="11">
        <v>1.4921360549115068E-3</v>
      </c>
      <c r="I421" s="4">
        <v>171.7136956521739</v>
      </c>
      <c r="J421" s="4">
        <v>0</v>
      </c>
      <c r="K421" s="11">
        <v>0</v>
      </c>
      <c r="L421" s="4">
        <v>28.79619565217391</v>
      </c>
      <c r="M421" s="4">
        <v>0.28836956521739132</v>
      </c>
      <c r="N421" s="11">
        <v>1.0014154949514015E-2</v>
      </c>
      <c r="O421" s="4">
        <v>13.623913043478263</v>
      </c>
      <c r="P421" s="4">
        <v>0</v>
      </c>
      <c r="Q421" s="9">
        <v>0</v>
      </c>
      <c r="R421" s="4">
        <v>10.715760869565216</v>
      </c>
      <c r="S421" s="4">
        <v>0.28836956521739132</v>
      </c>
      <c r="T421" s="11">
        <v>2.6910787645179294E-2</v>
      </c>
      <c r="U421" s="4">
        <v>4.4565217391304346</v>
      </c>
      <c r="V421" s="4">
        <v>0</v>
      </c>
      <c r="W421" s="11">
        <v>0</v>
      </c>
      <c r="X421" s="4">
        <v>41.331956521739123</v>
      </c>
      <c r="Y421" s="4">
        <v>0</v>
      </c>
      <c r="Z421" s="11">
        <v>0</v>
      </c>
      <c r="AA421" s="4">
        <v>6.3735869565217378</v>
      </c>
      <c r="AB421" s="4">
        <v>0</v>
      </c>
      <c r="AC421" s="11">
        <v>0</v>
      </c>
      <c r="AD421" s="4">
        <v>107.4904347826087</v>
      </c>
      <c r="AE421" s="4">
        <v>0</v>
      </c>
      <c r="AF421" s="11">
        <v>0</v>
      </c>
      <c r="AG421" s="4">
        <v>1.2919565217391307</v>
      </c>
      <c r="AH421" s="4">
        <v>0</v>
      </c>
      <c r="AI421" s="11">
        <v>0</v>
      </c>
      <c r="AJ421" s="4">
        <v>7.9754347826086933</v>
      </c>
      <c r="AK421" s="4">
        <v>0</v>
      </c>
      <c r="AL421" s="11" t="s">
        <v>873</v>
      </c>
      <c r="AM421" s="1">
        <v>155126</v>
      </c>
      <c r="AN421" s="1">
        <v>5</v>
      </c>
      <c r="AX421"/>
      <c r="AY421"/>
    </row>
    <row r="422" spans="1:51" x14ac:dyDescent="0.25">
      <c r="A422" t="s">
        <v>508</v>
      </c>
      <c r="B422" t="s">
        <v>383</v>
      </c>
      <c r="C422" t="s">
        <v>648</v>
      </c>
      <c r="D422" t="s">
        <v>618</v>
      </c>
      <c r="E422" s="4">
        <v>52.391304347826086</v>
      </c>
      <c r="F422" s="4">
        <v>165.44282608695656</v>
      </c>
      <c r="G422" s="4">
        <v>0</v>
      </c>
      <c r="H422" s="11">
        <v>0</v>
      </c>
      <c r="I422" s="4">
        <v>140.53913043478266</v>
      </c>
      <c r="J422" s="4">
        <v>0</v>
      </c>
      <c r="K422" s="11">
        <v>0</v>
      </c>
      <c r="L422" s="4">
        <v>40.384782608695645</v>
      </c>
      <c r="M422" s="4">
        <v>0</v>
      </c>
      <c r="N422" s="11">
        <v>0</v>
      </c>
      <c r="O422" s="4">
        <v>20.537391304347821</v>
      </c>
      <c r="P422" s="4">
        <v>0</v>
      </c>
      <c r="Q422" s="9">
        <v>0</v>
      </c>
      <c r="R422" s="4">
        <v>14.793043478260872</v>
      </c>
      <c r="S422" s="4">
        <v>0</v>
      </c>
      <c r="T422" s="11">
        <v>0</v>
      </c>
      <c r="U422" s="4">
        <v>5.0543478260869561</v>
      </c>
      <c r="V422" s="4">
        <v>0</v>
      </c>
      <c r="W422" s="11">
        <v>0</v>
      </c>
      <c r="X422" s="4">
        <v>27.288369565217394</v>
      </c>
      <c r="Y422" s="4">
        <v>0</v>
      </c>
      <c r="Z422" s="11">
        <v>0</v>
      </c>
      <c r="AA422" s="4">
        <v>5.0563043478260861</v>
      </c>
      <c r="AB422" s="4">
        <v>0</v>
      </c>
      <c r="AC422" s="11">
        <v>0</v>
      </c>
      <c r="AD422" s="4">
        <v>55.284782608695672</v>
      </c>
      <c r="AE422" s="4">
        <v>0</v>
      </c>
      <c r="AF422" s="11">
        <v>0</v>
      </c>
      <c r="AG422" s="4">
        <v>1.1847826086956521</v>
      </c>
      <c r="AH422" s="4">
        <v>0</v>
      </c>
      <c r="AI422" s="11">
        <v>0</v>
      </c>
      <c r="AJ422" s="4">
        <v>36.243804347826106</v>
      </c>
      <c r="AK422" s="4">
        <v>0</v>
      </c>
      <c r="AL422" s="11" t="s">
        <v>873</v>
      </c>
      <c r="AM422" s="1">
        <v>155742</v>
      </c>
      <c r="AN422" s="1">
        <v>5</v>
      </c>
      <c r="AX422"/>
      <c r="AY422"/>
    </row>
    <row r="423" spans="1:51" x14ac:dyDescent="0.25">
      <c r="A423" t="s">
        <v>508</v>
      </c>
      <c r="B423" t="s">
        <v>455</v>
      </c>
      <c r="C423" t="s">
        <v>696</v>
      </c>
      <c r="D423" t="s">
        <v>557</v>
      </c>
      <c r="E423" s="4">
        <v>30.413043478260871</v>
      </c>
      <c r="F423" s="4">
        <v>157.10054347826085</v>
      </c>
      <c r="G423" s="4">
        <v>18.869565217391305</v>
      </c>
      <c r="H423" s="11">
        <v>0.12011139363119024</v>
      </c>
      <c r="I423" s="4">
        <v>140.92673913043478</v>
      </c>
      <c r="J423" s="4">
        <v>18.869565217391305</v>
      </c>
      <c r="K423" s="11">
        <v>0.13389627358032158</v>
      </c>
      <c r="L423" s="4">
        <v>28.535326086956516</v>
      </c>
      <c r="M423" s="4">
        <v>0</v>
      </c>
      <c r="N423" s="11">
        <v>0</v>
      </c>
      <c r="O423" s="4">
        <v>12.361521739130433</v>
      </c>
      <c r="P423" s="4">
        <v>0</v>
      </c>
      <c r="Q423" s="9">
        <v>0</v>
      </c>
      <c r="R423" s="4">
        <v>10.618586956521739</v>
      </c>
      <c r="S423" s="4">
        <v>0</v>
      </c>
      <c r="T423" s="11">
        <v>0</v>
      </c>
      <c r="U423" s="4">
        <v>5.5552173913043479</v>
      </c>
      <c r="V423" s="4">
        <v>0</v>
      </c>
      <c r="W423" s="11">
        <v>0</v>
      </c>
      <c r="X423" s="4">
        <v>27.491630434782611</v>
      </c>
      <c r="Y423" s="4">
        <v>12.521739130434783</v>
      </c>
      <c r="Z423" s="11">
        <v>0.45547459108108002</v>
      </c>
      <c r="AA423" s="4">
        <v>0</v>
      </c>
      <c r="AB423" s="4">
        <v>0</v>
      </c>
      <c r="AC423" s="11" t="s">
        <v>873</v>
      </c>
      <c r="AD423" s="4">
        <v>101.07358695652172</v>
      </c>
      <c r="AE423" s="4">
        <v>6.3478260869565215</v>
      </c>
      <c r="AF423" s="11">
        <v>6.2804005260910858E-2</v>
      </c>
      <c r="AG423" s="4">
        <v>0</v>
      </c>
      <c r="AH423" s="4">
        <v>0</v>
      </c>
      <c r="AI423" s="11" t="s">
        <v>873</v>
      </c>
      <c r="AJ423" s="4">
        <v>0</v>
      </c>
      <c r="AK423" s="4">
        <v>0</v>
      </c>
      <c r="AL423" s="11" t="s">
        <v>873</v>
      </c>
      <c r="AM423" s="1">
        <v>155825</v>
      </c>
      <c r="AN423" s="1">
        <v>5</v>
      </c>
      <c r="AX423"/>
      <c r="AY423"/>
    </row>
    <row r="424" spans="1:51" x14ac:dyDescent="0.25">
      <c r="A424" t="s">
        <v>508</v>
      </c>
      <c r="B424" t="s">
        <v>326</v>
      </c>
      <c r="C424" t="s">
        <v>638</v>
      </c>
      <c r="D424" t="s">
        <v>616</v>
      </c>
      <c r="E424" s="4">
        <v>40.315217391304351</v>
      </c>
      <c r="F424" s="4">
        <v>127.61423913043481</v>
      </c>
      <c r="G424" s="4">
        <v>0</v>
      </c>
      <c r="H424" s="11">
        <v>0</v>
      </c>
      <c r="I424" s="4">
        <v>103.75923913043482</v>
      </c>
      <c r="J424" s="4">
        <v>0</v>
      </c>
      <c r="K424" s="11">
        <v>0</v>
      </c>
      <c r="L424" s="4">
        <v>52.638260869565215</v>
      </c>
      <c r="M424" s="4">
        <v>0</v>
      </c>
      <c r="N424" s="11">
        <v>0</v>
      </c>
      <c r="O424" s="4">
        <v>32.517499999999998</v>
      </c>
      <c r="P424" s="4">
        <v>0</v>
      </c>
      <c r="Q424" s="9">
        <v>0</v>
      </c>
      <c r="R424" s="4">
        <v>15.310978260869559</v>
      </c>
      <c r="S424" s="4">
        <v>0</v>
      </c>
      <c r="T424" s="11">
        <v>0</v>
      </c>
      <c r="U424" s="4">
        <v>4.8097826086956523</v>
      </c>
      <c r="V424" s="4">
        <v>0</v>
      </c>
      <c r="W424" s="11">
        <v>0</v>
      </c>
      <c r="X424" s="4">
        <v>16.806739130434785</v>
      </c>
      <c r="Y424" s="4">
        <v>0</v>
      </c>
      <c r="Z424" s="11">
        <v>0</v>
      </c>
      <c r="AA424" s="4">
        <v>3.7342391304347822</v>
      </c>
      <c r="AB424" s="4">
        <v>0</v>
      </c>
      <c r="AC424" s="11">
        <v>0</v>
      </c>
      <c r="AD424" s="4">
        <v>42.79119565217394</v>
      </c>
      <c r="AE424" s="4">
        <v>0</v>
      </c>
      <c r="AF424" s="11">
        <v>0</v>
      </c>
      <c r="AG424" s="4">
        <v>0</v>
      </c>
      <c r="AH424" s="4">
        <v>0</v>
      </c>
      <c r="AI424" s="11" t="s">
        <v>873</v>
      </c>
      <c r="AJ424" s="4">
        <v>11.643804347826086</v>
      </c>
      <c r="AK424" s="4">
        <v>0</v>
      </c>
      <c r="AL424" s="11" t="s">
        <v>873</v>
      </c>
      <c r="AM424" s="1">
        <v>155674</v>
      </c>
      <c r="AN424" s="1">
        <v>5</v>
      </c>
      <c r="AX424"/>
      <c r="AY424"/>
    </row>
    <row r="425" spans="1:51" x14ac:dyDescent="0.25">
      <c r="A425" t="s">
        <v>508</v>
      </c>
      <c r="B425" t="s">
        <v>3</v>
      </c>
      <c r="C425" t="s">
        <v>748</v>
      </c>
      <c r="D425" t="s">
        <v>574</v>
      </c>
      <c r="E425" s="4">
        <v>50.402173913043477</v>
      </c>
      <c r="F425" s="4">
        <v>123.38130434782607</v>
      </c>
      <c r="G425" s="4">
        <v>0</v>
      </c>
      <c r="H425" s="11">
        <v>0</v>
      </c>
      <c r="I425" s="4">
        <v>108.05065217391304</v>
      </c>
      <c r="J425" s="4">
        <v>0</v>
      </c>
      <c r="K425" s="11">
        <v>0</v>
      </c>
      <c r="L425" s="4">
        <v>39.646739130434781</v>
      </c>
      <c r="M425" s="4">
        <v>0</v>
      </c>
      <c r="N425" s="11">
        <v>0</v>
      </c>
      <c r="O425" s="4">
        <v>29.819456521739131</v>
      </c>
      <c r="P425" s="4">
        <v>0</v>
      </c>
      <c r="Q425" s="9">
        <v>0</v>
      </c>
      <c r="R425" s="4">
        <v>4.4155434782608696</v>
      </c>
      <c r="S425" s="4">
        <v>0</v>
      </c>
      <c r="T425" s="11">
        <v>0</v>
      </c>
      <c r="U425" s="4">
        <v>5.4117391304347828</v>
      </c>
      <c r="V425" s="4">
        <v>0</v>
      </c>
      <c r="W425" s="11">
        <v>0</v>
      </c>
      <c r="X425" s="4">
        <v>25.867282608695653</v>
      </c>
      <c r="Y425" s="4">
        <v>0</v>
      </c>
      <c r="Z425" s="11">
        <v>0</v>
      </c>
      <c r="AA425" s="4">
        <v>5.5033695652173904</v>
      </c>
      <c r="AB425" s="4">
        <v>0</v>
      </c>
      <c r="AC425" s="11">
        <v>0</v>
      </c>
      <c r="AD425" s="4">
        <v>39.249782608695639</v>
      </c>
      <c r="AE425" s="4">
        <v>0</v>
      </c>
      <c r="AF425" s="11">
        <v>0</v>
      </c>
      <c r="AG425" s="4">
        <v>3.9443478260869558</v>
      </c>
      <c r="AH425" s="4">
        <v>0</v>
      </c>
      <c r="AI425" s="11">
        <v>0</v>
      </c>
      <c r="AJ425" s="4">
        <v>9.1697826086956518</v>
      </c>
      <c r="AK425" s="4">
        <v>0</v>
      </c>
      <c r="AL425" s="11" t="s">
        <v>873</v>
      </c>
      <c r="AM425" s="1">
        <v>155290</v>
      </c>
      <c r="AN425" s="1">
        <v>5</v>
      </c>
      <c r="AX425"/>
      <c r="AY425"/>
    </row>
    <row r="426" spans="1:51" x14ac:dyDescent="0.25">
      <c r="A426" t="s">
        <v>508</v>
      </c>
      <c r="B426" t="s">
        <v>30</v>
      </c>
      <c r="C426" t="s">
        <v>640</v>
      </c>
      <c r="D426" t="s">
        <v>604</v>
      </c>
      <c r="E426" s="4">
        <v>63.641304347826086</v>
      </c>
      <c r="F426" s="4">
        <v>168.71163043478259</v>
      </c>
      <c r="G426" s="4">
        <v>0</v>
      </c>
      <c r="H426" s="11">
        <v>0</v>
      </c>
      <c r="I426" s="4">
        <v>160.44543478260869</v>
      </c>
      <c r="J426" s="4">
        <v>0</v>
      </c>
      <c r="K426" s="11">
        <v>0</v>
      </c>
      <c r="L426" s="4">
        <v>44.159239130434791</v>
      </c>
      <c r="M426" s="4">
        <v>0</v>
      </c>
      <c r="N426" s="11">
        <v>0</v>
      </c>
      <c r="O426" s="4">
        <v>36.555978260869573</v>
      </c>
      <c r="P426" s="4">
        <v>0</v>
      </c>
      <c r="Q426" s="9">
        <v>0</v>
      </c>
      <c r="R426" s="4">
        <v>2.2768478260869567</v>
      </c>
      <c r="S426" s="4">
        <v>0</v>
      </c>
      <c r="T426" s="11">
        <v>0</v>
      </c>
      <c r="U426" s="4">
        <v>5.3264130434782606</v>
      </c>
      <c r="V426" s="4">
        <v>0</v>
      </c>
      <c r="W426" s="11">
        <v>0</v>
      </c>
      <c r="X426" s="4">
        <v>25.515434782608686</v>
      </c>
      <c r="Y426" s="4">
        <v>0</v>
      </c>
      <c r="Z426" s="11">
        <v>0</v>
      </c>
      <c r="AA426" s="4">
        <v>0.66293478260869565</v>
      </c>
      <c r="AB426" s="4">
        <v>0</v>
      </c>
      <c r="AC426" s="11">
        <v>0</v>
      </c>
      <c r="AD426" s="4">
        <v>76.219130434782613</v>
      </c>
      <c r="AE426" s="4">
        <v>0</v>
      </c>
      <c r="AF426" s="11">
        <v>0</v>
      </c>
      <c r="AG426" s="4">
        <v>0.48021739130434782</v>
      </c>
      <c r="AH426" s="4">
        <v>0</v>
      </c>
      <c r="AI426" s="11">
        <v>0</v>
      </c>
      <c r="AJ426" s="4">
        <v>21.674673913043474</v>
      </c>
      <c r="AK426" s="4">
        <v>0</v>
      </c>
      <c r="AL426" s="11" t="s">
        <v>873</v>
      </c>
      <c r="AM426" s="1">
        <v>155094</v>
      </c>
      <c r="AN426" s="1">
        <v>5</v>
      </c>
      <c r="AX426"/>
      <c r="AY426"/>
    </row>
    <row r="427" spans="1:51" x14ac:dyDescent="0.25">
      <c r="A427" t="s">
        <v>508</v>
      </c>
      <c r="B427" t="s">
        <v>490</v>
      </c>
      <c r="C427" t="s">
        <v>706</v>
      </c>
      <c r="D427" t="s">
        <v>557</v>
      </c>
      <c r="E427" s="4">
        <v>36.163043478260867</v>
      </c>
      <c r="F427" s="4">
        <v>150.13858695652172</v>
      </c>
      <c r="G427" s="4">
        <v>0</v>
      </c>
      <c r="H427" s="11">
        <v>0</v>
      </c>
      <c r="I427" s="4">
        <v>139.08423913043478</v>
      </c>
      <c r="J427" s="4">
        <v>0</v>
      </c>
      <c r="K427" s="11">
        <v>0</v>
      </c>
      <c r="L427" s="4">
        <v>34.789673913043472</v>
      </c>
      <c r="M427" s="4">
        <v>0</v>
      </c>
      <c r="N427" s="11">
        <v>0</v>
      </c>
      <c r="O427" s="4">
        <v>28.49619565217391</v>
      </c>
      <c r="P427" s="4">
        <v>0</v>
      </c>
      <c r="Q427" s="9">
        <v>0</v>
      </c>
      <c r="R427" s="4">
        <v>2.6956521739130435</v>
      </c>
      <c r="S427" s="4">
        <v>0</v>
      </c>
      <c r="T427" s="11">
        <v>0</v>
      </c>
      <c r="U427" s="4">
        <v>3.597826086956522</v>
      </c>
      <c r="V427" s="4">
        <v>0</v>
      </c>
      <c r="W427" s="11">
        <v>0</v>
      </c>
      <c r="X427" s="4">
        <v>39.86847826086958</v>
      </c>
      <c r="Y427" s="4">
        <v>0</v>
      </c>
      <c r="Z427" s="11">
        <v>0</v>
      </c>
      <c r="AA427" s="4">
        <v>4.7608695652173916</v>
      </c>
      <c r="AB427" s="4">
        <v>0</v>
      </c>
      <c r="AC427" s="11">
        <v>0</v>
      </c>
      <c r="AD427" s="4">
        <v>66.689130434782584</v>
      </c>
      <c r="AE427" s="4">
        <v>0</v>
      </c>
      <c r="AF427" s="11">
        <v>0</v>
      </c>
      <c r="AG427" s="4">
        <v>4.0304347826086957</v>
      </c>
      <c r="AH427" s="4">
        <v>0</v>
      </c>
      <c r="AI427" s="11">
        <v>0</v>
      </c>
      <c r="AJ427" s="4">
        <v>0</v>
      </c>
      <c r="AK427" s="4">
        <v>0</v>
      </c>
      <c r="AL427" s="11" t="s">
        <v>873</v>
      </c>
      <c r="AM427" s="7">
        <v>1.4999999999999999E+248</v>
      </c>
      <c r="AN427" s="1">
        <v>5</v>
      </c>
      <c r="AX427"/>
      <c r="AY427"/>
    </row>
    <row r="428" spans="1:51" x14ac:dyDescent="0.25">
      <c r="A428" t="s">
        <v>508</v>
      </c>
      <c r="B428" t="s">
        <v>371</v>
      </c>
      <c r="C428" t="s">
        <v>680</v>
      </c>
      <c r="D428" t="s">
        <v>555</v>
      </c>
      <c r="E428" s="4">
        <v>50.978260869565219</v>
      </c>
      <c r="F428" s="4">
        <v>169.90826086956531</v>
      </c>
      <c r="G428" s="4">
        <v>0</v>
      </c>
      <c r="H428" s="11">
        <v>0</v>
      </c>
      <c r="I428" s="4">
        <v>148.56456521739139</v>
      </c>
      <c r="J428" s="4">
        <v>0</v>
      </c>
      <c r="K428" s="11">
        <v>0</v>
      </c>
      <c r="L428" s="4">
        <v>40.972499999999997</v>
      </c>
      <c r="M428" s="4">
        <v>0</v>
      </c>
      <c r="N428" s="11">
        <v>0</v>
      </c>
      <c r="O428" s="4">
        <v>19.628804347826083</v>
      </c>
      <c r="P428" s="4">
        <v>0</v>
      </c>
      <c r="Q428" s="9">
        <v>0</v>
      </c>
      <c r="R428" s="4">
        <v>16.289347826086956</v>
      </c>
      <c r="S428" s="4">
        <v>0</v>
      </c>
      <c r="T428" s="11">
        <v>0</v>
      </c>
      <c r="U428" s="4">
        <v>5.0543478260869561</v>
      </c>
      <c r="V428" s="4">
        <v>0</v>
      </c>
      <c r="W428" s="11">
        <v>0</v>
      </c>
      <c r="X428" s="4">
        <v>24.201195652173912</v>
      </c>
      <c r="Y428" s="4">
        <v>0</v>
      </c>
      <c r="Z428" s="11">
        <v>0</v>
      </c>
      <c r="AA428" s="4">
        <v>0</v>
      </c>
      <c r="AB428" s="4">
        <v>0</v>
      </c>
      <c r="AC428" s="11" t="s">
        <v>873</v>
      </c>
      <c r="AD428" s="4">
        <v>82.721739130434884</v>
      </c>
      <c r="AE428" s="4">
        <v>0</v>
      </c>
      <c r="AF428" s="11">
        <v>0</v>
      </c>
      <c r="AG428" s="4">
        <v>0</v>
      </c>
      <c r="AH428" s="4">
        <v>0</v>
      </c>
      <c r="AI428" s="11" t="s">
        <v>873</v>
      </c>
      <c r="AJ428" s="4">
        <v>22.012826086956519</v>
      </c>
      <c r="AK428" s="4">
        <v>0</v>
      </c>
      <c r="AL428" s="11" t="s">
        <v>873</v>
      </c>
      <c r="AM428" s="1">
        <v>155727</v>
      </c>
      <c r="AN428" s="1">
        <v>5</v>
      </c>
      <c r="AX428"/>
      <c r="AY428"/>
    </row>
    <row r="429" spans="1:51" x14ac:dyDescent="0.25">
      <c r="A429" t="s">
        <v>508</v>
      </c>
      <c r="B429" t="s">
        <v>62</v>
      </c>
      <c r="C429" t="s">
        <v>669</v>
      </c>
      <c r="D429" t="s">
        <v>563</v>
      </c>
      <c r="E429" s="4">
        <v>73.391304347826093</v>
      </c>
      <c r="F429" s="4">
        <v>270.47163043478258</v>
      </c>
      <c r="G429" s="4">
        <v>0</v>
      </c>
      <c r="H429" s="11">
        <v>0</v>
      </c>
      <c r="I429" s="4">
        <v>235.85793478260865</v>
      </c>
      <c r="J429" s="4">
        <v>0</v>
      </c>
      <c r="K429" s="11">
        <v>0</v>
      </c>
      <c r="L429" s="4">
        <v>42.418478260869563</v>
      </c>
      <c r="M429" s="4">
        <v>0</v>
      </c>
      <c r="N429" s="11">
        <v>0</v>
      </c>
      <c r="O429" s="4">
        <v>23.724782608695651</v>
      </c>
      <c r="P429" s="4">
        <v>0</v>
      </c>
      <c r="Q429" s="9">
        <v>0</v>
      </c>
      <c r="R429" s="4">
        <v>12.519782608695653</v>
      </c>
      <c r="S429" s="4">
        <v>0</v>
      </c>
      <c r="T429" s="11">
        <v>0</v>
      </c>
      <c r="U429" s="4">
        <v>6.1739130434782608</v>
      </c>
      <c r="V429" s="4">
        <v>0</v>
      </c>
      <c r="W429" s="11">
        <v>0</v>
      </c>
      <c r="X429" s="4">
        <v>63.110326086956519</v>
      </c>
      <c r="Y429" s="4">
        <v>0</v>
      </c>
      <c r="Z429" s="11">
        <v>0</v>
      </c>
      <c r="AA429" s="4">
        <v>15.919999999999996</v>
      </c>
      <c r="AB429" s="4">
        <v>0</v>
      </c>
      <c r="AC429" s="11">
        <v>0</v>
      </c>
      <c r="AD429" s="4">
        <v>126.6653260869565</v>
      </c>
      <c r="AE429" s="4">
        <v>0</v>
      </c>
      <c r="AF429" s="11">
        <v>0</v>
      </c>
      <c r="AG429" s="4">
        <v>8.4239130434782608E-2</v>
      </c>
      <c r="AH429" s="4">
        <v>0</v>
      </c>
      <c r="AI429" s="11">
        <v>0</v>
      </c>
      <c r="AJ429" s="4">
        <v>22.27326086956522</v>
      </c>
      <c r="AK429" s="4">
        <v>0</v>
      </c>
      <c r="AL429" s="11" t="s">
        <v>873</v>
      </c>
      <c r="AM429" s="1">
        <v>155160</v>
      </c>
      <c r="AN429" s="1">
        <v>5</v>
      </c>
      <c r="AX429"/>
      <c r="AY429"/>
    </row>
    <row r="430" spans="1:51" x14ac:dyDescent="0.25">
      <c r="A430" t="s">
        <v>508</v>
      </c>
      <c r="B430" t="s">
        <v>468</v>
      </c>
      <c r="C430" t="s">
        <v>686</v>
      </c>
      <c r="D430" t="s">
        <v>562</v>
      </c>
      <c r="E430" s="4">
        <v>40.239130434782609</v>
      </c>
      <c r="F430" s="4">
        <v>130.0960869565217</v>
      </c>
      <c r="G430" s="4">
        <v>0</v>
      </c>
      <c r="H430" s="11">
        <v>0</v>
      </c>
      <c r="I430" s="4">
        <v>113.97413043478258</v>
      </c>
      <c r="J430" s="4">
        <v>0</v>
      </c>
      <c r="K430" s="11">
        <v>0</v>
      </c>
      <c r="L430" s="4">
        <v>28.987500000000004</v>
      </c>
      <c r="M430" s="4">
        <v>0</v>
      </c>
      <c r="N430" s="11">
        <v>0</v>
      </c>
      <c r="O430" s="4">
        <v>12.865543478260872</v>
      </c>
      <c r="P430" s="4">
        <v>0</v>
      </c>
      <c r="Q430" s="9">
        <v>0</v>
      </c>
      <c r="R430" s="4">
        <v>11.149130434782609</v>
      </c>
      <c r="S430" s="4">
        <v>0</v>
      </c>
      <c r="T430" s="11">
        <v>0</v>
      </c>
      <c r="U430" s="4">
        <v>4.9728260869565215</v>
      </c>
      <c r="V430" s="4">
        <v>0</v>
      </c>
      <c r="W430" s="11">
        <v>0</v>
      </c>
      <c r="X430" s="4">
        <v>36.150434782608691</v>
      </c>
      <c r="Y430" s="4">
        <v>0</v>
      </c>
      <c r="Z430" s="11">
        <v>0</v>
      </c>
      <c r="AA430" s="4">
        <v>0</v>
      </c>
      <c r="AB430" s="4">
        <v>0</v>
      </c>
      <c r="AC430" s="11" t="s">
        <v>873</v>
      </c>
      <c r="AD430" s="4">
        <v>42.868260869565198</v>
      </c>
      <c r="AE430" s="4">
        <v>0</v>
      </c>
      <c r="AF430" s="11">
        <v>0</v>
      </c>
      <c r="AG430" s="4">
        <v>0.11956521739130435</v>
      </c>
      <c r="AH430" s="4">
        <v>0</v>
      </c>
      <c r="AI430" s="11">
        <v>0</v>
      </c>
      <c r="AJ430" s="4">
        <v>21.970326086956515</v>
      </c>
      <c r="AK430" s="4">
        <v>0</v>
      </c>
      <c r="AL430" s="11" t="s">
        <v>873</v>
      </c>
      <c r="AM430" s="1">
        <v>155838</v>
      </c>
      <c r="AN430" s="1">
        <v>5</v>
      </c>
      <c r="AX430"/>
      <c r="AY430"/>
    </row>
    <row r="431" spans="1:51" x14ac:dyDescent="0.25">
      <c r="A431" t="s">
        <v>508</v>
      </c>
      <c r="B431" t="s">
        <v>121</v>
      </c>
      <c r="C431" t="s">
        <v>713</v>
      </c>
      <c r="D431" t="s">
        <v>587</v>
      </c>
      <c r="E431" s="4">
        <v>47.217391304347828</v>
      </c>
      <c r="F431" s="4">
        <v>127.98934782608697</v>
      </c>
      <c r="G431" s="4">
        <v>2.0184782608695655</v>
      </c>
      <c r="H431" s="11">
        <v>1.5770673850235499E-2</v>
      </c>
      <c r="I431" s="4">
        <v>112.28065217391305</v>
      </c>
      <c r="J431" s="4">
        <v>2.0184782608695655</v>
      </c>
      <c r="K431" s="11">
        <v>1.7977079949118183E-2</v>
      </c>
      <c r="L431" s="4">
        <v>14.976739130434787</v>
      </c>
      <c r="M431" s="4">
        <v>0</v>
      </c>
      <c r="N431" s="11">
        <v>0</v>
      </c>
      <c r="O431" s="4">
        <v>5.4913043478260883</v>
      </c>
      <c r="P431" s="4">
        <v>0</v>
      </c>
      <c r="Q431" s="9">
        <v>0</v>
      </c>
      <c r="R431" s="4">
        <v>9.4854347826086975</v>
      </c>
      <c r="S431" s="4">
        <v>0</v>
      </c>
      <c r="T431" s="11">
        <v>0</v>
      </c>
      <c r="U431" s="4">
        <v>0</v>
      </c>
      <c r="V431" s="4">
        <v>0</v>
      </c>
      <c r="W431" s="11" t="s">
        <v>873</v>
      </c>
      <c r="X431" s="4">
        <v>35.204891304347811</v>
      </c>
      <c r="Y431" s="4">
        <v>0</v>
      </c>
      <c r="Z431" s="11">
        <v>0</v>
      </c>
      <c r="AA431" s="4">
        <v>6.2232608695652178</v>
      </c>
      <c r="AB431" s="4">
        <v>0</v>
      </c>
      <c r="AC431" s="11">
        <v>0</v>
      </c>
      <c r="AD431" s="4">
        <v>67.003043478260892</v>
      </c>
      <c r="AE431" s="4">
        <v>2.0184782608695655</v>
      </c>
      <c r="AF431" s="11">
        <v>3.0125172769569188E-2</v>
      </c>
      <c r="AG431" s="4">
        <v>0</v>
      </c>
      <c r="AH431" s="4">
        <v>0</v>
      </c>
      <c r="AI431" s="11" t="s">
        <v>873</v>
      </c>
      <c r="AJ431" s="4">
        <v>4.5814130434782614</v>
      </c>
      <c r="AK431" s="4">
        <v>0</v>
      </c>
      <c r="AL431" s="11" t="s">
        <v>873</v>
      </c>
      <c r="AM431" s="1">
        <v>155254</v>
      </c>
      <c r="AN431" s="1">
        <v>5</v>
      </c>
      <c r="AX431"/>
      <c r="AY431"/>
    </row>
    <row r="432" spans="1:51" x14ac:dyDescent="0.25">
      <c r="A432" t="s">
        <v>508</v>
      </c>
      <c r="B432" t="s">
        <v>5</v>
      </c>
      <c r="C432" t="s">
        <v>658</v>
      </c>
      <c r="D432" t="s">
        <v>581</v>
      </c>
      <c r="E432" s="4">
        <v>39.913043478260867</v>
      </c>
      <c r="F432" s="4">
        <v>110.96630434782611</v>
      </c>
      <c r="G432" s="4">
        <v>2.0929347826086957</v>
      </c>
      <c r="H432" s="11">
        <v>1.8860993838709358E-2</v>
      </c>
      <c r="I432" s="4">
        <v>99.623913043478268</v>
      </c>
      <c r="J432" s="4">
        <v>1.7016304347826088</v>
      </c>
      <c r="K432" s="11">
        <v>1.7080542038536234E-2</v>
      </c>
      <c r="L432" s="4">
        <v>5.4782608695652177</v>
      </c>
      <c r="M432" s="4">
        <v>0</v>
      </c>
      <c r="N432" s="11">
        <v>0</v>
      </c>
      <c r="O432" s="4">
        <v>0</v>
      </c>
      <c r="P432" s="4">
        <v>0</v>
      </c>
      <c r="Q432" s="9" t="s">
        <v>873</v>
      </c>
      <c r="R432" s="4">
        <v>0</v>
      </c>
      <c r="S432" s="4">
        <v>0</v>
      </c>
      <c r="T432" s="11" t="s">
        <v>873</v>
      </c>
      <c r="U432" s="4">
        <v>5.4782608695652177</v>
      </c>
      <c r="V432" s="4">
        <v>0</v>
      </c>
      <c r="W432" s="11">
        <v>0</v>
      </c>
      <c r="X432" s="4">
        <v>29.745760869565224</v>
      </c>
      <c r="Y432" s="4">
        <v>0</v>
      </c>
      <c r="Z432" s="11">
        <v>0</v>
      </c>
      <c r="AA432" s="4">
        <v>5.8641304347826084</v>
      </c>
      <c r="AB432" s="4">
        <v>0.39130434782608697</v>
      </c>
      <c r="AC432" s="11">
        <v>6.672845227062095E-2</v>
      </c>
      <c r="AD432" s="4">
        <v>64.607065217391309</v>
      </c>
      <c r="AE432" s="4">
        <v>1.7016304347826088</v>
      </c>
      <c r="AF432" s="11">
        <v>2.6338147833474934E-2</v>
      </c>
      <c r="AG432" s="4">
        <v>5.2710869565217369</v>
      </c>
      <c r="AH432" s="4">
        <v>0</v>
      </c>
      <c r="AI432" s="11">
        <v>0</v>
      </c>
      <c r="AJ432" s="4">
        <v>0</v>
      </c>
      <c r="AK432" s="4">
        <v>0</v>
      </c>
      <c r="AL432" s="11" t="s">
        <v>873</v>
      </c>
      <c r="AM432" s="1">
        <v>155587</v>
      </c>
      <c r="AN432" s="1">
        <v>5</v>
      </c>
      <c r="AX432"/>
      <c r="AY432"/>
    </row>
    <row r="433" spans="1:51" x14ac:dyDescent="0.25">
      <c r="A433" t="s">
        <v>508</v>
      </c>
      <c r="B433" t="s">
        <v>61</v>
      </c>
      <c r="C433" t="s">
        <v>708</v>
      </c>
      <c r="D433" t="s">
        <v>605</v>
      </c>
      <c r="E433" s="4">
        <v>38.206521739130437</v>
      </c>
      <c r="F433" s="4">
        <v>142.58271739130436</v>
      </c>
      <c r="G433" s="4">
        <v>2.0308695652173911</v>
      </c>
      <c r="H433" s="11">
        <v>1.4243448311087155E-2</v>
      </c>
      <c r="I433" s="4">
        <v>119.16695652173915</v>
      </c>
      <c r="J433" s="4">
        <v>1.3977173913043477</v>
      </c>
      <c r="K433" s="11">
        <v>1.1729068460763849E-2</v>
      </c>
      <c r="L433" s="4">
        <v>13.420434782608694</v>
      </c>
      <c r="M433" s="4">
        <v>0.63315217391304346</v>
      </c>
      <c r="N433" s="11">
        <v>4.717821621796741E-2</v>
      </c>
      <c r="O433" s="4">
        <v>7.8408695652173899</v>
      </c>
      <c r="P433" s="4">
        <v>0</v>
      </c>
      <c r="Q433" s="9">
        <v>0</v>
      </c>
      <c r="R433" s="4">
        <v>0.43826086956521737</v>
      </c>
      <c r="S433" s="4">
        <v>0</v>
      </c>
      <c r="T433" s="11">
        <v>0</v>
      </c>
      <c r="U433" s="4">
        <v>5.1413043478260869</v>
      </c>
      <c r="V433" s="4">
        <v>0.63315217391304346</v>
      </c>
      <c r="W433" s="11">
        <v>0.12315010570824524</v>
      </c>
      <c r="X433" s="4">
        <v>30.774782608695645</v>
      </c>
      <c r="Y433" s="4">
        <v>1.2502173913043477</v>
      </c>
      <c r="Z433" s="11">
        <v>4.0624735102144621E-2</v>
      </c>
      <c r="AA433" s="4">
        <v>17.83619565217391</v>
      </c>
      <c r="AB433" s="4">
        <v>0</v>
      </c>
      <c r="AC433" s="11">
        <v>0</v>
      </c>
      <c r="AD433" s="4">
        <v>60.116413043478282</v>
      </c>
      <c r="AE433" s="4">
        <v>0.14749999999999999</v>
      </c>
      <c r="AF433" s="11">
        <v>2.4535728685828755E-3</v>
      </c>
      <c r="AG433" s="4">
        <v>0.33152173913043476</v>
      </c>
      <c r="AH433" s="4">
        <v>0</v>
      </c>
      <c r="AI433" s="11">
        <v>0</v>
      </c>
      <c r="AJ433" s="4">
        <v>20.103369565217392</v>
      </c>
      <c r="AK433" s="4">
        <v>0</v>
      </c>
      <c r="AL433" s="11" t="s">
        <v>873</v>
      </c>
      <c r="AM433" s="1">
        <v>155159</v>
      </c>
      <c r="AN433" s="1">
        <v>5</v>
      </c>
      <c r="AX433"/>
      <c r="AY433"/>
    </row>
    <row r="434" spans="1:51" x14ac:dyDescent="0.25">
      <c r="A434" t="s">
        <v>508</v>
      </c>
      <c r="B434" t="s">
        <v>469</v>
      </c>
      <c r="C434" t="s">
        <v>820</v>
      </c>
      <c r="D434" t="s">
        <v>551</v>
      </c>
      <c r="E434" s="4">
        <v>21.826086956521738</v>
      </c>
      <c r="F434" s="4">
        <v>97.477173913043501</v>
      </c>
      <c r="G434" s="4">
        <v>8.1204347826086973</v>
      </c>
      <c r="H434" s="11">
        <v>8.330601367098206E-2</v>
      </c>
      <c r="I434" s="4">
        <v>87.679565217391328</v>
      </c>
      <c r="J434" s="4">
        <v>8.0878260869565217</v>
      </c>
      <c r="K434" s="11">
        <v>9.2242999459494282E-2</v>
      </c>
      <c r="L434" s="4">
        <v>12.748804347826088</v>
      </c>
      <c r="M434" s="4">
        <v>1.0116304347826086</v>
      </c>
      <c r="N434" s="11">
        <v>7.9351004783057219E-2</v>
      </c>
      <c r="O434" s="4">
        <v>8.3220652173913052</v>
      </c>
      <c r="P434" s="4">
        <v>0.97902173913043467</v>
      </c>
      <c r="Q434" s="9">
        <v>0.11764168070739127</v>
      </c>
      <c r="R434" s="4">
        <v>1.9836956521739126</v>
      </c>
      <c r="S434" s="4">
        <v>3.2608695652173912E-2</v>
      </c>
      <c r="T434" s="11">
        <v>1.6438356164383564E-2</v>
      </c>
      <c r="U434" s="4">
        <v>2.4430434782608699</v>
      </c>
      <c r="V434" s="4">
        <v>0</v>
      </c>
      <c r="W434" s="11">
        <v>0</v>
      </c>
      <c r="X434" s="4">
        <v>18.166521739130431</v>
      </c>
      <c r="Y434" s="4">
        <v>1.561195652173913</v>
      </c>
      <c r="Z434" s="11">
        <v>8.5938060933872643E-2</v>
      </c>
      <c r="AA434" s="4">
        <v>5.370869565217391</v>
      </c>
      <c r="AB434" s="4">
        <v>0</v>
      </c>
      <c r="AC434" s="11">
        <v>0</v>
      </c>
      <c r="AD434" s="4">
        <v>40.829782608695666</v>
      </c>
      <c r="AE434" s="4">
        <v>3.200434782608697</v>
      </c>
      <c r="AF434" s="11">
        <v>7.8384810746631034E-2</v>
      </c>
      <c r="AG434" s="4">
        <v>0.91152173913043466</v>
      </c>
      <c r="AH434" s="4">
        <v>0</v>
      </c>
      <c r="AI434" s="11">
        <v>0</v>
      </c>
      <c r="AJ434" s="4">
        <v>19.44967391304348</v>
      </c>
      <c r="AK434" s="4">
        <v>2.3471739130434779</v>
      </c>
      <c r="AL434" s="11">
        <v>8.286422154302123</v>
      </c>
      <c r="AM434" s="1">
        <v>155839</v>
      </c>
      <c r="AN434" s="1">
        <v>5</v>
      </c>
      <c r="AX434"/>
      <c r="AY434"/>
    </row>
    <row r="435" spans="1:51" x14ac:dyDescent="0.25">
      <c r="A435" t="s">
        <v>508</v>
      </c>
      <c r="B435" t="s">
        <v>224</v>
      </c>
      <c r="C435" t="s">
        <v>764</v>
      </c>
      <c r="D435" t="s">
        <v>629</v>
      </c>
      <c r="E435" s="4">
        <v>46.760869565217391</v>
      </c>
      <c r="F435" s="4">
        <v>165.19445652173917</v>
      </c>
      <c r="G435" s="4">
        <v>0</v>
      </c>
      <c r="H435" s="11">
        <v>0</v>
      </c>
      <c r="I435" s="4">
        <v>143.25804347826087</v>
      </c>
      <c r="J435" s="4">
        <v>0</v>
      </c>
      <c r="K435" s="11">
        <v>0</v>
      </c>
      <c r="L435" s="4">
        <v>25.370217391304351</v>
      </c>
      <c r="M435" s="4">
        <v>0</v>
      </c>
      <c r="N435" s="11">
        <v>0</v>
      </c>
      <c r="O435" s="4">
        <v>14.62663043478261</v>
      </c>
      <c r="P435" s="4">
        <v>0</v>
      </c>
      <c r="Q435" s="9">
        <v>0</v>
      </c>
      <c r="R435" s="4">
        <v>5.7001086956521734</v>
      </c>
      <c r="S435" s="4">
        <v>0</v>
      </c>
      <c r="T435" s="11">
        <v>0</v>
      </c>
      <c r="U435" s="4">
        <v>5.0434782608695654</v>
      </c>
      <c r="V435" s="4">
        <v>0</v>
      </c>
      <c r="W435" s="11">
        <v>0</v>
      </c>
      <c r="X435" s="4">
        <v>37.428478260869554</v>
      </c>
      <c r="Y435" s="4">
        <v>0</v>
      </c>
      <c r="Z435" s="11">
        <v>0</v>
      </c>
      <c r="AA435" s="4">
        <v>11.192826086956524</v>
      </c>
      <c r="AB435" s="4">
        <v>0</v>
      </c>
      <c r="AC435" s="11">
        <v>0</v>
      </c>
      <c r="AD435" s="4">
        <v>70.475217391304355</v>
      </c>
      <c r="AE435" s="4">
        <v>0</v>
      </c>
      <c r="AF435" s="11">
        <v>0</v>
      </c>
      <c r="AG435" s="4">
        <v>9.9852173913043476</v>
      </c>
      <c r="AH435" s="4">
        <v>0</v>
      </c>
      <c r="AI435" s="11">
        <v>0</v>
      </c>
      <c r="AJ435" s="4">
        <v>10.742499999999996</v>
      </c>
      <c r="AK435" s="4">
        <v>0</v>
      </c>
      <c r="AL435" s="11" t="s">
        <v>873</v>
      </c>
      <c r="AM435" s="1">
        <v>155462</v>
      </c>
      <c r="AN435" s="1">
        <v>5</v>
      </c>
      <c r="AX435"/>
      <c r="AY435"/>
    </row>
    <row r="436" spans="1:51" x14ac:dyDescent="0.25">
      <c r="A436" t="s">
        <v>508</v>
      </c>
      <c r="B436" t="s">
        <v>357</v>
      </c>
      <c r="C436" t="s">
        <v>765</v>
      </c>
      <c r="D436" t="s">
        <v>579</v>
      </c>
      <c r="E436" s="4">
        <v>95.086956521739125</v>
      </c>
      <c r="F436" s="4">
        <v>390.82413043478272</v>
      </c>
      <c r="G436" s="4">
        <v>0.125</v>
      </c>
      <c r="H436" s="11">
        <v>3.198369554636773E-4</v>
      </c>
      <c r="I436" s="4">
        <v>370.22858695652189</v>
      </c>
      <c r="J436" s="4">
        <v>0.125</v>
      </c>
      <c r="K436" s="11">
        <v>3.3762924961458875E-4</v>
      </c>
      <c r="L436" s="4">
        <v>65.090652173913028</v>
      </c>
      <c r="M436" s="4">
        <v>0</v>
      </c>
      <c r="N436" s="11">
        <v>0</v>
      </c>
      <c r="O436" s="4">
        <v>44.495108695652164</v>
      </c>
      <c r="P436" s="4">
        <v>0</v>
      </c>
      <c r="Q436" s="9">
        <v>0</v>
      </c>
      <c r="R436" s="4">
        <v>14.856413043478257</v>
      </c>
      <c r="S436" s="4">
        <v>0</v>
      </c>
      <c r="T436" s="11">
        <v>0</v>
      </c>
      <c r="U436" s="4">
        <v>5.7391304347826084</v>
      </c>
      <c r="V436" s="4">
        <v>0</v>
      </c>
      <c r="W436" s="11">
        <v>0</v>
      </c>
      <c r="X436" s="4">
        <v>41.005760869565215</v>
      </c>
      <c r="Y436" s="4">
        <v>0</v>
      </c>
      <c r="Z436" s="11">
        <v>0</v>
      </c>
      <c r="AA436" s="4">
        <v>0</v>
      </c>
      <c r="AB436" s="4">
        <v>0</v>
      </c>
      <c r="AC436" s="11" t="s">
        <v>873</v>
      </c>
      <c r="AD436" s="4">
        <v>247.46173913043489</v>
      </c>
      <c r="AE436" s="4">
        <v>0.125</v>
      </c>
      <c r="AF436" s="11">
        <v>5.0512859256239854E-4</v>
      </c>
      <c r="AG436" s="4">
        <v>0</v>
      </c>
      <c r="AH436" s="4">
        <v>0</v>
      </c>
      <c r="AI436" s="11" t="s">
        <v>873</v>
      </c>
      <c r="AJ436" s="4">
        <v>37.265978260869566</v>
      </c>
      <c r="AK436" s="4">
        <v>0</v>
      </c>
      <c r="AL436" s="11" t="s">
        <v>873</v>
      </c>
      <c r="AM436" s="1">
        <v>155707</v>
      </c>
      <c r="AN436" s="1">
        <v>5</v>
      </c>
      <c r="AX436"/>
      <c r="AY436"/>
    </row>
    <row r="437" spans="1:51" x14ac:dyDescent="0.25">
      <c r="A437" t="s">
        <v>508</v>
      </c>
      <c r="B437" t="s">
        <v>124</v>
      </c>
      <c r="C437" t="s">
        <v>740</v>
      </c>
      <c r="D437" t="s">
        <v>580</v>
      </c>
      <c r="E437" s="4">
        <v>21.836956521739129</v>
      </c>
      <c r="F437" s="4">
        <v>77.430217391304325</v>
      </c>
      <c r="G437" s="4">
        <v>0</v>
      </c>
      <c r="H437" s="11">
        <v>0</v>
      </c>
      <c r="I437" s="4">
        <v>66.908478260869543</v>
      </c>
      <c r="J437" s="4">
        <v>0</v>
      </c>
      <c r="K437" s="11">
        <v>0</v>
      </c>
      <c r="L437" s="4">
        <v>10.739130434782609</v>
      </c>
      <c r="M437" s="4">
        <v>0</v>
      </c>
      <c r="N437" s="11">
        <v>0</v>
      </c>
      <c r="O437" s="4">
        <v>0.21739130434782608</v>
      </c>
      <c r="P437" s="4">
        <v>0</v>
      </c>
      <c r="Q437" s="9">
        <v>0</v>
      </c>
      <c r="R437" s="4">
        <v>5.4782608695652177</v>
      </c>
      <c r="S437" s="4">
        <v>0</v>
      </c>
      <c r="T437" s="11">
        <v>0</v>
      </c>
      <c r="U437" s="4">
        <v>5.0434782608695654</v>
      </c>
      <c r="V437" s="4">
        <v>0</v>
      </c>
      <c r="W437" s="11">
        <v>0</v>
      </c>
      <c r="X437" s="4">
        <v>25.054999999999989</v>
      </c>
      <c r="Y437" s="4">
        <v>0</v>
      </c>
      <c r="Z437" s="11">
        <v>0</v>
      </c>
      <c r="AA437" s="4">
        <v>0</v>
      </c>
      <c r="AB437" s="4">
        <v>0</v>
      </c>
      <c r="AC437" s="11" t="s">
        <v>873</v>
      </c>
      <c r="AD437" s="4">
        <v>41.63608695652173</v>
      </c>
      <c r="AE437" s="4">
        <v>0</v>
      </c>
      <c r="AF437" s="11">
        <v>0</v>
      </c>
      <c r="AG437" s="4">
        <v>0</v>
      </c>
      <c r="AH437" s="4">
        <v>0</v>
      </c>
      <c r="AI437" s="11" t="s">
        <v>873</v>
      </c>
      <c r="AJ437" s="4">
        <v>0</v>
      </c>
      <c r="AK437" s="4">
        <v>0</v>
      </c>
      <c r="AL437" s="11" t="s">
        <v>873</v>
      </c>
      <c r="AM437" s="1">
        <v>155263</v>
      </c>
      <c r="AN437" s="1">
        <v>5</v>
      </c>
      <c r="AX437"/>
      <c r="AY437"/>
    </row>
    <row r="438" spans="1:51" x14ac:dyDescent="0.25">
      <c r="A438" t="s">
        <v>508</v>
      </c>
      <c r="B438" t="s">
        <v>474</v>
      </c>
      <c r="C438" t="s">
        <v>737</v>
      </c>
      <c r="D438" t="s">
        <v>613</v>
      </c>
      <c r="E438" s="4">
        <v>67.923913043478265</v>
      </c>
      <c r="F438" s="4">
        <v>275.46043478260873</v>
      </c>
      <c r="G438" s="4">
        <v>13.155434782608697</v>
      </c>
      <c r="H438" s="11">
        <v>4.7757983076556404E-2</v>
      </c>
      <c r="I438" s="4">
        <v>251.58543478260873</v>
      </c>
      <c r="J438" s="4">
        <v>13.155434782608697</v>
      </c>
      <c r="K438" s="11">
        <v>5.2290128774649114E-2</v>
      </c>
      <c r="L438" s="4">
        <v>80.117934782608714</v>
      </c>
      <c r="M438" s="4">
        <v>4.9467391304347839</v>
      </c>
      <c r="N438" s="11">
        <v>6.1743218217708951E-2</v>
      </c>
      <c r="O438" s="4">
        <v>57.232065217391316</v>
      </c>
      <c r="P438" s="4">
        <v>4.9467391304347839</v>
      </c>
      <c r="Q438" s="9">
        <v>8.6433000655227105E-2</v>
      </c>
      <c r="R438" s="4">
        <v>17.668478260869566</v>
      </c>
      <c r="S438" s="4">
        <v>0</v>
      </c>
      <c r="T438" s="11">
        <v>0</v>
      </c>
      <c r="U438" s="4">
        <v>5.2173913043478262</v>
      </c>
      <c r="V438" s="4">
        <v>0</v>
      </c>
      <c r="W438" s="11">
        <v>0</v>
      </c>
      <c r="X438" s="4">
        <v>66.201739130434774</v>
      </c>
      <c r="Y438" s="4">
        <v>0.94565217391304346</v>
      </c>
      <c r="Z438" s="11">
        <v>1.4284400777596807E-2</v>
      </c>
      <c r="AA438" s="4">
        <v>0.98913043478260865</v>
      </c>
      <c r="AB438" s="4">
        <v>0</v>
      </c>
      <c r="AC438" s="11">
        <v>0</v>
      </c>
      <c r="AD438" s="4">
        <v>108.60000000000001</v>
      </c>
      <c r="AE438" s="4">
        <v>7.2630434782608697</v>
      </c>
      <c r="AF438" s="11">
        <v>6.6878853390984067E-2</v>
      </c>
      <c r="AG438" s="4">
        <v>9.9945652173913047</v>
      </c>
      <c r="AH438" s="4">
        <v>0</v>
      </c>
      <c r="AI438" s="11">
        <v>0</v>
      </c>
      <c r="AJ438" s="4">
        <v>9.5570652173913047</v>
      </c>
      <c r="AK438" s="4">
        <v>0</v>
      </c>
      <c r="AL438" s="11" t="s">
        <v>873</v>
      </c>
      <c r="AM438" s="1">
        <v>155844</v>
      </c>
      <c r="AN438" s="1">
        <v>5</v>
      </c>
      <c r="AX438"/>
      <c r="AY438"/>
    </row>
    <row r="439" spans="1:51" x14ac:dyDescent="0.25">
      <c r="A439" t="s">
        <v>508</v>
      </c>
      <c r="B439" t="s">
        <v>465</v>
      </c>
      <c r="C439" t="s">
        <v>731</v>
      </c>
      <c r="D439" t="s">
        <v>578</v>
      </c>
      <c r="E439" s="4">
        <v>52.217391304347828</v>
      </c>
      <c r="F439" s="4">
        <v>303.31</v>
      </c>
      <c r="G439" s="4">
        <v>43.240217391304355</v>
      </c>
      <c r="H439" s="11">
        <v>0.14256113346511606</v>
      </c>
      <c r="I439" s="4">
        <v>286.54184782608695</v>
      </c>
      <c r="J439" s="4">
        <v>43.240217391304355</v>
      </c>
      <c r="K439" s="11">
        <v>0.15090367330062196</v>
      </c>
      <c r="L439" s="4">
        <v>30.205108695652171</v>
      </c>
      <c r="M439" s="4">
        <v>0.17065217391304346</v>
      </c>
      <c r="N439" s="11">
        <v>5.6497785070910118E-3</v>
      </c>
      <c r="O439" s="4">
        <v>19.890760869565216</v>
      </c>
      <c r="P439" s="4">
        <v>0.17065217391304346</v>
      </c>
      <c r="Q439" s="9">
        <v>8.5794693844094098E-3</v>
      </c>
      <c r="R439" s="4">
        <v>5.4013043478260867</v>
      </c>
      <c r="S439" s="4">
        <v>0</v>
      </c>
      <c r="T439" s="11">
        <v>0</v>
      </c>
      <c r="U439" s="4">
        <v>4.9130434782608692</v>
      </c>
      <c r="V439" s="4">
        <v>0</v>
      </c>
      <c r="W439" s="11">
        <v>0</v>
      </c>
      <c r="X439" s="4">
        <v>116.21630434782608</v>
      </c>
      <c r="Y439" s="4">
        <v>3.3086956521739128</v>
      </c>
      <c r="Z439" s="11">
        <v>2.8470150300694917E-2</v>
      </c>
      <c r="AA439" s="4">
        <v>6.4538043478260869</v>
      </c>
      <c r="AB439" s="4">
        <v>0</v>
      </c>
      <c r="AC439" s="11">
        <v>0</v>
      </c>
      <c r="AD439" s="4">
        <v>136.78260869565216</v>
      </c>
      <c r="AE439" s="4">
        <v>39.760869565217398</v>
      </c>
      <c r="AF439" s="11">
        <v>0.29068658614113169</v>
      </c>
      <c r="AG439" s="4">
        <v>5.1630434782608696E-2</v>
      </c>
      <c r="AH439" s="4">
        <v>0</v>
      </c>
      <c r="AI439" s="11">
        <v>0</v>
      </c>
      <c r="AJ439" s="4">
        <v>13.600543478260869</v>
      </c>
      <c r="AK439" s="4">
        <v>0</v>
      </c>
      <c r="AL439" s="11" t="s">
        <v>873</v>
      </c>
      <c r="AM439" s="1">
        <v>155835</v>
      </c>
      <c r="AN439" s="1">
        <v>5</v>
      </c>
      <c r="AX439"/>
      <c r="AY439"/>
    </row>
    <row r="440" spans="1:51" x14ac:dyDescent="0.25">
      <c r="A440" t="s">
        <v>508</v>
      </c>
      <c r="B440" t="s">
        <v>470</v>
      </c>
      <c r="C440" t="s">
        <v>733</v>
      </c>
      <c r="D440" t="s">
        <v>578</v>
      </c>
      <c r="E440" s="4">
        <v>72.413043478260875</v>
      </c>
      <c r="F440" s="4">
        <v>399.4566304347826</v>
      </c>
      <c r="G440" s="4">
        <v>58.528260869565216</v>
      </c>
      <c r="H440" s="11">
        <v>0.14651968802185361</v>
      </c>
      <c r="I440" s="4">
        <v>357.30902173913046</v>
      </c>
      <c r="J440" s="4">
        <v>58.528260869565216</v>
      </c>
      <c r="K440" s="11">
        <v>0.16380291934609031</v>
      </c>
      <c r="L440" s="4">
        <v>61.523369565217379</v>
      </c>
      <c r="M440" s="4">
        <v>1.814130434782609</v>
      </c>
      <c r="N440" s="11">
        <v>2.948685105518406E-2</v>
      </c>
      <c r="O440" s="4">
        <v>42.762499999999989</v>
      </c>
      <c r="P440" s="4">
        <v>1.814130434782609</v>
      </c>
      <c r="Q440" s="9">
        <v>4.2423395142533987E-2</v>
      </c>
      <c r="R440" s="4">
        <v>12.614130434782609</v>
      </c>
      <c r="S440" s="4">
        <v>0</v>
      </c>
      <c r="T440" s="11">
        <v>0</v>
      </c>
      <c r="U440" s="4">
        <v>6.1467391304347823</v>
      </c>
      <c r="V440" s="4">
        <v>0</v>
      </c>
      <c r="W440" s="11">
        <v>0</v>
      </c>
      <c r="X440" s="4">
        <v>104.34217391304347</v>
      </c>
      <c r="Y440" s="4">
        <v>30.384782608695648</v>
      </c>
      <c r="Z440" s="11">
        <v>0.29120327351064851</v>
      </c>
      <c r="AA440" s="4">
        <v>23.386739130434783</v>
      </c>
      <c r="AB440" s="4">
        <v>0</v>
      </c>
      <c r="AC440" s="11">
        <v>0</v>
      </c>
      <c r="AD440" s="4">
        <v>192.36739130434785</v>
      </c>
      <c r="AE440" s="4">
        <v>26.329347826086959</v>
      </c>
      <c r="AF440" s="11">
        <v>0.13687011944987512</v>
      </c>
      <c r="AG440" s="4">
        <v>13.578804347826088</v>
      </c>
      <c r="AH440" s="4">
        <v>0</v>
      </c>
      <c r="AI440" s="11">
        <v>0</v>
      </c>
      <c r="AJ440" s="4">
        <v>4.2581521739130439</v>
      </c>
      <c r="AK440" s="4">
        <v>0</v>
      </c>
      <c r="AL440" s="11" t="s">
        <v>873</v>
      </c>
      <c r="AM440" s="1">
        <v>155840</v>
      </c>
      <c r="AN440" s="1">
        <v>5</v>
      </c>
      <c r="AX440"/>
      <c r="AY440"/>
    </row>
    <row r="441" spans="1:51" x14ac:dyDescent="0.25">
      <c r="A441" t="s">
        <v>508</v>
      </c>
      <c r="B441" t="s">
        <v>408</v>
      </c>
      <c r="C441" t="s">
        <v>710</v>
      </c>
      <c r="D441" t="s">
        <v>607</v>
      </c>
      <c r="E441" s="4">
        <v>86.054347826086953</v>
      </c>
      <c r="F441" s="4">
        <v>331.47097826086957</v>
      </c>
      <c r="G441" s="4">
        <v>0</v>
      </c>
      <c r="H441" s="11">
        <v>0</v>
      </c>
      <c r="I441" s="4">
        <v>308.46043478260867</v>
      </c>
      <c r="J441" s="4">
        <v>0</v>
      </c>
      <c r="K441" s="11">
        <v>0</v>
      </c>
      <c r="L441" s="4">
        <v>63.31706521739131</v>
      </c>
      <c r="M441" s="4">
        <v>0</v>
      </c>
      <c r="N441" s="11">
        <v>0</v>
      </c>
      <c r="O441" s="4">
        <v>40.306521739130439</v>
      </c>
      <c r="P441" s="4">
        <v>0</v>
      </c>
      <c r="Q441" s="9">
        <v>0</v>
      </c>
      <c r="R441" s="4">
        <v>17.535652173913043</v>
      </c>
      <c r="S441" s="4">
        <v>0</v>
      </c>
      <c r="T441" s="11">
        <v>0</v>
      </c>
      <c r="U441" s="4">
        <v>5.4748913043478264</v>
      </c>
      <c r="V441" s="4">
        <v>0</v>
      </c>
      <c r="W441" s="11">
        <v>0</v>
      </c>
      <c r="X441" s="4">
        <v>44.743043478260866</v>
      </c>
      <c r="Y441" s="4">
        <v>0</v>
      </c>
      <c r="Z441" s="11">
        <v>0</v>
      </c>
      <c r="AA441" s="4">
        <v>0</v>
      </c>
      <c r="AB441" s="4">
        <v>0</v>
      </c>
      <c r="AC441" s="11" t="s">
        <v>873</v>
      </c>
      <c r="AD441" s="4">
        <v>188.36249999999998</v>
      </c>
      <c r="AE441" s="4">
        <v>0</v>
      </c>
      <c r="AF441" s="11">
        <v>0</v>
      </c>
      <c r="AG441" s="4">
        <v>0</v>
      </c>
      <c r="AH441" s="4">
        <v>0</v>
      </c>
      <c r="AI441" s="11" t="s">
        <v>873</v>
      </c>
      <c r="AJ441" s="4">
        <v>35.048369565217392</v>
      </c>
      <c r="AK441" s="4">
        <v>0</v>
      </c>
      <c r="AL441" s="11" t="s">
        <v>873</v>
      </c>
      <c r="AM441" s="1">
        <v>155773</v>
      </c>
      <c r="AN441" s="1">
        <v>5</v>
      </c>
      <c r="AX441"/>
      <c r="AY441"/>
    </row>
    <row r="442" spans="1:51" x14ac:dyDescent="0.25">
      <c r="A442" t="s">
        <v>508</v>
      </c>
      <c r="B442" t="s">
        <v>377</v>
      </c>
      <c r="C442" t="s">
        <v>729</v>
      </c>
      <c r="D442" t="s">
        <v>546</v>
      </c>
      <c r="E442" s="4">
        <v>43.5</v>
      </c>
      <c r="F442" s="4">
        <v>146.82956521739135</v>
      </c>
      <c r="G442" s="4">
        <v>0</v>
      </c>
      <c r="H442" s="11">
        <v>0</v>
      </c>
      <c r="I442" s="4">
        <v>132.21989130434787</v>
      </c>
      <c r="J442" s="4">
        <v>0</v>
      </c>
      <c r="K442" s="11">
        <v>0</v>
      </c>
      <c r="L442" s="4">
        <v>24.150543478260865</v>
      </c>
      <c r="M442" s="4">
        <v>0</v>
      </c>
      <c r="N442" s="11">
        <v>0</v>
      </c>
      <c r="O442" s="4">
        <v>9.5408695652173918</v>
      </c>
      <c r="P442" s="4">
        <v>0</v>
      </c>
      <c r="Q442" s="9">
        <v>0</v>
      </c>
      <c r="R442" s="4">
        <v>10.16402173913043</v>
      </c>
      <c r="S442" s="4">
        <v>0</v>
      </c>
      <c r="T442" s="11">
        <v>0</v>
      </c>
      <c r="U442" s="4">
        <v>4.4456521739130439</v>
      </c>
      <c r="V442" s="4">
        <v>0</v>
      </c>
      <c r="W442" s="11">
        <v>0</v>
      </c>
      <c r="X442" s="4">
        <v>41.015326086956513</v>
      </c>
      <c r="Y442" s="4">
        <v>0</v>
      </c>
      <c r="Z442" s="11">
        <v>0</v>
      </c>
      <c r="AA442" s="4">
        <v>0</v>
      </c>
      <c r="AB442" s="4">
        <v>0</v>
      </c>
      <c r="AC442" s="11" t="s">
        <v>873</v>
      </c>
      <c r="AD442" s="4">
        <v>62.453804347826136</v>
      </c>
      <c r="AE442" s="4">
        <v>0</v>
      </c>
      <c r="AF442" s="11">
        <v>0</v>
      </c>
      <c r="AG442" s="4">
        <v>0</v>
      </c>
      <c r="AH442" s="4">
        <v>0</v>
      </c>
      <c r="AI442" s="11" t="s">
        <v>873</v>
      </c>
      <c r="AJ442" s="4">
        <v>19.209891304347828</v>
      </c>
      <c r="AK442" s="4">
        <v>0</v>
      </c>
      <c r="AL442" s="11" t="s">
        <v>873</v>
      </c>
      <c r="AM442" s="1">
        <v>155734</v>
      </c>
      <c r="AN442" s="1">
        <v>5</v>
      </c>
      <c r="AX442"/>
      <c r="AY442"/>
    </row>
    <row r="443" spans="1:51" x14ac:dyDescent="0.25">
      <c r="A443" t="s">
        <v>508</v>
      </c>
      <c r="B443" t="s">
        <v>381</v>
      </c>
      <c r="C443" t="s">
        <v>803</v>
      </c>
      <c r="D443" t="s">
        <v>591</v>
      </c>
      <c r="E443" s="4">
        <v>41.554347826086953</v>
      </c>
      <c r="F443" s="4">
        <v>219.19293478260869</v>
      </c>
      <c r="G443" s="4">
        <v>39.214673913043477</v>
      </c>
      <c r="H443" s="11">
        <v>0.17890482625243295</v>
      </c>
      <c r="I443" s="4">
        <v>205.79347826086956</v>
      </c>
      <c r="J443" s="4">
        <v>39.214673913043477</v>
      </c>
      <c r="K443" s="11">
        <v>0.1905535308720224</v>
      </c>
      <c r="L443" s="4">
        <v>38.478260869565219</v>
      </c>
      <c r="M443" s="4">
        <v>8.9945652173913047</v>
      </c>
      <c r="N443" s="11">
        <v>0.23375706214689265</v>
      </c>
      <c r="O443" s="4">
        <v>25.078804347826086</v>
      </c>
      <c r="P443" s="4">
        <v>8.9945652173913047</v>
      </c>
      <c r="Q443" s="9">
        <v>0.35865207498103807</v>
      </c>
      <c r="R443" s="4">
        <v>8.7907608695652169</v>
      </c>
      <c r="S443" s="4">
        <v>0</v>
      </c>
      <c r="T443" s="11">
        <v>0</v>
      </c>
      <c r="U443" s="4">
        <v>4.6086956521739131</v>
      </c>
      <c r="V443" s="4">
        <v>0</v>
      </c>
      <c r="W443" s="11">
        <v>0</v>
      </c>
      <c r="X443" s="4">
        <v>43.380434782608695</v>
      </c>
      <c r="Y443" s="4">
        <v>11.323369565217391</v>
      </c>
      <c r="Z443" s="11">
        <v>0.26102480581307941</v>
      </c>
      <c r="AA443" s="4">
        <v>0</v>
      </c>
      <c r="AB443" s="4">
        <v>0</v>
      </c>
      <c r="AC443" s="11" t="s">
        <v>873</v>
      </c>
      <c r="AD443" s="4">
        <v>109.16847826086956</v>
      </c>
      <c r="AE443" s="4">
        <v>17.163043478260871</v>
      </c>
      <c r="AF443" s="11">
        <v>0.15721610992184001</v>
      </c>
      <c r="AG443" s="4">
        <v>1.5516304347826086</v>
      </c>
      <c r="AH443" s="4">
        <v>8.9673913043478257E-2</v>
      </c>
      <c r="AI443" s="11">
        <v>5.7793345008756568E-2</v>
      </c>
      <c r="AJ443" s="4">
        <v>26.614130434782609</v>
      </c>
      <c r="AK443" s="4">
        <v>1.6440217391304348</v>
      </c>
      <c r="AL443" s="11">
        <v>16.188429752066117</v>
      </c>
      <c r="AM443" s="1">
        <v>155740</v>
      </c>
      <c r="AN443" s="1">
        <v>5</v>
      </c>
      <c r="AX443"/>
      <c r="AY443"/>
    </row>
    <row r="444" spans="1:51" x14ac:dyDescent="0.25">
      <c r="A444" t="s">
        <v>508</v>
      </c>
      <c r="B444" t="s">
        <v>233</v>
      </c>
      <c r="C444" t="s">
        <v>638</v>
      </c>
      <c r="D444" t="s">
        <v>616</v>
      </c>
      <c r="E444" s="4">
        <v>50.304347826086953</v>
      </c>
      <c r="F444" s="4">
        <v>191.86858695652171</v>
      </c>
      <c r="G444" s="4">
        <v>0.29076086956521741</v>
      </c>
      <c r="H444" s="11">
        <v>1.5154167452700589E-3</v>
      </c>
      <c r="I444" s="4">
        <v>169.67108695652172</v>
      </c>
      <c r="J444" s="4">
        <v>0</v>
      </c>
      <c r="K444" s="11">
        <v>0</v>
      </c>
      <c r="L444" s="4">
        <v>34.811739130434781</v>
      </c>
      <c r="M444" s="4">
        <v>0.29076086956521741</v>
      </c>
      <c r="N444" s="11">
        <v>8.3523798818489516E-3</v>
      </c>
      <c r="O444" s="4">
        <v>23.933152173913044</v>
      </c>
      <c r="P444" s="4">
        <v>0</v>
      </c>
      <c r="Q444" s="9">
        <v>0</v>
      </c>
      <c r="R444" s="4">
        <v>5.4872826086956517</v>
      </c>
      <c r="S444" s="4">
        <v>0.29076086956521741</v>
      </c>
      <c r="T444" s="11">
        <v>5.2988134619574911E-2</v>
      </c>
      <c r="U444" s="4">
        <v>5.3913043478260869</v>
      </c>
      <c r="V444" s="4">
        <v>0</v>
      </c>
      <c r="W444" s="11">
        <v>0</v>
      </c>
      <c r="X444" s="4">
        <v>33.553478260869561</v>
      </c>
      <c r="Y444" s="4">
        <v>0</v>
      </c>
      <c r="Z444" s="11">
        <v>0</v>
      </c>
      <c r="AA444" s="4">
        <v>11.318913043478259</v>
      </c>
      <c r="AB444" s="4">
        <v>0</v>
      </c>
      <c r="AC444" s="11">
        <v>0</v>
      </c>
      <c r="AD444" s="4">
        <v>98.712608695652165</v>
      </c>
      <c r="AE444" s="4">
        <v>0</v>
      </c>
      <c r="AF444" s="11">
        <v>0</v>
      </c>
      <c r="AG444" s="4">
        <v>4.4415217391304349</v>
      </c>
      <c r="AH444" s="4">
        <v>0</v>
      </c>
      <c r="AI444" s="11">
        <v>0</v>
      </c>
      <c r="AJ444" s="4">
        <v>9.0303260869565207</v>
      </c>
      <c r="AK444" s="4">
        <v>0</v>
      </c>
      <c r="AL444" s="11" t="s">
        <v>873</v>
      </c>
      <c r="AM444" s="1">
        <v>155478</v>
      </c>
      <c r="AN444" s="1">
        <v>5</v>
      </c>
      <c r="AX444"/>
      <c r="AY444"/>
    </row>
    <row r="445" spans="1:51" x14ac:dyDescent="0.25">
      <c r="A445" t="s">
        <v>508</v>
      </c>
      <c r="B445" t="s">
        <v>181</v>
      </c>
      <c r="C445" t="s">
        <v>755</v>
      </c>
      <c r="D445" t="s">
        <v>565</v>
      </c>
      <c r="E445" s="4">
        <v>55.630434782608695</v>
      </c>
      <c r="F445" s="4">
        <v>177.50554347826085</v>
      </c>
      <c r="G445" s="4">
        <v>0.18206521739130435</v>
      </c>
      <c r="H445" s="11">
        <v>1.025687501492605E-3</v>
      </c>
      <c r="I445" s="4">
        <v>151.92260869565214</v>
      </c>
      <c r="J445" s="4">
        <v>0</v>
      </c>
      <c r="K445" s="11">
        <v>0</v>
      </c>
      <c r="L445" s="4">
        <v>31.099999999999998</v>
      </c>
      <c r="M445" s="4">
        <v>0.18206521739130435</v>
      </c>
      <c r="N445" s="11">
        <v>5.8541870543827772E-3</v>
      </c>
      <c r="O445" s="4">
        <v>10.044239130434782</v>
      </c>
      <c r="P445" s="4">
        <v>0</v>
      </c>
      <c r="Q445" s="9">
        <v>0</v>
      </c>
      <c r="R445" s="4">
        <v>15.751413043478257</v>
      </c>
      <c r="S445" s="4">
        <v>0.18206521739130435</v>
      </c>
      <c r="T445" s="11">
        <v>1.1558659333531156E-2</v>
      </c>
      <c r="U445" s="4">
        <v>5.3043478260869561</v>
      </c>
      <c r="V445" s="4">
        <v>0</v>
      </c>
      <c r="W445" s="11">
        <v>0</v>
      </c>
      <c r="X445" s="4">
        <v>46.971086956521731</v>
      </c>
      <c r="Y445" s="4">
        <v>0</v>
      </c>
      <c r="Z445" s="11">
        <v>0</v>
      </c>
      <c r="AA445" s="4">
        <v>4.5271739130434785</v>
      </c>
      <c r="AB445" s="4">
        <v>0</v>
      </c>
      <c r="AC445" s="11">
        <v>0</v>
      </c>
      <c r="AD445" s="4">
        <v>90.641956521739118</v>
      </c>
      <c r="AE445" s="4">
        <v>0</v>
      </c>
      <c r="AF445" s="11">
        <v>0</v>
      </c>
      <c r="AG445" s="4">
        <v>0</v>
      </c>
      <c r="AH445" s="4">
        <v>0</v>
      </c>
      <c r="AI445" s="11" t="s">
        <v>873</v>
      </c>
      <c r="AJ445" s="4">
        <v>4.2653260869565219</v>
      </c>
      <c r="AK445" s="4">
        <v>0</v>
      </c>
      <c r="AL445" s="11" t="s">
        <v>873</v>
      </c>
      <c r="AM445" s="1">
        <v>155368</v>
      </c>
      <c r="AN445" s="1">
        <v>5</v>
      </c>
      <c r="AX445"/>
      <c r="AY445"/>
    </row>
    <row r="446" spans="1:51" x14ac:dyDescent="0.25">
      <c r="A446" t="s">
        <v>508</v>
      </c>
      <c r="B446" t="s">
        <v>231</v>
      </c>
      <c r="C446" t="s">
        <v>708</v>
      </c>
      <c r="D446" t="s">
        <v>605</v>
      </c>
      <c r="E446" s="4">
        <v>13.445652173913043</v>
      </c>
      <c r="F446" s="4">
        <v>49.818695652173908</v>
      </c>
      <c r="G446" s="4">
        <v>0</v>
      </c>
      <c r="H446" s="11">
        <v>0</v>
      </c>
      <c r="I446" s="4">
        <v>44.516521739130432</v>
      </c>
      <c r="J446" s="4">
        <v>0</v>
      </c>
      <c r="K446" s="11">
        <v>0</v>
      </c>
      <c r="L446" s="4">
        <v>25.045652173913041</v>
      </c>
      <c r="M446" s="4">
        <v>0</v>
      </c>
      <c r="N446" s="11">
        <v>0</v>
      </c>
      <c r="O446" s="4">
        <v>20.705978260869564</v>
      </c>
      <c r="P446" s="4">
        <v>0</v>
      </c>
      <c r="Q446" s="9">
        <v>0</v>
      </c>
      <c r="R446" s="4">
        <v>3.3831521739130439</v>
      </c>
      <c r="S446" s="4">
        <v>0</v>
      </c>
      <c r="T446" s="11">
        <v>0</v>
      </c>
      <c r="U446" s="4">
        <v>0.95652173913043381</v>
      </c>
      <c r="V446" s="4">
        <v>0</v>
      </c>
      <c r="W446" s="11">
        <v>0</v>
      </c>
      <c r="X446" s="4">
        <v>4.9258695652173907</v>
      </c>
      <c r="Y446" s="4">
        <v>0</v>
      </c>
      <c r="Z446" s="11">
        <v>0</v>
      </c>
      <c r="AA446" s="4">
        <v>0.96249999999999925</v>
      </c>
      <c r="AB446" s="4">
        <v>0</v>
      </c>
      <c r="AC446" s="11">
        <v>0</v>
      </c>
      <c r="AD446" s="4">
        <v>15.853369565217392</v>
      </c>
      <c r="AE446" s="4">
        <v>0</v>
      </c>
      <c r="AF446" s="11">
        <v>0</v>
      </c>
      <c r="AG446" s="4">
        <v>3.031304347826087</v>
      </c>
      <c r="AH446" s="4">
        <v>0</v>
      </c>
      <c r="AI446" s="11">
        <v>0</v>
      </c>
      <c r="AJ446" s="4">
        <v>0</v>
      </c>
      <c r="AK446" s="4">
        <v>0</v>
      </c>
      <c r="AL446" s="11" t="s">
        <v>873</v>
      </c>
      <c r="AM446" s="1">
        <v>155475</v>
      </c>
      <c r="AN446" s="1">
        <v>5</v>
      </c>
      <c r="AX446"/>
      <c r="AY446"/>
    </row>
    <row r="447" spans="1:51" x14ac:dyDescent="0.25">
      <c r="A447" t="s">
        <v>508</v>
      </c>
      <c r="B447" t="s">
        <v>33</v>
      </c>
      <c r="C447" t="s">
        <v>709</v>
      </c>
      <c r="D447" t="s">
        <v>606</v>
      </c>
      <c r="E447" s="4">
        <v>104.83695652173913</v>
      </c>
      <c r="F447" s="4">
        <v>357.77358695652163</v>
      </c>
      <c r="G447" s="4">
        <v>0</v>
      </c>
      <c r="H447" s="11">
        <v>0</v>
      </c>
      <c r="I447" s="4">
        <v>323.10804347826075</v>
      </c>
      <c r="J447" s="4">
        <v>0</v>
      </c>
      <c r="K447" s="11">
        <v>0</v>
      </c>
      <c r="L447" s="4">
        <v>79.287608695652182</v>
      </c>
      <c r="M447" s="4">
        <v>0</v>
      </c>
      <c r="N447" s="11">
        <v>0</v>
      </c>
      <c r="O447" s="4">
        <v>51.300543478260863</v>
      </c>
      <c r="P447" s="4">
        <v>0</v>
      </c>
      <c r="Q447" s="9">
        <v>0</v>
      </c>
      <c r="R447" s="4">
        <v>22.595760869565218</v>
      </c>
      <c r="S447" s="4">
        <v>0</v>
      </c>
      <c r="T447" s="11">
        <v>0</v>
      </c>
      <c r="U447" s="4">
        <v>5.3913043478260869</v>
      </c>
      <c r="V447" s="4">
        <v>0</v>
      </c>
      <c r="W447" s="11">
        <v>0</v>
      </c>
      <c r="X447" s="4">
        <v>83.7</v>
      </c>
      <c r="Y447" s="4">
        <v>0</v>
      </c>
      <c r="Z447" s="11">
        <v>0</v>
      </c>
      <c r="AA447" s="4">
        <v>6.6784782608695652</v>
      </c>
      <c r="AB447" s="4">
        <v>0</v>
      </c>
      <c r="AC447" s="11">
        <v>0</v>
      </c>
      <c r="AD447" s="4">
        <v>161.40434782608691</v>
      </c>
      <c r="AE447" s="4">
        <v>0</v>
      </c>
      <c r="AF447" s="11">
        <v>0</v>
      </c>
      <c r="AG447" s="4">
        <v>1.6304347826086956E-2</v>
      </c>
      <c r="AH447" s="4">
        <v>0</v>
      </c>
      <c r="AI447" s="11">
        <v>0</v>
      </c>
      <c r="AJ447" s="4">
        <v>26.686847826086954</v>
      </c>
      <c r="AK447" s="4">
        <v>0</v>
      </c>
      <c r="AL447" s="11" t="s">
        <v>873</v>
      </c>
      <c r="AM447" s="1">
        <v>155103</v>
      </c>
      <c r="AN447" s="1">
        <v>5</v>
      </c>
      <c r="AX447"/>
      <c r="AY447"/>
    </row>
    <row r="448" spans="1:51" x14ac:dyDescent="0.25">
      <c r="A448" t="s">
        <v>508</v>
      </c>
      <c r="B448" t="s">
        <v>486</v>
      </c>
      <c r="C448" t="s">
        <v>696</v>
      </c>
      <c r="D448" t="s">
        <v>557</v>
      </c>
      <c r="E448" s="4">
        <v>25.239130434782609</v>
      </c>
      <c r="F448" s="4">
        <v>135.38152173913045</v>
      </c>
      <c r="G448" s="4">
        <v>24.334565217391301</v>
      </c>
      <c r="H448" s="11">
        <v>0.17974805501360883</v>
      </c>
      <c r="I448" s="4">
        <v>129.65869565217392</v>
      </c>
      <c r="J448" s="4">
        <v>24.089999999999996</v>
      </c>
      <c r="K448" s="11">
        <v>0.18579548312459129</v>
      </c>
      <c r="L448" s="4">
        <v>14.750978260869566</v>
      </c>
      <c r="M448" s="4">
        <v>2.6467391304347823</v>
      </c>
      <c r="N448" s="11">
        <v>0.1794280408815922</v>
      </c>
      <c r="O448" s="4">
        <v>9.0281521739130426</v>
      </c>
      <c r="P448" s="4">
        <v>2.402173913043478</v>
      </c>
      <c r="Q448" s="9">
        <v>0.26607592193501006</v>
      </c>
      <c r="R448" s="4">
        <v>0.24456521739130435</v>
      </c>
      <c r="S448" s="4">
        <v>0.24456521739130435</v>
      </c>
      <c r="T448" s="11">
        <v>1</v>
      </c>
      <c r="U448" s="4">
        <v>5.4782608695652177</v>
      </c>
      <c r="V448" s="4">
        <v>0</v>
      </c>
      <c r="W448" s="11">
        <v>0</v>
      </c>
      <c r="X448" s="4">
        <v>33.470760869565218</v>
      </c>
      <c r="Y448" s="4">
        <v>2.1793478260869565</v>
      </c>
      <c r="Z448" s="11">
        <v>6.5111989374242923E-2</v>
      </c>
      <c r="AA448" s="4">
        <v>0</v>
      </c>
      <c r="AB448" s="4">
        <v>0</v>
      </c>
      <c r="AC448" s="11" t="s">
        <v>873</v>
      </c>
      <c r="AD448" s="4">
        <v>68.803913043478261</v>
      </c>
      <c r="AE448" s="4">
        <v>18.266630434782606</v>
      </c>
      <c r="AF448" s="11">
        <v>0.26548824953080269</v>
      </c>
      <c r="AG448" s="4">
        <v>0</v>
      </c>
      <c r="AH448" s="4">
        <v>0</v>
      </c>
      <c r="AI448" s="11" t="s">
        <v>873</v>
      </c>
      <c r="AJ448" s="4">
        <v>18.355869565217397</v>
      </c>
      <c r="AK448" s="4">
        <v>1.2418478260869565</v>
      </c>
      <c r="AL448" s="11">
        <v>14.781094091903723</v>
      </c>
      <c r="AM448" s="1">
        <v>155857</v>
      </c>
      <c r="AN448" s="1">
        <v>5</v>
      </c>
      <c r="AX448"/>
      <c r="AY448"/>
    </row>
    <row r="449" spans="1:51" x14ac:dyDescent="0.25">
      <c r="A449" t="s">
        <v>508</v>
      </c>
      <c r="B449" t="s">
        <v>254</v>
      </c>
      <c r="C449" t="s">
        <v>773</v>
      </c>
      <c r="D449" t="s">
        <v>619</v>
      </c>
      <c r="E449" s="4">
        <v>58.902173913043477</v>
      </c>
      <c r="F449" s="4">
        <v>154.30510869565219</v>
      </c>
      <c r="G449" s="4">
        <v>0</v>
      </c>
      <c r="H449" s="11">
        <v>0</v>
      </c>
      <c r="I449" s="4">
        <v>136.3717391304348</v>
      </c>
      <c r="J449" s="4">
        <v>0</v>
      </c>
      <c r="K449" s="11">
        <v>0</v>
      </c>
      <c r="L449" s="4">
        <v>16.00423913043479</v>
      </c>
      <c r="M449" s="4">
        <v>0</v>
      </c>
      <c r="N449" s="11">
        <v>0</v>
      </c>
      <c r="O449" s="4">
        <v>8.5319565217391329</v>
      </c>
      <c r="P449" s="4">
        <v>0</v>
      </c>
      <c r="Q449" s="9">
        <v>0</v>
      </c>
      <c r="R449" s="4">
        <v>0</v>
      </c>
      <c r="S449" s="4">
        <v>0</v>
      </c>
      <c r="T449" s="11" t="s">
        <v>873</v>
      </c>
      <c r="U449" s="4">
        <v>7.4722826086956555</v>
      </c>
      <c r="V449" s="4">
        <v>0</v>
      </c>
      <c r="W449" s="11">
        <v>0</v>
      </c>
      <c r="X449" s="4">
        <v>16.588695652173907</v>
      </c>
      <c r="Y449" s="4">
        <v>0</v>
      </c>
      <c r="Z449" s="11">
        <v>0</v>
      </c>
      <c r="AA449" s="4">
        <v>10.461086956521738</v>
      </c>
      <c r="AB449" s="4">
        <v>0</v>
      </c>
      <c r="AC449" s="11">
        <v>0</v>
      </c>
      <c r="AD449" s="4">
        <v>84.207826086956544</v>
      </c>
      <c r="AE449" s="4">
        <v>0</v>
      </c>
      <c r="AF449" s="11">
        <v>0</v>
      </c>
      <c r="AG449" s="4">
        <v>0</v>
      </c>
      <c r="AH449" s="4">
        <v>0</v>
      </c>
      <c r="AI449" s="11" t="s">
        <v>873</v>
      </c>
      <c r="AJ449" s="4">
        <v>27.043260869565216</v>
      </c>
      <c r="AK449" s="4">
        <v>0</v>
      </c>
      <c r="AL449" s="11" t="s">
        <v>873</v>
      </c>
      <c r="AM449" s="1">
        <v>155508</v>
      </c>
      <c r="AN449" s="1">
        <v>5</v>
      </c>
      <c r="AX449"/>
      <c r="AY449"/>
    </row>
    <row r="450" spans="1:51" x14ac:dyDescent="0.25">
      <c r="A450" t="s">
        <v>508</v>
      </c>
      <c r="B450" t="s">
        <v>431</v>
      </c>
      <c r="C450" t="s">
        <v>773</v>
      </c>
      <c r="D450" t="s">
        <v>619</v>
      </c>
      <c r="E450" s="4">
        <v>40.25</v>
      </c>
      <c r="F450" s="4">
        <v>94.238260869565181</v>
      </c>
      <c r="G450" s="4">
        <v>0</v>
      </c>
      <c r="H450" s="11">
        <v>0</v>
      </c>
      <c r="I450" s="4">
        <v>84.704782608695638</v>
      </c>
      <c r="J450" s="4">
        <v>0</v>
      </c>
      <c r="K450" s="11">
        <v>0</v>
      </c>
      <c r="L450" s="4">
        <v>17.143043478260864</v>
      </c>
      <c r="M450" s="4">
        <v>0</v>
      </c>
      <c r="N450" s="11">
        <v>0</v>
      </c>
      <c r="O450" s="4">
        <v>12.62815217391304</v>
      </c>
      <c r="P450" s="4">
        <v>0</v>
      </c>
      <c r="Q450" s="9">
        <v>0</v>
      </c>
      <c r="R450" s="4">
        <v>0.29184782608695653</v>
      </c>
      <c r="S450" s="4">
        <v>0</v>
      </c>
      <c r="T450" s="11">
        <v>0</v>
      </c>
      <c r="U450" s="4">
        <v>4.2230434782608697</v>
      </c>
      <c r="V450" s="4">
        <v>0</v>
      </c>
      <c r="W450" s="11">
        <v>0</v>
      </c>
      <c r="X450" s="4">
        <v>14.353478260869563</v>
      </c>
      <c r="Y450" s="4">
        <v>0</v>
      </c>
      <c r="Z450" s="11">
        <v>0</v>
      </c>
      <c r="AA450" s="4">
        <v>5.0185869565217338</v>
      </c>
      <c r="AB450" s="4">
        <v>0</v>
      </c>
      <c r="AC450" s="11">
        <v>0</v>
      </c>
      <c r="AD450" s="4">
        <v>44.718043478260846</v>
      </c>
      <c r="AE450" s="4">
        <v>0</v>
      </c>
      <c r="AF450" s="11">
        <v>0</v>
      </c>
      <c r="AG450" s="4">
        <v>0</v>
      </c>
      <c r="AH450" s="4">
        <v>0</v>
      </c>
      <c r="AI450" s="11" t="s">
        <v>873</v>
      </c>
      <c r="AJ450" s="4">
        <v>13.005108695652178</v>
      </c>
      <c r="AK450" s="4">
        <v>0</v>
      </c>
      <c r="AL450" s="11" t="s">
        <v>873</v>
      </c>
      <c r="AM450" s="1">
        <v>155801</v>
      </c>
      <c r="AN450" s="1">
        <v>5</v>
      </c>
      <c r="AX450"/>
      <c r="AY450"/>
    </row>
    <row r="451" spans="1:51" x14ac:dyDescent="0.25">
      <c r="A451" t="s">
        <v>508</v>
      </c>
      <c r="B451" t="s">
        <v>106</v>
      </c>
      <c r="C451" t="s">
        <v>734</v>
      </c>
      <c r="D451" t="s">
        <v>576</v>
      </c>
      <c r="E451" s="4">
        <v>38.260869565217391</v>
      </c>
      <c r="F451" s="4">
        <v>136.04728260869564</v>
      </c>
      <c r="G451" s="4">
        <v>0.2673913043478261</v>
      </c>
      <c r="H451" s="11">
        <v>1.965429218582095E-3</v>
      </c>
      <c r="I451" s="4">
        <v>131.0766304347826</v>
      </c>
      <c r="J451" s="4">
        <v>0.2673913043478261</v>
      </c>
      <c r="K451" s="11">
        <v>2.0399616885243867E-3</v>
      </c>
      <c r="L451" s="4">
        <v>12.840217391304343</v>
      </c>
      <c r="M451" s="4">
        <v>0</v>
      </c>
      <c r="N451" s="11">
        <v>0</v>
      </c>
      <c r="O451" s="4">
        <v>7.8695652173913002</v>
      </c>
      <c r="P451" s="4">
        <v>0</v>
      </c>
      <c r="Q451" s="9">
        <v>0</v>
      </c>
      <c r="R451" s="4">
        <v>0</v>
      </c>
      <c r="S451" s="4">
        <v>0</v>
      </c>
      <c r="T451" s="11" t="s">
        <v>873</v>
      </c>
      <c r="U451" s="4">
        <v>4.9706521739130434</v>
      </c>
      <c r="V451" s="4">
        <v>0</v>
      </c>
      <c r="W451" s="11">
        <v>0</v>
      </c>
      <c r="X451" s="4">
        <v>44.900543478260872</v>
      </c>
      <c r="Y451" s="4">
        <v>0.2673913043478261</v>
      </c>
      <c r="Z451" s="11">
        <v>5.9551908202912229E-3</v>
      </c>
      <c r="AA451" s="4">
        <v>0</v>
      </c>
      <c r="AB451" s="4">
        <v>0</v>
      </c>
      <c r="AC451" s="11" t="s">
        <v>873</v>
      </c>
      <c r="AD451" s="4">
        <v>69.116304347826073</v>
      </c>
      <c r="AE451" s="4">
        <v>0</v>
      </c>
      <c r="AF451" s="11">
        <v>0</v>
      </c>
      <c r="AG451" s="4">
        <v>3.1543478260869571</v>
      </c>
      <c r="AH451" s="4">
        <v>0</v>
      </c>
      <c r="AI451" s="11">
        <v>0</v>
      </c>
      <c r="AJ451" s="4">
        <v>6.0358695652173937</v>
      </c>
      <c r="AK451" s="4">
        <v>0</v>
      </c>
      <c r="AL451" s="11" t="s">
        <v>873</v>
      </c>
      <c r="AM451" s="1">
        <v>155232</v>
      </c>
      <c r="AN451" s="1">
        <v>5</v>
      </c>
      <c r="AX451"/>
      <c r="AY451"/>
    </row>
    <row r="452" spans="1:51" x14ac:dyDescent="0.25">
      <c r="A452" t="s">
        <v>508</v>
      </c>
      <c r="B452" t="s">
        <v>153</v>
      </c>
      <c r="C452" t="s">
        <v>696</v>
      </c>
      <c r="D452" t="s">
        <v>557</v>
      </c>
      <c r="E452" s="4">
        <v>137.95652173913044</v>
      </c>
      <c r="F452" s="4">
        <v>459.82423913043476</v>
      </c>
      <c r="G452" s="4">
        <v>0</v>
      </c>
      <c r="H452" s="11">
        <v>0</v>
      </c>
      <c r="I452" s="4">
        <v>446.55304347826086</v>
      </c>
      <c r="J452" s="4">
        <v>0</v>
      </c>
      <c r="K452" s="11">
        <v>0</v>
      </c>
      <c r="L452" s="4">
        <v>72.582391304347837</v>
      </c>
      <c r="M452" s="4">
        <v>0</v>
      </c>
      <c r="N452" s="11">
        <v>0</v>
      </c>
      <c r="O452" s="4">
        <v>64.277173913043484</v>
      </c>
      <c r="P452" s="4">
        <v>0</v>
      </c>
      <c r="Q452" s="9">
        <v>0</v>
      </c>
      <c r="R452" s="4">
        <v>3.0878260869565217</v>
      </c>
      <c r="S452" s="4">
        <v>0</v>
      </c>
      <c r="T452" s="11">
        <v>0</v>
      </c>
      <c r="U452" s="4">
        <v>5.2173913043478262</v>
      </c>
      <c r="V452" s="4">
        <v>0</v>
      </c>
      <c r="W452" s="11">
        <v>0</v>
      </c>
      <c r="X452" s="4">
        <v>92.195434782608686</v>
      </c>
      <c r="Y452" s="4">
        <v>0</v>
      </c>
      <c r="Z452" s="11">
        <v>0</v>
      </c>
      <c r="AA452" s="4">
        <v>4.9659782608695648</v>
      </c>
      <c r="AB452" s="4">
        <v>0</v>
      </c>
      <c r="AC452" s="11">
        <v>0</v>
      </c>
      <c r="AD452" s="4">
        <v>226.77152173913046</v>
      </c>
      <c r="AE452" s="4">
        <v>0</v>
      </c>
      <c r="AF452" s="11">
        <v>0</v>
      </c>
      <c r="AG452" s="4">
        <v>0</v>
      </c>
      <c r="AH452" s="4">
        <v>0</v>
      </c>
      <c r="AI452" s="11" t="s">
        <v>873</v>
      </c>
      <c r="AJ452" s="4">
        <v>63.308913043478263</v>
      </c>
      <c r="AK452" s="4">
        <v>0</v>
      </c>
      <c r="AL452" s="11" t="s">
        <v>873</v>
      </c>
      <c r="AM452" s="1">
        <v>155327</v>
      </c>
      <c r="AN452" s="1">
        <v>5</v>
      </c>
      <c r="AX452"/>
      <c r="AY452"/>
    </row>
    <row r="453" spans="1:51" x14ac:dyDescent="0.25">
      <c r="A453" t="s">
        <v>508</v>
      </c>
      <c r="B453" t="s">
        <v>450</v>
      </c>
      <c r="C453" t="s">
        <v>710</v>
      </c>
      <c r="D453" t="s">
        <v>607</v>
      </c>
      <c r="E453" s="4">
        <v>41.684782608695649</v>
      </c>
      <c r="F453" s="4">
        <v>195.86369565217393</v>
      </c>
      <c r="G453" s="4">
        <v>0</v>
      </c>
      <c r="H453" s="11">
        <v>0</v>
      </c>
      <c r="I453" s="4">
        <v>184.47239130434784</v>
      </c>
      <c r="J453" s="4">
        <v>0</v>
      </c>
      <c r="K453" s="11">
        <v>0</v>
      </c>
      <c r="L453" s="4">
        <v>32.729347826086958</v>
      </c>
      <c r="M453" s="4">
        <v>0</v>
      </c>
      <c r="N453" s="11">
        <v>0</v>
      </c>
      <c r="O453" s="4">
        <v>27.077173913043481</v>
      </c>
      <c r="P453" s="4">
        <v>0</v>
      </c>
      <c r="Q453" s="9">
        <v>0</v>
      </c>
      <c r="R453" s="4">
        <v>0</v>
      </c>
      <c r="S453" s="4">
        <v>0</v>
      </c>
      <c r="T453" s="11" t="s">
        <v>873</v>
      </c>
      <c r="U453" s="4">
        <v>5.6521739130434785</v>
      </c>
      <c r="V453" s="4">
        <v>0</v>
      </c>
      <c r="W453" s="11">
        <v>0</v>
      </c>
      <c r="X453" s="4">
        <v>23.114456521739129</v>
      </c>
      <c r="Y453" s="4">
        <v>0</v>
      </c>
      <c r="Z453" s="11">
        <v>0</v>
      </c>
      <c r="AA453" s="4">
        <v>5.7391304347826084</v>
      </c>
      <c r="AB453" s="4">
        <v>0</v>
      </c>
      <c r="AC453" s="11">
        <v>0</v>
      </c>
      <c r="AD453" s="4">
        <v>134.28076086956523</v>
      </c>
      <c r="AE453" s="4">
        <v>0</v>
      </c>
      <c r="AF453" s="11">
        <v>0</v>
      </c>
      <c r="AG453" s="4">
        <v>0</v>
      </c>
      <c r="AH453" s="4">
        <v>0</v>
      </c>
      <c r="AI453" s="11" t="s">
        <v>873</v>
      </c>
      <c r="AJ453" s="4">
        <v>0</v>
      </c>
      <c r="AK453" s="4">
        <v>0</v>
      </c>
      <c r="AL453" s="11" t="s">
        <v>873</v>
      </c>
      <c r="AM453" s="1">
        <v>155820</v>
      </c>
      <c r="AN453" s="1">
        <v>5</v>
      </c>
      <c r="AX453"/>
      <c r="AY453"/>
    </row>
    <row r="454" spans="1:51" x14ac:dyDescent="0.25">
      <c r="A454" t="s">
        <v>508</v>
      </c>
      <c r="B454" t="s">
        <v>81</v>
      </c>
      <c r="C454" t="s">
        <v>656</v>
      </c>
      <c r="D454" t="s">
        <v>576</v>
      </c>
      <c r="E454" s="4">
        <v>63.184782608695649</v>
      </c>
      <c r="F454" s="4">
        <v>187.785</v>
      </c>
      <c r="G454" s="4">
        <v>0</v>
      </c>
      <c r="H454" s="11">
        <v>0</v>
      </c>
      <c r="I454" s="4">
        <v>168.07260869565215</v>
      </c>
      <c r="J454" s="4">
        <v>0</v>
      </c>
      <c r="K454" s="11">
        <v>0</v>
      </c>
      <c r="L454" s="4">
        <v>45.931521739130432</v>
      </c>
      <c r="M454" s="4">
        <v>0</v>
      </c>
      <c r="N454" s="11">
        <v>0</v>
      </c>
      <c r="O454" s="4">
        <v>27.735434782608696</v>
      </c>
      <c r="P454" s="4">
        <v>0</v>
      </c>
      <c r="Q454" s="9">
        <v>0</v>
      </c>
      <c r="R454" s="4">
        <v>14.022173913043478</v>
      </c>
      <c r="S454" s="4">
        <v>0</v>
      </c>
      <c r="T454" s="11">
        <v>0</v>
      </c>
      <c r="U454" s="4">
        <v>4.1739130434782608</v>
      </c>
      <c r="V454" s="4">
        <v>0</v>
      </c>
      <c r="W454" s="11">
        <v>0</v>
      </c>
      <c r="X454" s="4">
        <v>39.575108695652169</v>
      </c>
      <c r="Y454" s="4">
        <v>0</v>
      </c>
      <c r="Z454" s="11">
        <v>0</v>
      </c>
      <c r="AA454" s="4">
        <v>1.5163043478260869</v>
      </c>
      <c r="AB454" s="4">
        <v>0</v>
      </c>
      <c r="AC454" s="11">
        <v>0</v>
      </c>
      <c r="AD454" s="4">
        <v>92.789891304347805</v>
      </c>
      <c r="AE454" s="4">
        <v>0</v>
      </c>
      <c r="AF454" s="11">
        <v>0</v>
      </c>
      <c r="AG454" s="4">
        <v>2.123478260869565</v>
      </c>
      <c r="AH454" s="4">
        <v>0</v>
      </c>
      <c r="AI454" s="11">
        <v>0</v>
      </c>
      <c r="AJ454" s="4">
        <v>5.8486956521739133</v>
      </c>
      <c r="AK454" s="4">
        <v>0</v>
      </c>
      <c r="AL454" s="11" t="s">
        <v>873</v>
      </c>
      <c r="AM454" s="1">
        <v>155200</v>
      </c>
      <c r="AN454" s="1">
        <v>5</v>
      </c>
      <c r="AX454"/>
      <c r="AY454"/>
    </row>
    <row r="455" spans="1:51" x14ac:dyDescent="0.25">
      <c r="A455" t="s">
        <v>508</v>
      </c>
      <c r="B455" t="s">
        <v>278</v>
      </c>
      <c r="C455" t="s">
        <v>708</v>
      </c>
      <c r="D455" t="s">
        <v>605</v>
      </c>
      <c r="E455" s="4">
        <v>79.239130434782609</v>
      </c>
      <c r="F455" s="4">
        <v>244.11065217391311</v>
      </c>
      <c r="G455" s="4">
        <v>0</v>
      </c>
      <c r="H455" s="11">
        <v>0</v>
      </c>
      <c r="I455" s="4">
        <v>230.37695652173917</v>
      </c>
      <c r="J455" s="4">
        <v>0</v>
      </c>
      <c r="K455" s="11">
        <v>0</v>
      </c>
      <c r="L455" s="4">
        <v>24.405978260869563</v>
      </c>
      <c r="M455" s="4">
        <v>0</v>
      </c>
      <c r="N455" s="11">
        <v>0</v>
      </c>
      <c r="O455" s="4">
        <v>10.672282608695651</v>
      </c>
      <c r="P455" s="4">
        <v>0</v>
      </c>
      <c r="Q455" s="9">
        <v>0</v>
      </c>
      <c r="R455" s="4">
        <v>0</v>
      </c>
      <c r="S455" s="4">
        <v>0</v>
      </c>
      <c r="T455" s="11" t="s">
        <v>873</v>
      </c>
      <c r="U455" s="4">
        <v>13.733695652173912</v>
      </c>
      <c r="V455" s="4">
        <v>0</v>
      </c>
      <c r="W455" s="11">
        <v>0</v>
      </c>
      <c r="X455" s="4">
        <v>43.875326086956527</v>
      </c>
      <c r="Y455" s="4">
        <v>0</v>
      </c>
      <c r="Z455" s="11">
        <v>0</v>
      </c>
      <c r="AA455" s="4">
        <v>0</v>
      </c>
      <c r="AB455" s="4">
        <v>0</v>
      </c>
      <c r="AC455" s="11" t="s">
        <v>873</v>
      </c>
      <c r="AD455" s="4">
        <v>150.25750000000005</v>
      </c>
      <c r="AE455" s="4">
        <v>0</v>
      </c>
      <c r="AF455" s="11">
        <v>0</v>
      </c>
      <c r="AG455" s="4">
        <v>25.571847826086952</v>
      </c>
      <c r="AH455" s="4">
        <v>0</v>
      </c>
      <c r="AI455" s="11">
        <v>0</v>
      </c>
      <c r="AJ455" s="4">
        <v>0</v>
      </c>
      <c r="AK455" s="4">
        <v>0</v>
      </c>
      <c r="AL455" s="11" t="s">
        <v>873</v>
      </c>
      <c r="AM455" s="1">
        <v>155567</v>
      </c>
      <c r="AN455" s="1">
        <v>5</v>
      </c>
      <c r="AX455"/>
      <c r="AY455"/>
    </row>
    <row r="456" spans="1:51" x14ac:dyDescent="0.25">
      <c r="A456" t="s">
        <v>508</v>
      </c>
      <c r="B456" t="s">
        <v>369</v>
      </c>
      <c r="C456" t="s">
        <v>721</v>
      </c>
      <c r="D456" t="s">
        <v>604</v>
      </c>
      <c r="E456" s="4">
        <v>28.554347826086957</v>
      </c>
      <c r="F456" s="4">
        <v>98.65271739130435</v>
      </c>
      <c r="G456" s="4">
        <v>38.641304347826086</v>
      </c>
      <c r="H456" s="11">
        <v>0.3916902176607665</v>
      </c>
      <c r="I456" s="4">
        <v>88.174456521739131</v>
      </c>
      <c r="J456" s="4">
        <v>34.902173913043477</v>
      </c>
      <c r="K456" s="11">
        <v>0.39583089354725376</v>
      </c>
      <c r="L456" s="4">
        <v>23.548913043478262</v>
      </c>
      <c r="M456" s="4">
        <v>13.788043478260869</v>
      </c>
      <c r="N456" s="11">
        <v>0.585506577429033</v>
      </c>
      <c r="O456" s="4">
        <v>16.809782608695652</v>
      </c>
      <c r="P456" s="4">
        <v>13.788043478260869</v>
      </c>
      <c r="Q456" s="9">
        <v>0.8202392499191723</v>
      </c>
      <c r="R456" s="4">
        <v>0</v>
      </c>
      <c r="S456" s="4">
        <v>0</v>
      </c>
      <c r="T456" s="11" t="s">
        <v>873</v>
      </c>
      <c r="U456" s="4">
        <v>6.7391304347826084</v>
      </c>
      <c r="V456" s="4">
        <v>0</v>
      </c>
      <c r="W456" s="11">
        <v>0</v>
      </c>
      <c r="X456" s="4">
        <v>9.4686956521739116</v>
      </c>
      <c r="Y456" s="4">
        <v>0.17391304347826086</v>
      </c>
      <c r="Z456" s="11">
        <v>1.8367159518780422E-2</v>
      </c>
      <c r="AA456" s="4">
        <v>3.7391304347826089</v>
      </c>
      <c r="AB456" s="4">
        <v>3.7391304347826089</v>
      </c>
      <c r="AC456" s="11">
        <v>1</v>
      </c>
      <c r="AD456" s="4">
        <v>49.745108695652178</v>
      </c>
      <c r="AE456" s="4">
        <v>20.434782608695652</v>
      </c>
      <c r="AF456" s="11">
        <v>0.41078978706667685</v>
      </c>
      <c r="AG456" s="4">
        <v>0</v>
      </c>
      <c r="AH456" s="4">
        <v>0</v>
      </c>
      <c r="AI456" s="11" t="s">
        <v>873</v>
      </c>
      <c r="AJ456" s="4">
        <v>12.150869565217393</v>
      </c>
      <c r="AK456" s="4">
        <v>0.50543478260869568</v>
      </c>
      <c r="AL456" s="11">
        <v>24.040430107526884</v>
      </c>
      <c r="AM456" s="1">
        <v>155725</v>
      </c>
      <c r="AN456" s="1">
        <v>5</v>
      </c>
      <c r="AX456"/>
      <c r="AY456"/>
    </row>
    <row r="457" spans="1:51" x14ac:dyDescent="0.25">
      <c r="A457" t="s">
        <v>508</v>
      </c>
      <c r="B457" t="s">
        <v>249</v>
      </c>
      <c r="C457" t="s">
        <v>707</v>
      </c>
      <c r="D457" t="s">
        <v>603</v>
      </c>
      <c r="E457" s="4">
        <v>85.956521739130437</v>
      </c>
      <c r="F457" s="4">
        <v>303.3704347826087</v>
      </c>
      <c r="G457" s="4">
        <v>86.4471739130435</v>
      </c>
      <c r="H457" s="11">
        <v>0.28495582957841764</v>
      </c>
      <c r="I457" s="4">
        <v>278.29326086956519</v>
      </c>
      <c r="J457" s="4">
        <v>85.8846739130435</v>
      </c>
      <c r="K457" s="11">
        <v>0.30861212249511594</v>
      </c>
      <c r="L457" s="4">
        <v>18.193260869565218</v>
      </c>
      <c r="M457" s="4">
        <v>2.717717391304348</v>
      </c>
      <c r="N457" s="11">
        <v>0.14938044426388175</v>
      </c>
      <c r="O457" s="4">
        <v>10.462282608695652</v>
      </c>
      <c r="P457" s="4">
        <v>2.155217391304348</v>
      </c>
      <c r="Q457" s="9">
        <v>0.20599877406418501</v>
      </c>
      <c r="R457" s="4">
        <v>3.3423913043478262</v>
      </c>
      <c r="S457" s="4">
        <v>0</v>
      </c>
      <c r="T457" s="11">
        <v>0</v>
      </c>
      <c r="U457" s="4">
        <v>4.3885869565217392</v>
      </c>
      <c r="V457" s="4">
        <v>0.5625</v>
      </c>
      <c r="W457" s="11">
        <v>0.1281733746130031</v>
      </c>
      <c r="X457" s="4">
        <v>60.692391304347836</v>
      </c>
      <c r="Y457" s="4">
        <v>2.8753260869565223</v>
      </c>
      <c r="Z457" s="11">
        <v>4.7375396242634815E-2</v>
      </c>
      <c r="AA457" s="4">
        <v>17.346195652173911</v>
      </c>
      <c r="AB457" s="4">
        <v>0</v>
      </c>
      <c r="AC457" s="11">
        <v>0</v>
      </c>
      <c r="AD457" s="4">
        <v>176.6472826086956</v>
      </c>
      <c r="AE457" s="4">
        <v>62.661739130434796</v>
      </c>
      <c r="AF457" s="11">
        <v>0.354728010558993</v>
      </c>
      <c r="AG457" s="4">
        <v>0</v>
      </c>
      <c r="AH457" s="4">
        <v>0</v>
      </c>
      <c r="AI457" s="11" t="s">
        <v>873</v>
      </c>
      <c r="AJ457" s="4">
        <v>30.491304347826084</v>
      </c>
      <c r="AK457" s="4">
        <v>18.192391304347833</v>
      </c>
      <c r="AL457" s="11">
        <v>1.6760470813168422</v>
      </c>
      <c r="AM457" s="1">
        <v>155496</v>
      </c>
      <c r="AN457" s="1">
        <v>5</v>
      </c>
      <c r="AX457"/>
      <c r="AY457"/>
    </row>
    <row r="458" spans="1:51" x14ac:dyDescent="0.25">
      <c r="A458" t="s">
        <v>508</v>
      </c>
      <c r="B458" t="s">
        <v>65</v>
      </c>
      <c r="C458" t="s">
        <v>717</v>
      </c>
      <c r="D458" t="s">
        <v>613</v>
      </c>
      <c r="E458" s="4">
        <v>108.20652173913044</v>
      </c>
      <c r="F458" s="4">
        <v>311.98880434782598</v>
      </c>
      <c r="G458" s="4">
        <v>0.49728260869565222</v>
      </c>
      <c r="H458" s="11">
        <v>1.5939117101819087E-3</v>
      </c>
      <c r="I458" s="4">
        <v>283.81641304347824</v>
      </c>
      <c r="J458" s="4">
        <v>0.49728260869565222</v>
      </c>
      <c r="K458" s="11">
        <v>1.7521277341330955E-3</v>
      </c>
      <c r="L458" s="4">
        <v>35.881956521739134</v>
      </c>
      <c r="M458" s="4">
        <v>0</v>
      </c>
      <c r="N458" s="11">
        <v>0</v>
      </c>
      <c r="O458" s="4">
        <v>19.362608695652177</v>
      </c>
      <c r="P458" s="4">
        <v>0</v>
      </c>
      <c r="Q458" s="9">
        <v>0</v>
      </c>
      <c r="R458" s="4">
        <v>12.693260869565217</v>
      </c>
      <c r="S458" s="4">
        <v>0</v>
      </c>
      <c r="T458" s="11">
        <v>0</v>
      </c>
      <c r="U458" s="4">
        <v>3.8260869565217392</v>
      </c>
      <c r="V458" s="4">
        <v>0</v>
      </c>
      <c r="W458" s="11">
        <v>0</v>
      </c>
      <c r="X458" s="4">
        <v>82.259456521739125</v>
      </c>
      <c r="Y458" s="4">
        <v>0</v>
      </c>
      <c r="Z458" s="11">
        <v>0</v>
      </c>
      <c r="AA458" s="4">
        <v>11.653043478260866</v>
      </c>
      <c r="AB458" s="4">
        <v>0</v>
      </c>
      <c r="AC458" s="11">
        <v>0</v>
      </c>
      <c r="AD458" s="4">
        <v>137.11456521739129</v>
      </c>
      <c r="AE458" s="4">
        <v>0.41576086956521741</v>
      </c>
      <c r="AF458" s="11">
        <v>3.0322152056277917E-3</v>
      </c>
      <c r="AG458" s="4">
        <v>15.432282608695655</v>
      </c>
      <c r="AH458" s="4">
        <v>0</v>
      </c>
      <c r="AI458" s="11">
        <v>0</v>
      </c>
      <c r="AJ458" s="4">
        <v>29.647500000000001</v>
      </c>
      <c r="AK458" s="4">
        <v>8.1521739130434784E-2</v>
      </c>
      <c r="AL458" s="11">
        <v>363.67599999999999</v>
      </c>
      <c r="AM458" s="1">
        <v>155166</v>
      </c>
      <c r="AN458" s="1">
        <v>5</v>
      </c>
      <c r="AX458"/>
      <c r="AY458"/>
    </row>
    <row r="459" spans="1:51" x14ac:dyDescent="0.25">
      <c r="A459" t="s">
        <v>508</v>
      </c>
      <c r="B459" t="s">
        <v>40</v>
      </c>
      <c r="C459" t="s">
        <v>652</v>
      </c>
      <c r="D459" t="s">
        <v>609</v>
      </c>
      <c r="E459" s="4">
        <v>69.032608695652172</v>
      </c>
      <c r="F459" s="4">
        <v>216.08913043478265</v>
      </c>
      <c r="G459" s="4">
        <v>0</v>
      </c>
      <c r="H459" s="11">
        <v>0</v>
      </c>
      <c r="I459" s="4">
        <v>209.90326086956526</v>
      </c>
      <c r="J459" s="4">
        <v>0</v>
      </c>
      <c r="K459" s="11">
        <v>0</v>
      </c>
      <c r="L459" s="4">
        <v>22.115217391304338</v>
      </c>
      <c r="M459" s="4">
        <v>0</v>
      </c>
      <c r="N459" s="11">
        <v>0</v>
      </c>
      <c r="O459" s="4">
        <v>15.929347826086946</v>
      </c>
      <c r="P459" s="4">
        <v>0</v>
      </c>
      <c r="Q459" s="9">
        <v>0</v>
      </c>
      <c r="R459" s="4">
        <v>0</v>
      </c>
      <c r="S459" s="4">
        <v>0</v>
      </c>
      <c r="T459" s="11" t="s">
        <v>873</v>
      </c>
      <c r="U459" s="4">
        <v>6.1858695652173914</v>
      </c>
      <c r="V459" s="4">
        <v>0</v>
      </c>
      <c r="W459" s="11">
        <v>0</v>
      </c>
      <c r="X459" s="4">
        <v>49.541847826086958</v>
      </c>
      <c r="Y459" s="4">
        <v>0</v>
      </c>
      <c r="Z459" s="11">
        <v>0</v>
      </c>
      <c r="AA459" s="4">
        <v>0</v>
      </c>
      <c r="AB459" s="4">
        <v>0</v>
      </c>
      <c r="AC459" s="11" t="s">
        <v>873</v>
      </c>
      <c r="AD459" s="4">
        <v>92.215217391304378</v>
      </c>
      <c r="AE459" s="4">
        <v>0</v>
      </c>
      <c r="AF459" s="11">
        <v>0</v>
      </c>
      <c r="AG459" s="4">
        <v>42.862500000000011</v>
      </c>
      <c r="AH459" s="4">
        <v>0</v>
      </c>
      <c r="AI459" s="11">
        <v>0</v>
      </c>
      <c r="AJ459" s="4">
        <v>9.3543478260869506</v>
      </c>
      <c r="AK459" s="4">
        <v>0</v>
      </c>
      <c r="AL459" s="11" t="s">
        <v>873</v>
      </c>
      <c r="AM459" s="1">
        <v>155124</v>
      </c>
      <c r="AN459" s="1">
        <v>5</v>
      </c>
      <c r="AX459"/>
      <c r="AY459"/>
    </row>
    <row r="460" spans="1:51" x14ac:dyDescent="0.25">
      <c r="A460" t="s">
        <v>508</v>
      </c>
      <c r="B460" t="s">
        <v>440</v>
      </c>
      <c r="C460" t="s">
        <v>698</v>
      </c>
      <c r="D460" t="s">
        <v>591</v>
      </c>
      <c r="E460" s="4">
        <v>53.989130434782609</v>
      </c>
      <c r="F460" s="4">
        <v>208.65402173913046</v>
      </c>
      <c r="G460" s="4">
        <v>40.401956521739123</v>
      </c>
      <c r="H460" s="11">
        <v>0.19363133375043037</v>
      </c>
      <c r="I460" s="4">
        <v>191.25597826086957</v>
      </c>
      <c r="J460" s="4">
        <v>40.401956521739123</v>
      </c>
      <c r="K460" s="11">
        <v>0.21124545694792146</v>
      </c>
      <c r="L460" s="4">
        <v>38.911956521739135</v>
      </c>
      <c r="M460" s="4">
        <v>0</v>
      </c>
      <c r="N460" s="11">
        <v>0</v>
      </c>
      <c r="O460" s="4">
        <v>21.513913043478265</v>
      </c>
      <c r="P460" s="4">
        <v>0</v>
      </c>
      <c r="Q460" s="9">
        <v>0</v>
      </c>
      <c r="R460" s="4">
        <v>8.3545652173913059</v>
      </c>
      <c r="S460" s="4">
        <v>0</v>
      </c>
      <c r="T460" s="11">
        <v>0</v>
      </c>
      <c r="U460" s="4">
        <v>9.0434782608695645</v>
      </c>
      <c r="V460" s="4">
        <v>0</v>
      </c>
      <c r="W460" s="11">
        <v>0</v>
      </c>
      <c r="X460" s="4">
        <v>37.644021739130437</v>
      </c>
      <c r="Y460" s="4">
        <v>3.1820652173913042</v>
      </c>
      <c r="Z460" s="11">
        <v>8.4530426622392255E-2</v>
      </c>
      <c r="AA460" s="4">
        <v>0</v>
      </c>
      <c r="AB460" s="4">
        <v>0</v>
      </c>
      <c r="AC460" s="11" t="s">
        <v>873</v>
      </c>
      <c r="AD460" s="4">
        <v>95.772499999999994</v>
      </c>
      <c r="AE460" s="4">
        <v>31.885652173913037</v>
      </c>
      <c r="AF460" s="11">
        <v>0.33293118769911029</v>
      </c>
      <c r="AG460" s="4">
        <v>9.2445652173913047</v>
      </c>
      <c r="AH460" s="4">
        <v>0</v>
      </c>
      <c r="AI460" s="11">
        <v>0</v>
      </c>
      <c r="AJ460" s="4">
        <v>27.080978260869564</v>
      </c>
      <c r="AK460" s="4">
        <v>5.3342391304347823</v>
      </c>
      <c r="AL460" s="11">
        <v>5.0768211920529804</v>
      </c>
      <c r="AM460" s="1">
        <v>155810</v>
      </c>
      <c r="AN460" s="1">
        <v>5</v>
      </c>
      <c r="AX460"/>
      <c r="AY460"/>
    </row>
    <row r="461" spans="1:51" x14ac:dyDescent="0.25">
      <c r="A461" t="s">
        <v>508</v>
      </c>
      <c r="B461" t="s">
        <v>443</v>
      </c>
      <c r="C461" t="s">
        <v>705</v>
      </c>
      <c r="D461" t="s">
        <v>583</v>
      </c>
      <c r="E461" s="4">
        <v>43.565217391304351</v>
      </c>
      <c r="F461" s="4">
        <v>171.25173913043486</v>
      </c>
      <c r="G461" s="4">
        <v>0</v>
      </c>
      <c r="H461" s="11">
        <v>0</v>
      </c>
      <c r="I461" s="4">
        <v>155.76217391304357</v>
      </c>
      <c r="J461" s="4">
        <v>0</v>
      </c>
      <c r="K461" s="11">
        <v>0</v>
      </c>
      <c r="L461" s="4">
        <v>32.991304347826087</v>
      </c>
      <c r="M461" s="4">
        <v>0</v>
      </c>
      <c r="N461" s="11">
        <v>0</v>
      </c>
      <c r="O461" s="4">
        <v>17.501739130434782</v>
      </c>
      <c r="P461" s="4">
        <v>0</v>
      </c>
      <c r="Q461" s="9">
        <v>0</v>
      </c>
      <c r="R461" s="4">
        <v>10.43521739130435</v>
      </c>
      <c r="S461" s="4">
        <v>0</v>
      </c>
      <c r="T461" s="11">
        <v>0</v>
      </c>
      <c r="U461" s="4">
        <v>5.0543478260869561</v>
      </c>
      <c r="V461" s="4">
        <v>0</v>
      </c>
      <c r="W461" s="11">
        <v>0</v>
      </c>
      <c r="X461" s="4">
        <v>69.543043478260913</v>
      </c>
      <c r="Y461" s="4">
        <v>0</v>
      </c>
      <c r="Z461" s="11">
        <v>0</v>
      </c>
      <c r="AA461" s="4">
        <v>0</v>
      </c>
      <c r="AB461" s="4">
        <v>0</v>
      </c>
      <c r="AC461" s="11" t="s">
        <v>873</v>
      </c>
      <c r="AD461" s="4">
        <v>66.382173913043502</v>
      </c>
      <c r="AE461" s="4">
        <v>0</v>
      </c>
      <c r="AF461" s="11">
        <v>0</v>
      </c>
      <c r="AG461" s="4">
        <v>4.5326086956521738E-2</v>
      </c>
      <c r="AH461" s="4">
        <v>0</v>
      </c>
      <c r="AI461" s="11">
        <v>0</v>
      </c>
      <c r="AJ461" s="4">
        <v>2.289891304347826</v>
      </c>
      <c r="AK461" s="4">
        <v>0</v>
      </c>
      <c r="AL461" s="11" t="s">
        <v>873</v>
      </c>
      <c r="AM461" s="1">
        <v>155813</v>
      </c>
      <c r="AN461" s="1">
        <v>5</v>
      </c>
      <c r="AX461"/>
      <c r="AY461"/>
    </row>
    <row r="462" spans="1:51" x14ac:dyDescent="0.25">
      <c r="A462" t="s">
        <v>508</v>
      </c>
      <c r="B462" t="s">
        <v>467</v>
      </c>
      <c r="C462" t="s">
        <v>667</v>
      </c>
      <c r="D462" t="s">
        <v>615</v>
      </c>
      <c r="E462" s="4">
        <v>46.608695652173914</v>
      </c>
      <c r="F462" s="4">
        <v>160.576847826087</v>
      </c>
      <c r="G462" s="4">
        <v>0</v>
      </c>
      <c r="H462" s="11">
        <v>0</v>
      </c>
      <c r="I462" s="4">
        <v>139.20923913043481</v>
      </c>
      <c r="J462" s="4">
        <v>0</v>
      </c>
      <c r="K462" s="11">
        <v>0</v>
      </c>
      <c r="L462" s="4">
        <v>47.973369565217396</v>
      </c>
      <c r="M462" s="4">
        <v>0</v>
      </c>
      <c r="N462" s="11">
        <v>0</v>
      </c>
      <c r="O462" s="4">
        <v>32.725000000000009</v>
      </c>
      <c r="P462" s="4">
        <v>0</v>
      </c>
      <c r="Q462" s="9">
        <v>0</v>
      </c>
      <c r="R462" s="4">
        <v>10.558152173913042</v>
      </c>
      <c r="S462" s="4">
        <v>0</v>
      </c>
      <c r="T462" s="11">
        <v>0</v>
      </c>
      <c r="U462" s="4">
        <v>4.6902173913043477</v>
      </c>
      <c r="V462" s="4">
        <v>0</v>
      </c>
      <c r="W462" s="11">
        <v>0</v>
      </c>
      <c r="X462" s="4">
        <v>18.524347826086949</v>
      </c>
      <c r="Y462" s="4">
        <v>0</v>
      </c>
      <c r="Z462" s="11">
        <v>0</v>
      </c>
      <c r="AA462" s="4">
        <v>6.1192391304347833</v>
      </c>
      <c r="AB462" s="4">
        <v>0</v>
      </c>
      <c r="AC462" s="11">
        <v>0</v>
      </c>
      <c r="AD462" s="4">
        <v>64.334347826086983</v>
      </c>
      <c r="AE462" s="4">
        <v>0</v>
      </c>
      <c r="AF462" s="11">
        <v>0</v>
      </c>
      <c r="AG462" s="4">
        <v>0</v>
      </c>
      <c r="AH462" s="4">
        <v>0</v>
      </c>
      <c r="AI462" s="11" t="s">
        <v>873</v>
      </c>
      <c r="AJ462" s="4">
        <v>23.625543478260873</v>
      </c>
      <c r="AK462" s="4">
        <v>0</v>
      </c>
      <c r="AL462" s="11" t="s">
        <v>873</v>
      </c>
      <c r="AM462" s="1">
        <v>155837</v>
      </c>
      <c r="AN462" s="1">
        <v>5</v>
      </c>
      <c r="AX462"/>
      <c r="AY462"/>
    </row>
    <row r="463" spans="1:51" x14ac:dyDescent="0.25">
      <c r="A463" t="s">
        <v>508</v>
      </c>
      <c r="B463" t="s">
        <v>405</v>
      </c>
      <c r="C463" t="s">
        <v>668</v>
      </c>
      <c r="D463" t="s">
        <v>583</v>
      </c>
      <c r="E463" s="4">
        <v>46.25</v>
      </c>
      <c r="F463" s="4">
        <v>260.68445652173915</v>
      </c>
      <c r="G463" s="4">
        <v>20.072608695652171</v>
      </c>
      <c r="H463" s="11">
        <v>7.6999637659555906E-2</v>
      </c>
      <c r="I463" s="4">
        <v>221.26413043478263</v>
      </c>
      <c r="J463" s="4">
        <v>20.072608695652171</v>
      </c>
      <c r="K463" s="11">
        <v>9.0717861300924019E-2</v>
      </c>
      <c r="L463" s="4">
        <v>52.451413043478276</v>
      </c>
      <c r="M463" s="4">
        <v>0</v>
      </c>
      <c r="N463" s="11">
        <v>0</v>
      </c>
      <c r="O463" s="4">
        <v>37.510869565217398</v>
      </c>
      <c r="P463" s="4">
        <v>0</v>
      </c>
      <c r="Q463" s="9">
        <v>0</v>
      </c>
      <c r="R463" s="4">
        <v>11.353586956521744</v>
      </c>
      <c r="S463" s="4">
        <v>0</v>
      </c>
      <c r="T463" s="11">
        <v>0</v>
      </c>
      <c r="U463" s="4">
        <v>3.5869565217391304</v>
      </c>
      <c r="V463" s="4">
        <v>0</v>
      </c>
      <c r="W463" s="11">
        <v>0</v>
      </c>
      <c r="X463" s="4">
        <v>55.190108695652143</v>
      </c>
      <c r="Y463" s="4">
        <v>3.8321739130434782</v>
      </c>
      <c r="Z463" s="11">
        <v>6.9435882690069339E-2</v>
      </c>
      <c r="AA463" s="4">
        <v>24.47978260869565</v>
      </c>
      <c r="AB463" s="4">
        <v>0</v>
      </c>
      <c r="AC463" s="11">
        <v>0</v>
      </c>
      <c r="AD463" s="4">
        <v>124.01782608695657</v>
      </c>
      <c r="AE463" s="4">
        <v>16.240434782608691</v>
      </c>
      <c r="AF463" s="11">
        <v>0.13095242268818288</v>
      </c>
      <c r="AG463" s="4">
        <v>4.5453260869565231</v>
      </c>
      <c r="AH463" s="4">
        <v>0</v>
      </c>
      <c r="AI463" s="11">
        <v>0</v>
      </c>
      <c r="AJ463" s="4">
        <v>0</v>
      </c>
      <c r="AK463" s="4">
        <v>0</v>
      </c>
      <c r="AL463" s="11" t="s">
        <v>873</v>
      </c>
      <c r="AM463" s="1">
        <v>155770</v>
      </c>
      <c r="AN463" s="1">
        <v>5</v>
      </c>
      <c r="AX463"/>
      <c r="AY463"/>
    </row>
    <row r="464" spans="1:51" x14ac:dyDescent="0.25">
      <c r="A464" t="s">
        <v>508</v>
      </c>
      <c r="B464" t="s">
        <v>355</v>
      </c>
      <c r="C464" t="s">
        <v>811</v>
      </c>
      <c r="D464" t="s">
        <v>556</v>
      </c>
      <c r="E464" s="4">
        <v>49.391304347826086</v>
      </c>
      <c r="F464" s="4">
        <v>130.2175</v>
      </c>
      <c r="G464" s="4">
        <v>1.2141304347826087</v>
      </c>
      <c r="H464" s="11">
        <v>9.3238653390105685E-3</v>
      </c>
      <c r="I464" s="4">
        <v>127.41586956521739</v>
      </c>
      <c r="J464" s="4">
        <v>1.2141304347826087</v>
      </c>
      <c r="K464" s="11">
        <v>9.5288792434223436E-3</v>
      </c>
      <c r="L464" s="4">
        <v>17.58641304347826</v>
      </c>
      <c r="M464" s="4">
        <v>0</v>
      </c>
      <c r="N464" s="11">
        <v>0</v>
      </c>
      <c r="O464" s="4">
        <v>14.78478260869565</v>
      </c>
      <c r="P464" s="4">
        <v>0</v>
      </c>
      <c r="Q464" s="9">
        <v>0</v>
      </c>
      <c r="R464" s="4">
        <v>0</v>
      </c>
      <c r="S464" s="4">
        <v>0</v>
      </c>
      <c r="T464" s="11" t="s">
        <v>873</v>
      </c>
      <c r="U464" s="4">
        <v>2.8016304347826089</v>
      </c>
      <c r="V464" s="4">
        <v>0</v>
      </c>
      <c r="W464" s="11">
        <v>0</v>
      </c>
      <c r="X464" s="4">
        <v>23.850543478260871</v>
      </c>
      <c r="Y464" s="4">
        <v>0</v>
      </c>
      <c r="Z464" s="11">
        <v>0</v>
      </c>
      <c r="AA464" s="4">
        <v>0</v>
      </c>
      <c r="AB464" s="4">
        <v>0</v>
      </c>
      <c r="AC464" s="11" t="s">
        <v>873</v>
      </c>
      <c r="AD464" s="4">
        <v>70.510869565217391</v>
      </c>
      <c r="AE464" s="4">
        <v>0.7005434782608696</v>
      </c>
      <c r="AF464" s="11">
        <v>9.9352551256358876E-3</v>
      </c>
      <c r="AG464" s="4">
        <v>17.756086956521738</v>
      </c>
      <c r="AH464" s="4">
        <v>0</v>
      </c>
      <c r="AI464" s="11">
        <v>0</v>
      </c>
      <c r="AJ464" s="4">
        <v>0.51358695652173914</v>
      </c>
      <c r="AK464" s="4">
        <v>0.51358695652173914</v>
      </c>
      <c r="AL464" s="11">
        <v>1</v>
      </c>
      <c r="AM464" s="1">
        <v>155704</v>
      </c>
      <c r="AN464" s="1">
        <v>5</v>
      </c>
      <c r="AX464"/>
      <c r="AY464"/>
    </row>
    <row r="465" spans="1:51" x14ac:dyDescent="0.25">
      <c r="A465" t="s">
        <v>508</v>
      </c>
      <c r="B465" t="s">
        <v>277</v>
      </c>
      <c r="C465" t="s">
        <v>697</v>
      </c>
      <c r="D465" t="s">
        <v>596</v>
      </c>
      <c r="E465" s="4">
        <v>53</v>
      </c>
      <c r="F465" s="4">
        <v>200.24260869565217</v>
      </c>
      <c r="G465" s="4">
        <v>90.029891304347828</v>
      </c>
      <c r="H465" s="11">
        <v>0.44960406724017388</v>
      </c>
      <c r="I465" s="4">
        <v>189.63858695652175</v>
      </c>
      <c r="J465" s="4">
        <v>89.347826086956516</v>
      </c>
      <c r="K465" s="11">
        <v>0.4711479215326636</v>
      </c>
      <c r="L465" s="4">
        <v>21.226304347826087</v>
      </c>
      <c r="M465" s="4">
        <v>2.3179347826086958</v>
      </c>
      <c r="N465" s="11">
        <v>0.10920105283641095</v>
      </c>
      <c r="O465" s="4">
        <v>14.736413043478262</v>
      </c>
      <c r="P465" s="4">
        <v>2.3179347826086958</v>
      </c>
      <c r="Q465" s="9">
        <v>0.15729301124838652</v>
      </c>
      <c r="R465" s="4">
        <v>1.881195652173913</v>
      </c>
      <c r="S465" s="4">
        <v>0</v>
      </c>
      <c r="T465" s="11">
        <v>0</v>
      </c>
      <c r="U465" s="4">
        <v>4.6086956521739131</v>
      </c>
      <c r="V465" s="4">
        <v>0</v>
      </c>
      <c r="W465" s="11">
        <v>0</v>
      </c>
      <c r="X465" s="4">
        <v>45.057065217391305</v>
      </c>
      <c r="Y465" s="4">
        <v>38.817934782608695</v>
      </c>
      <c r="Z465" s="11">
        <v>0.86152825523189192</v>
      </c>
      <c r="AA465" s="4">
        <v>4.1141304347826084</v>
      </c>
      <c r="AB465" s="4">
        <v>0.68206521739130432</v>
      </c>
      <c r="AC465" s="11">
        <v>0.16578599735799207</v>
      </c>
      <c r="AD465" s="4">
        <v>102.3695652173913</v>
      </c>
      <c r="AE465" s="4">
        <v>43.891304347826086</v>
      </c>
      <c r="AF465" s="11">
        <v>0.42875345083881933</v>
      </c>
      <c r="AG465" s="4">
        <v>0</v>
      </c>
      <c r="AH465" s="4">
        <v>0</v>
      </c>
      <c r="AI465" s="11" t="s">
        <v>873</v>
      </c>
      <c r="AJ465" s="4">
        <v>27.475543478260871</v>
      </c>
      <c r="AK465" s="4">
        <v>4.3206521739130439</v>
      </c>
      <c r="AL465" s="11">
        <v>6.3591194968553459</v>
      </c>
      <c r="AM465" s="1">
        <v>155566</v>
      </c>
      <c r="AN465" s="1">
        <v>5</v>
      </c>
      <c r="AX465"/>
      <c r="AY465"/>
    </row>
    <row r="466" spans="1:51" x14ac:dyDescent="0.25">
      <c r="A466" t="s">
        <v>508</v>
      </c>
      <c r="B466" t="s">
        <v>190</v>
      </c>
      <c r="C466" t="s">
        <v>696</v>
      </c>
      <c r="D466" t="s">
        <v>557</v>
      </c>
      <c r="E466" s="4">
        <v>40.782608695652172</v>
      </c>
      <c r="F466" s="4">
        <v>118.8514130434783</v>
      </c>
      <c r="G466" s="4">
        <v>0</v>
      </c>
      <c r="H466" s="11">
        <v>0</v>
      </c>
      <c r="I466" s="4">
        <v>104.92619565217396</v>
      </c>
      <c r="J466" s="4">
        <v>0</v>
      </c>
      <c r="K466" s="11">
        <v>0</v>
      </c>
      <c r="L466" s="4">
        <v>28.414130434782606</v>
      </c>
      <c r="M466" s="4">
        <v>0</v>
      </c>
      <c r="N466" s="11">
        <v>0</v>
      </c>
      <c r="O466" s="4">
        <v>14.554130434782607</v>
      </c>
      <c r="P466" s="4">
        <v>0</v>
      </c>
      <c r="Q466" s="9">
        <v>0</v>
      </c>
      <c r="R466" s="4">
        <v>8.4686956521739116</v>
      </c>
      <c r="S466" s="4">
        <v>0</v>
      </c>
      <c r="T466" s="11">
        <v>0</v>
      </c>
      <c r="U466" s="4">
        <v>5.3913043478260869</v>
      </c>
      <c r="V466" s="4">
        <v>0</v>
      </c>
      <c r="W466" s="11">
        <v>0</v>
      </c>
      <c r="X466" s="4">
        <v>32.369239130434792</v>
      </c>
      <c r="Y466" s="4">
        <v>0</v>
      </c>
      <c r="Z466" s="11">
        <v>0</v>
      </c>
      <c r="AA466" s="4">
        <v>6.5217391304347824E-2</v>
      </c>
      <c r="AB466" s="4">
        <v>0</v>
      </c>
      <c r="AC466" s="11">
        <v>0</v>
      </c>
      <c r="AD466" s="4">
        <v>57.908586956521773</v>
      </c>
      <c r="AE466" s="4">
        <v>0</v>
      </c>
      <c r="AF466" s="11">
        <v>0</v>
      </c>
      <c r="AG466" s="4">
        <v>9.4239130434782603E-2</v>
      </c>
      <c r="AH466" s="4">
        <v>0</v>
      </c>
      <c r="AI466" s="11">
        <v>0</v>
      </c>
      <c r="AJ466" s="4">
        <v>0</v>
      </c>
      <c r="AK466" s="4">
        <v>0</v>
      </c>
      <c r="AL466" s="11" t="s">
        <v>873</v>
      </c>
      <c r="AM466" s="1">
        <v>155383</v>
      </c>
      <c r="AN466" s="1">
        <v>5</v>
      </c>
      <c r="AX466"/>
      <c r="AY466"/>
    </row>
    <row r="467" spans="1:51" x14ac:dyDescent="0.25">
      <c r="A467" t="s">
        <v>508</v>
      </c>
      <c r="B467" t="s">
        <v>52</v>
      </c>
      <c r="C467" t="s">
        <v>667</v>
      </c>
      <c r="D467" t="s">
        <v>615</v>
      </c>
      <c r="E467" s="4">
        <v>36.586956521739133</v>
      </c>
      <c r="F467" s="4">
        <v>116.60619565217389</v>
      </c>
      <c r="G467" s="4">
        <v>0</v>
      </c>
      <c r="H467" s="11">
        <v>0</v>
      </c>
      <c r="I467" s="4">
        <v>104.64967391304347</v>
      </c>
      <c r="J467" s="4">
        <v>0</v>
      </c>
      <c r="K467" s="11">
        <v>0</v>
      </c>
      <c r="L467" s="4">
        <v>25.134130434782612</v>
      </c>
      <c r="M467" s="4">
        <v>0</v>
      </c>
      <c r="N467" s="11">
        <v>0</v>
      </c>
      <c r="O467" s="4">
        <v>13.786304347826091</v>
      </c>
      <c r="P467" s="4">
        <v>0</v>
      </c>
      <c r="Q467" s="9">
        <v>0</v>
      </c>
      <c r="R467" s="4">
        <v>5.6521739130434785</v>
      </c>
      <c r="S467" s="4">
        <v>0</v>
      </c>
      <c r="T467" s="11">
        <v>0</v>
      </c>
      <c r="U467" s="4">
        <v>5.6956521739130439</v>
      </c>
      <c r="V467" s="4">
        <v>0</v>
      </c>
      <c r="W467" s="11">
        <v>0</v>
      </c>
      <c r="X467" s="4">
        <v>20.919456521739118</v>
      </c>
      <c r="Y467" s="4">
        <v>0</v>
      </c>
      <c r="Z467" s="11">
        <v>0</v>
      </c>
      <c r="AA467" s="4">
        <v>0.60869565217391308</v>
      </c>
      <c r="AB467" s="4">
        <v>0</v>
      </c>
      <c r="AC467" s="11">
        <v>0</v>
      </c>
      <c r="AD467" s="4">
        <v>58.772065217391301</v>
      </c>
      <c r="AE467" s="4">
        <v>0</v>
      </c>
      <c r="AF467" s="11">
        <v>0</v>
      </c>
      <c r="AG467" s="4">
        <v>0</v>
      </c>
      <c r="AH467" s="4">
        <v>0</v>
      </c>
      <c r="AI467" s="11" t="s">
        <v>873</v>
      </c>
      <c r="AJ467" s="4">
        <v>11.171847826086957</v>
      </c>
      <c r="AK467" s="4">
        <v>0</v>
      </c>
      <c r="AL467" s="11" t="s">
        <v>873</v>
      </c>
      <c r="AM467" s="1">
        <v>155145</v>
      </c>
      <c r="AN467" s="1">
        <v>5</v>
      </c>
      <c r="AX467"/>
      <c r="AY467"/>
    </row>
    <row r="468" spans="1:51" x14ac:dyDescent="0.25">
      <c r="A468" t="s">
        <v>508</v>
      </c>
      <c r="B468" t="s">
        <v>396</v>
      </c>
      <c r="C468" t="s">
        <v>727</v>
      </c>
      <c r="D468" t="s">
        <v>603</v>
      </c>
      <c r="E468" s="4">
        <v>60.5</v>
      </c>
      <c r="F468" s="4">
        <v>202.91891304347834</v>
      </c>
      <c r="G468" s="4">
        <v>0</v>
      </c>
      <c r="H468" s="11">
        <v>0</v>
      </c>
      <c r="I468" s="4">
        <v>177.36413043478268</v>
      </c>
      <c r="J468" s="4">
        <v>0</v>
      </c>
      <c r="K468" s="11">
        <v>0</v>
      </c>
      <c r="L468" s="4">
        <v>62.161086956521729</v>
      </c>
      <c r="M468" s="4">
        <v>0</v>
      </c>
      <c r="N468" s="11">
        <v>0</v>
      </c>
      <c r="O468" s="4">
        <v>36.606304347826075</v>
      </c>
      <c r="P468" s="4">
        <v>0</v>
      </c>
      <c r="Q468" s="9">
        <v>0</v>
      </c>
      <c r="R468" s="4">
        <v>20.989565217391306</v>
      </c>
      <c r="S468" s="4">
        <v>0</v>
      </c>
      <c r="T468" s="11">
        <v>0</v>
      </c>
      <c r="U468" s="4">
        <v>4.5652173913043477</v>
      </c>
      <c r="V468" s="4">
        <v>0</v>
      </c>
      <c r="W468" s="11">
        <v>0</v>
      </c>
      <c r="X468" s="4">
        <v>34.363804347826097</v>
      </c>
      <c r="Y468" s="4">
        <v>0</v>
      </c>
      <c r="Z468" s="11">
        <v>0</v>
      </c>
      <c r="AA468" s="4">
        <v>0</v>
      </c>
      <c r="AB468" s="4">
        <v>0</v>
      </c>
      <c r="AC468" s="11" t="s">
        <v>873</v>
      </c>
      <c r="AD468" s="4">
        <v>79.038804347826144</v>
      </c>
      <c r="AE468" s="4">
        <v>0</v>
      </c>
      <c r="AF468" s="11">
        <v>0</v>
      </c>
      <c r="AG468" s="4">
        <v>1.7511956521739132</v>
      </c>
      <c r="AH468" s="4">
        <v>0</v>
      </c>
      <c r="AI468" s="11">
        <v>0</v>
      </c>
      <c r="AJ468" s="4">
        <v>25.604021739130438</v>
      </c>
      <c r="AK468" s="4">
        <v>0</v>
      </c>
      <c r="AL468" s="11" t="s">
        <v>873</v>
      </c>
      <c r="AM468" s="1">
        <v>155760</v>
      </c>
      <c r="AN468" s="1">
        <v>5</v>
      </c>
      <c r="AX468"/>
      <c r="AY468"/>
    </row>
    <row r="469" spans="1:51" x14ac:dyDescent="0.25">
      <c r="A469" t="s">
        <v>508</v>
      </c>
      <c r="B469" t="s">
        <v>330</v>
      </c>
      <c r="C469" t="s">
        <v>704</v>
      </c>
      <c r="D469" t="s">
        <v>569</v>
      </c>
      <c r="E469" s="4">
        <v>63.326086956521742</v>
      </c>
      <c r="F469" s="4">
        <v>161.13913043478269</v>
      </c>
      <c r="G469" s="4">
        <v>0</v>
      </c>
      <c r="H469" s="11">
        <v>0</v>
      </c>
      <c r="I469" s="4">
        <v>148.46336956521748</v>
      </c>
      <c r="J469" s="4">
        <v>0</v>
      </c>
      <c r="K469" s="11">
        <v>0</v>
      </c>
      <c r="L469" s="4">
        <v>24.253695652173921</v>
      </c>
      <c r="M469" s="4">
        <v>0</v>
      </c>
      <c r="N469" s="11">
        <v>0</v>
      </c>
      <c r="O469" s="4">
        <v>17.904239130434789</v>
      </c>
      <c r="P469" s="4">
        <v>0</v>
      </c>
      <c r="Q469" s="9">
        <v>0</v>
      </c>
      <c r="R469" s="4">
        <v>4.0844565217391304</v>
      </c>
      <c r="S469" s="4">
        <v>0</v>
      </c>
      <c r="T469" s="11">
        <v>0</v>
      </c>
      <c r="U469" s="4">
        <v>2.2650000000000001</v>
      </c>
      <c r="V469" s="4">
        <v>0</v>
      </c>
      <c r="W469" s="11">
        <v>0</v>
      </c>
      <c r="X469" s="4">
        <v>43.619565217391333</v>
      </c>
      <c r="Y469" s="4">
        <v>0</v>
      </c>
      <c r="Z469" s="11">
        <v>0</v>
      </c>
      <c r="AA469" s="4">
        <v>6.3263043478260883</v>
      </c>
      <c r="AB469" s="4">
        <v>0</v>
      </c>
      <c r="AC469" s="11">
        <v>0</v>
      </c>
      <c r="AD469" s="4">
        <v>67.388043478260911</v>
      </c>
      <c r="AE469" s="4">
        <v>0</v>
      </c>
      <c r="AF469" s="11">
        <v>0</v>
      </c>
      <c r="AG469" s="4">
        <v>0</v>
      </c>
      <c r="AH469" s="4">
        <v>0</v>
      </c>
      <c r="AI469" s="11" t="s">
        <v>873</v>
      </c>
      <c r="AJ469" s="4">
        <v>19.551521739130436</v>
      </c>
      <c r="AK469" s="4">
        <v>0</v>
      </c>
      <c r="AL469" s="11" t="s">
        <v>873</v>
      </c>
      <c r="AM469" s="1">
        <v>155678</v>
      </c>
      <c r="AN469" s="1">
        <v>5</v>
      </c>
      <c r="AX469"/>
      <c r="AY469"/>
    </row>
    <row r="470" spans="1:51" x14ac:dyDescent="0.25">
      <c r="A470" t="s">
        <v>508</v>
      </c>
      <c r="B470" t="s">
        <v>17</v>
      </c>
      <c r="C470" t="s">
        <v>699</v>
      </c>
      <c r="D470" t="s">
        <v>597</v>
      </c>
      <c r="E470" s="4">
        <v>46.934782608695649</v>
      </c>
      <c r="F470" s="4">
        <v>162.62445652173915</v>
      </c>
      <c r="G470" s="4">
        <v>4.2757608695652172</v>
      </c>
      <c r="H470" s="11">
        <v>2.6292237717600898E-2</v>
      </c>
      <c r="I470" s="4">
        <v>148.33652173913043</v>
      </c>
      <c r="J470" s="4">
        <v>4.2757608695652172</v>
      </c>
      <c r="K470" s="11">
        <v>2.882473459290567E-2</v>
      </c>
      <c r="L470" s="4">
        <v>29.017065217391302</v>
      </c>
      <c r="M470" s="4">
        <v>0</v>
      </c>
      <c r="N470" s="11">
        <v>0</v>
      </c>
      <c r="O470" s="4">
        <v>15.356086956521739</v>
      </c>
      <c r="P470" s="4">
        <v>0</v>
      </c>
      <c r="Q470" s="9">
        <v>0</v>
      </c>
      <c r="R470" s="4">
        <v>8.9653260869565212</v>
      </c>
      <c r="S470" s="4">
        <v>0</v>
      </c>
      <c r="T470" s="11">
        <v>0</v>
      </c>
      <c r="U470" s="4">
        <v>4.6956521739130439</v>
      </c>
      <c r="V470" s="4">
        <v>0</v>
      </c>
      <c r="W470" s="11">
        <v>0</v>
      </c>
      <c r="X470" s="4">
        <v>36.168478260869563</v>
      </c>
      <c r="Y470" s="4">
        <v>4.2757608695652172</v>
      </c>
      <c r="Z470" s="11">
        <v>0.11821788129226146</v>
      </c>
      <c r="AA470" s="4">
        <v>0.62695652173913041</v>
      </c>
      <c r="AB470" s="4">
        <v>0</v>
      </c>
      <c r="AC470" s="11">
        <v>0</v>
      </c>
      <c r="AD470" s="4">
        <v>73.543152173913057</v>
      </c>
      <c r="AE470" s="4">
        <v>0</v>
      </c>
      <c r="AF470" s="11">
        <v>0</v>
      </c>
      <c r="AG470" s="4">
        <v>9.6673913043478255</v>
      </c>
      <c r="AH470" s="4">
        <v>0</v>
      </c>
      <c r="AI470" s="11">
        <v>0</v>
      </c>
      <c r="AJ470" s="4">
        <v>13.601413043478262</v>
      </c>
      <c r="AK470" s="4">
        <v>0</v>
      </c>
      <c r="AL470" s="11" t="s">
        <v>873</v>
      </c>
      <c r="AM470" s="1">
        <v>155038</v>
      </c>
      <c r="AN470" s="1">
        <v>5</v>
      </c>
      <c r="AX470"/>
      <c r="AY470"/>
    </row>
    <row r="471" spans="1:51" x14ac:dyDescent="0.25">
      <c r="A471" t="s">
        <v>508</v>
      </c>
      <c r="B471" t="s">
        <v>107</v>
      </c>
      <c r="C471" t="s">
        <v>648</v>
      </c>
      <c r="D471" t="s">
        <v>618</v>
      </c>
      <c r="E471" s="4">
        <v>56.858695652173914</v>
      </c>
      <c r="F471" s="4">
        <v>136.22282608695653</v>
      </c>
      <c r="G471" s="4">
        <v>0.98369565217391308</v>
      </c>
      <c r="H471" s="11">
        <v>7.2212248154797523E-3</v>
      </c>
      <c r="I471" s="4">
        <v>119.04619565217391</v>
      </c>
      <c r="J471" s="4">
        <v>0.98369565217391308</v>
      </c>
      <c r="K471" s="11">
        <v>8.2631422767011353E-3</v>
      </c>
      <c r="L471" s="4">
        <v>22.614130434782609</v>
      </c>
      <c r="M471" s="4">
        <v>0.33695652173913043</v>
      </c>
      <c r="N471" s="11">
        <v>1.4900264359528959E-2</v>
      </c>
      <c r="O471" s="4">
        <v>11.573369565217391</v>
      </c>
      <c r="P471" s="4">
        <v>0.33695652173913043</v>
      </c>
      <c r="Q471" s="9">
        <v>2.9114815684432967E-2</v>
      </c>
      <c r="R471" s="4">
        <v>5.1548913043478262</v>
      </c>
      <c r="S471" s="4">
        <v>0</v>
      </c>
      <c r="T471" s="11">
        <v>0</v>
      </c>
      <c r="U471" s="4">
        <v>5.8858695652173916</v>
      </c>
      <c r="V471" s="4">
        <v>0</v>
      </c>
      <c r="W471" s="11">
        <v>0</v>
      </c>
      <c r="X471" s="4">
        <v>47.084239130434781</v>
      </c>
      <c r="Y471" s="4">
        <v>0</v>
      </c>
      <c r="Z471" s="11">
        <v>0</v>
      </c>
      <c r="AA471" s="4">
        <v>6.1358695652173916</v>
      </c>
      <c r="AB471" s="4">
        <v>0</v>
      </c>
      <c r="AC471" s="11">
        <v>0</v>
      </c>
      <c r="AD471" s="4">
        <v>60.388586956521742</v>
      </c>
      <c r="AE471" s="4">
        <v>0.64673913043478259</v>
      </c>
      <c r="AF471" s="11">
        <v>1.0709625163119289E-2</v>
      </c>
      <c r="AG471" s="4">
        <v>0</v>
      </c>
      <c r="AH471" s="4">
        <v>0</v>
      </c>
      <c r="AI471" s="11" t="s">
        <v>873</v>
      </c>
      <c r="AJ471" s="4">
        <v>0</v>
      </c>
      <c r="AK471" s="4">
        <v>0</v>
      </c>
      <c r="AL471" s="11" t="s">
        <v>873</v>
      </c>
      <c r="AM471" s="1">
        <v>155233</v>
      </c>
      <c r="AN471" s="1">
        <v>5</v>
      </c>
      <c r="AX471"/>
      <c r="AY471"/>
    </row>
    <row r="472" spans="1:51" x14ac:dyDescent="0.25">
      <c r="A472" t="s">
        <v>508</v>
      </c>
      <c r="B472" t="s">
        <v>88</v>
      </c>
      <c r="C472" t="s">
        <v>641</v>
      </c>
      <c r="D472" t="s">
        <v>546</v>
      </c>
      <c r="E472" s="4">
        <v>68.597826086956516</v>
      </c>
      <c r="F472" s="4">
        <v>192.3153260869565</v>
      </c>
      <c r="G472" s="4">
        <v>91.47282608695653</v>
      </c>
      <c r="H472" s="11">
        <v>0.47563981481952489</v>
      </c>
      <c r="I472" s="4">
        <v>182.98521739130433</v>
      </c>
      <c r="J472" s="4">
        <v>91.47282608695653</v>
      </c>
      <c r="K472" s="11">
        <v>0.49989188958005643</v>
      </c>
      <c r="L472" s="4">
        <v>39.507282608695647</v>
      </c>
      <c r="M472" s="4">
        <v>15.209239130434783</v>
      </c>
      <c r="N472" s="11">
        <v>0.38497305119859582</v>
      </c>
      <c r="O472" s="4">
        <v>33.991847826086953</v>
      </c>
      <c r="P472" s="4">
        <v>15.209239130434783</v>
      </c>
      <c r="Q472" s="9">
        <v>0.44743784475177878</v>
      </c>
      <c r="R472" s="4">
        <v>0</v>
      </c>
      <c r="S472" s="4">
        <v>0</v>
      </c>
      <c r="T472" s="11" t="s">
        <v>873</v>
      </c>
      <c r="U472" s="4">
        <v>5.515434782608696</v>
      </c>
      <c r="V472" s="4">
        <v>0</v>
      </c>
      <c r="W472" s="11">
        <v>0</v>
      </c>
      <c r="X472" s="4">
        <v>51.693478260869568</v>
      </c>
      <c r="Y472" s="4">
        <v>34.456521739130437</v>
      </c>
      <c r="Z472" s="11">
        <v>0.66655452289835571</v>
      </c>
      <c r="AA472" s="4">
        <v>3.8146739130434781</v>
      </c>
      <c r="AB472" s="4">
        <v>0</v>
      </c>
      <c r="AC472" s="11">
        <v>0</v>
      </c>
      <c r="AD472" s="4">
        <v>97.29989130434781</v>
      </c>
      <c r="AE472" s="4">
        <v>41.807065217391305</v>
      </c>
      <c r="AF472" s="11">
        <v>0.42967227051283635</v>
      </c>
      <c r="AG472" s="4">
        <v>0</v>
      </c>
      <c r="AH472" s="4">
        <v>0</v>
      </c>
      <c r="AI472" s="11" t="s">
        <v>873</v>
      </c>
      <c r="AJ472" s="4">
        <v>0</v>
      </c>
      <c r="AK472" s="4">
        <v>0</v>
      </c>
      <c r="AL472" s="11" t="s">
        <v>873</v>
      </c>
      <c r="AM472" s="1">
        <v>155209</v>
      </c>
      <c r="AN472" s="1">
        <v>5</v>
      </c>
      <c r="AX472"/>
      <c r="AY472"/>
    </row>
    <row r="473" spans="1:51" x14ac:dyDescent="0.25">
      <c r="A473" t="s">
        <v>508</v>
      </c>
      <c r="B473" t="s">
        <v>99</v>
      </c>
      <c r="C473" t="s">
        <v>673</v>
      </c>
      <c r="D473" t="s">
        <v>617</v>
      </c>
      <c r="E473" s="4">
        <v>93.108695652173907</v>
      </c>
      <c r="F473" s="4">
        <v>233.23097826086953</v>
      </c>
      <c r="G473" s="4">
        <v>15.646739130434781</v>
      </c>
      <c r="H473" s="11">
        <v>6.7086882056181477E-2</v>
      </c>
      <c r="I473" s="4">
        <v>219.06793478260869</v>
      </c>
      <c r="J473" s="4">
        <v>15.646739130434781</v>
      </c>
      <c r="K473" s="11">
        <v>7.1424141310145503E-2</v>
      </c>
      <c r="L473" s="4">
        <v>43.415760869565212</v>
      </c>
      <c r="M473" s="4">
        <v>3.7255434782608696</v>
      </c>
      <c r="N473" s="11">
        <v>8.5810853101333184E-2</v>
      </c>
      <c r="O473" s="4">
        <v>29.252717391304348</v>
      </c>
      <c r="P473" s="4">
        <v>3.7255434782608696</v>
      </c>
      <c r="Q473" s="9">
        <v>0.12735717603344171</v>
      </c>
      <c r="R473" s="4">
        <v>8.5108695652173907</v>
      </c>
      <c r="S473" s="4">
        <v>0</v>
      </c>
      <c r="T473" s="11">
        <v>0</v>
      </c>
      <c r="U473" s="4">
        <v>5.6521739130434785</v>
      </c>
      <c r="V473" s="4">
        <v>0</v>
      </c>
      <c r="W473" s="11">
        <v>0</v>
      </c>
      <c r="X473" s="4">
        <v>35.554347826086953</v>
      </c>
      <c r="Y473" s="4">
        <v>9.2826086956521738</v>
      </c>
      <c r="Z473" s="11">
        <v>0.26108223784775297</v>
      </c>
      <c r="AA473" s="4">
        <v>0</v>
      </c>
      <c r="AB473" s="4">
        <v>0</v>
      </c>
      <c r="AC473" s="11" t="s">
        <v>873</v>
      </c>
      <c r="AD473" s="4">
        <v>154.26086956521738</v>
      </c>
      <c r="AE473" s="4">
        <v>2.6385869565217392</v>
      </c>
      <c r="AF473" s="11">
        <v>1.7104706877113868E-2</v>
      </c>
      <c r="AG473" s="4">
        <v>0</v>
      </c>
      <c r="AH473" s="4">
        <v>0</v>
      </c>
      <c r="AI473" s="11" t="s">
        <v>873</v>
      </c>
      <c r="AJ473" s="4">
        <v>0</v>
      </c>
      <c r="AK473" s="4">
        <v>0</v>
      </c>
      <c r="AL473" s="11" t="s">
        <v>873</v>
      </c>
      <c r="AM473" s="1">
        <v>155223</v>
      </c>
      <c r="AN473" s="1">
        <v>5</v>
      </c>
      <c r="AX473"/>
      <c r="AY473"/>
    </row>
    <row r="474" spans="1:51" x14ac:dyDescent="0.25">
      <c r="A474" t="s">
        <v>508</v>
      </c>
      <c r="B474" t="s">
        <v>135</v>
      </c>
      <c r="C474" t="s">
        <v>744</v>
      </c>
      <c r="D474" t="s">
        <v>601</v>
      </c>
      <c r="E474" s="4">
        <v>62.989130434782609</v>
      </c>
      <c r="F474" s="4">
        <v>173.98641304347825</v>
      </c>
      <c r="G474" s="4">
        <v>2.5163043478260869</v>
      </c>
      <c r="H474" s="11">
        <v>1.4462648570134476E-2</v>
      </c>
      <c r="I474" s="4">
        <v>158.8125</v>
      </c>
      <c r="J474" s="4">
        <v>2.5163043478260869</v>
      </c>
      <c r="K474" s="11">
        <v>1.5844498057936793E-2</v>
      </c>
      <c r="L474" s="4">
        <v>18.779891304347828</v>
      </c>
      <c r="M474" s="4">
        <v>0</v>
      </c>
      <c r="N474" s="11">
        <v>0</v>
      </c>
      <c r="O474" s="4">
        <v>12.002717391304348</v>
      </c>
      <c r="P474" s="4">
        <v>0</v>
      </c>
      <c r="Q474" s="9">
        <v>0</v>
      </c>
      <c r="R474" s="4">
        <v>1.298913043478261</v>
      </c>
      <c r="S474" s="4">
        <v>0</v>
      </c>
      <c r="T474" s="11">
        <v>0</v>
      </c>
      <c r="U474" s="4">
        <v>5.4782608695652177</v>
      </c>
      <c r="V474" s="4">
        <v>0</v>
      </c>
      <c r="W474" s="11">
        <v>0</v>
      </c>
      <c r="X474" s="4">
        <v>51.4375</v>
      </c>
      <c r="Y474" s="4">
        <v>2.5163043478260869</v>
      </c>
      <c r="Z474" s="11">
        <v>4.8919647102329759E-2</v>
      </c>
      <c r="AA474" s="4">
        <v>8.3967391304347831</v>
      </c>
      <c r="AB474" s="4">
        <v>0</v>
      </c>
      <c r="AC474" s="11">
        <v>0</v>
      </c>
      <c r="AD474" s="4">
        <v>95.372282608695656</v>
      </c>
      <c r="AE474" s="4">
        <v>0</v>
      </c>
      <c r="AF474" s="11">
        <v>0</v>
      </c>
      <c r="AG474" s="4">
        <v>0</v>
      </c>
      <c r="AH474" s="4">
        <v>0</v>
      </c>
      <c r="AI474" s="11" t="s">
        <v>873</v>
      </c>
      <c r="AJ474" s="4">
        <v>0</v>
      </c>
      <c r="AK474" s="4">
        <v>0</v>
      </c>
      <c r="AL474" s="11" t="s">
        <v>873</v>
      </c>
      <c r="AM474" s="1">
        <v>155280</v>
      </c>
      <c r="AN474" s="1">
        <v>5</v>
      </c>
      <c r="AX474"/>
      <c r="AY474"/>
    </row>
    <row r="475" spans="1:51" x14ac:dyDescent="0.25">
      <c r="A475" t="s">
        <v>508</v>
      </c>
      <c r="B475" t="s">
        <v>82</v>
      </c>
      <c r="C475" t="s">
        <v>726</v>
      </c>
      <c r="D475" t="s">
        <v>581</v>
      </c>
      <c r="E475" s="4">
        <v>53.239130434782609</v>
      </c>
      <c r="F475" s="4">
        <v>181.90760869565219</v>
      </c>
      <c r="G475" s="4">
        <v>18.994565217391305</v>
      </c>
      <c r="H475" s="11">
        <v>0.10441875056018643</v>
      </c>
      <c r="I475" s="4">
        <v>168.88858695652175</v>
      </c>
      <c r="J475" s="4">
        <v>18.994565217391305</v>
      </c>
      <c r="K475" s="11">
        <v>0.11246802143167446</v>
      </c>
      <c r="L475" s="4">
        <v>28.722826086956523</v>
      </c>
      <c r="M475" s="4">
        <v>0.14130434782608695</v>
      </c>
      <c r="N475" s="11">
        <v>4.9195837275307465E-3</v>
      </c>
      <c r="O475" s="4">
        <v>23.608695652173914</v>
      </c>
      <c r="P475" s="4">
        <v>0.14130434782608695</v>
      </c>
      <c r="Q475" s="9">
        <v>5.9852670349907914E-3</v>
      </c>
      <c r="R475" s="4">
        <v>0</v>
      </c>
      <c r="S475" s="4">
        <v>0</v>
      </c>
      <c r="T475" s="11" t="s">
        <v>873</v>
      </c>
      <c r="U475" s="4">
        <v>5.1141304347826084</v>
      </c>
      <c r="V475" s="4">
        <v>0</v>
      </c>
      <c r="W475" s="11">
        <v>0</v>
      </c>
      <c r="X475" s="4">
        <v>35.668478260869563</v>
      </c>
      <c r="Y475" s="4">
        <v>2.9918478260869565</v>
      </c>
      <c r="Z475" s="11">
        <v>8.3879323480115814E-2</v>
      </c>
      <c r="AA475" s="4">
        <v>7.9048913043478262</v>
      </c>
      <c r="AB475" s="4">
        <v>0</v>
      </c>
      <c r="AC475" s="11">
        <v>0</v>
      </c>
      <c r="AD475" s="4">
        <v>109.61141304347827</v>
      </c>
      <c r="AE475" s="4">
        <v>15.861413043478262</v>
      </c>
      <c r="AF475" s="11">
        <v>0.14470585318690038</v>
      </c>
      <c r="AG475" s="4">
        <v>0</v>
      </c>
      <c r="AH475" s="4">
        <v>0</v>
      </c>
      <c r="AI475" s="11" t="s">
        <v>873</v>
      </c>
      <c r="AJ475" s="4">
        <v>0</v>
      </c>
      <c r="AK475" s="4">
        <v>0</v>
      </c>
      <c r="AL475" s="11" t="s">
        <v>873</v>
      </c>
      <c r="AM475" s="1">
        <v>155202</v>
      </c>
      <c r="AN475" s="1">
        <v>5</v>
      </c>
      <c r="AX475"/>
      <c r="AY475"/>
    </row>
    <row r="476" spans="1:51" x14ac:dyDescent="0.25">
      <c r="A476" t="s">
        <v>508</v>
      </c>
      <c r="B476" t="s">
        <v>93</v>
      </c>
      <c r="C476" t="s">
        <v>732</v>
      </c>
      <c r="D476" t="s">
        <v>616</v>
      </c>
      <c r="E476" s="4">
        <v>35.793478260869563</v>
      </c>
      <c r="F476" s="4">
        <v>132.10967391304348</v>
      </c>
      <c r="G476" s="4">
        <v>33.448369565217391</v>
      </c>
      <c r="H476" s="11">
        <v>0.25318637594422949</v>
      </c>
      <c r="I476" s="4">
        <v>121.89043478260869</v>
      </c>
      <c r="J476" s="4">
        <v>33.448369565217391</v>
      </c>
      <c r="K476" s="11">
        <v>0.2744134076219556</v>
      </c>
      <c r="L476" s="4">
        <v>12.724673913043478</v>
      </c>
      <c r="M476" s="4">
        <v>4.2010869565217392</v>
      </c>
      <c r="N476" s="11">
        <v>0.3301528184714736</v>
      </c>
      <c r="O476" s="4">
        <v>6.1304347826086953</v>
      </c>
      <c r="P476" s="4">
        <v>4.2010869565217392</v>
      </c>
      <c r="Q476" s="9">
        <v>0.68528368794326244</v>
      </c>
      <c r="R476" s="4">
        <v>5.0018478260869568</v>
      </c>
      <c r="S476" s="4">
        <v>0</v>
      </c>
      <c r="T476" s="11">
        <v>0</v>
      </c>
      <c r="U476" s="4">
        <v>1.5923913043478262</v>
      </c>
      <c r="V476" s="4">
        <v>0</v>
      </c>
      <c r="W476" s="11">
        <v>0</v>
      </c>
      <c r="X476" s="4">
        <v>41.121413043478263</v>
      </c>
      <c r="Y476" s="4">
        <v>9.5978260869565215</v>
      </c>
      <c r="Z476" s="11">
        <v>0.23340214687682551</v>
      </c>
      <c r="AA476" s="4">
        <v>3.625</v>
      </c>
      <c r="AB476" s="4">
        <v>0</v>
      </c>
      <c r="AC476" s="11">
        <v>0</v>
      </c>
      <c r="AD476" s="4">
        <v>74.638586956521735</v>
      </c>
      <c r="AE476" s="4">
        <v>19.649456521739129</v>
      </c>
      <c r="AF476" s="11">
        <v>0.2632613681872793</v>
      </c>
      <c r="AG476" s="4">
        <v>0</v>
      </c>
      <c r="AH476" s="4">
        <v>0</v>
      </c>
      <c r="AI476" s="11" t="s">
        <v>873</v>
      </c>
      <c r="AJ476" s="4">
        <v>0</v>
      </c>
      <c r="AK476" s="4">
        <v>0</v>
      </c>
      <c r="AL476" s="11" t="s">
        <v>873</v>
      </c>
      <c r="AM476" s="1">
        <v>155217</v>
      </c>
      <c r="AN476" s="1">
        <v>5</v>
      </c>
      <c r="AX476"/>
      <c r="AY476"/>
    </row>
    <row r="477" spans="1:51" x14ac:dyDescent="0.25">
      <c r="A477" t="s">
        <v>508</v>
      </c>
      <c r="B477" t="s">
        <v>204</v>
      </c>
      <c r="C477" t="s">
        <v>696</v>
      </c>
      <c r="D477" t="s">
        <v>557</v>
      </c>
      <c r="E477" s="4">
        <v>64.130434782608702</v>
      </c>
      <c r="F477" s="4">
        <v>184.09510869565219</v>
      </c>
      <c r="G477" s="4">
        <v>16.059782608695652</v>
      </c>
      <c r="H477" s="11">
        <v>8.723633518827402E-2</v>
      </c>
      <c r="I477" s="4">
        <v>167.08967391304347</v>
      </c>
      <c r="J477" s="4">
        <v>16.059782608695652</v>
      </c>
      <c r="K477" s="11">
        <v>9.6114752232106568E-2</v>
      </c>
      <c r="L477" s="4">
        <v>11.788043478260871</v>
      </c>
      <c r="M477" s="4">
        <v>9.2391304347826081E-2</v>
      </c>
      <c r="N477" s="11">
        <v>7.8377132319041014E-3</v>
      </c>
      <c r="O477" s="4">
        <v>5.2608695652173916</v>
      </c>
      <c r="P477" s="4">
        <v>9.2391304347826081E-2</v>
      </c>
      <c r="Q477" s="9">
        <v>1.7561983471074377E-2</v>
      </c>
      <c r="R477" s="4">
        <v>0</v>
      </c>
      <c r="S477" s="4">
        <v>0</v>
      </c>
      <c r="T477" s="11" t="s">
        <v>873</v>
      </c>
      <c r="U477" s="4">
        <v>6.5271739130434785</v>
      </c>
      <c r="V477" s="4">
        <v>0</v>
      </c>
      <c r="W477" s="11">
        <v>0</v>
      </c>
      <c r="X477" s="4">
        <v>32.910326086956523</v>
      </c>
      <c r="Y477" s="4">
        <v>3.6902173913043477</v>
      </c>
      <c r="Z477" s="11">
        <v>0.11212946907769795</v>
      </c>
      <c r="AA477" s="4">
        <v>10.478260869565217</v>
      </c>
      <c r="AB477" s="4">
        <v>0</v>
      </c>
      <c r="AC477" s="11">
        <v>0</v>
      </c>
      <c r="AD477" s="4">
        <v>128.91847826086956</v>
      </c>
      <c r="AE477" s="4">
        <v>12.277173913043478</v>
      </c>
      <c r="AF477" s="11">
        <v>9.5232072846844568E-2</v>
      </c>
      <c r="AG477" s="4">
        <v>0</v>
      </c>
      <c r="AH477" s="4">
        <v>0</v>
      </c>
      <c r="AI477" s="11" t="s">
        <v>873</v>
      </c>
      <c r="AJ477" s="4">
        <v>0</v>
      </c>
      <c r="AK477" s="4">
        <v>0</v>
      </c>
      <c r="AL477" s="11" t="s">
        <v>873</v>
      </c>
      <c r="AM477" s="1">
        <v>155409</v>
      </c>
      <c r="AN477" s="1">
        <v>5</v>
      </c>
      <c r="AX477"/>
      <c r="AY477"/>
    </row>
    <row r="478" spans="1:51" x14ac:dyDescent="0.25">
      <c r="A478" t="s">
        <v>508</v>
      </c>
      <c r="B478" t="s">
        <v>90</v>
      </c>
      <c r="C478" t="s">
        <v>692</v>
      </c>
      <c r="D478" t="s">
        <v>571</v>
      </c>
      <c r="E478" s="4">
        <v>40.684782608695649</v>
      </c>
      <c r="F478" s="4">
        <v>109.875</v>
      </c>
      <c r="G478" s="4">
        <v>0</v>
      </c>
      <c r="H478" s="11">
        <v>0</v>
      </c>
      <c r="I478" s="4">
        <v>93.203804347826093</v>
      </c>
      <c r="J478" s="4">
        <v>0</v>
      </c>
      <c r="K478" s="11">
        <v>0</v>
      </c>
      <c r="L478" s="4">
        <v>22.565217391304348</v>
      </c>
      <c r="M478" s="4">
        <v>0</v>
      </c>
      <c r="N478" s="11">
        <v>0</v>
      </c>
      <c r="O478" s="4">
        <v>11.608695652173912</v>
      </c>
      <c r="P478" s="4">
        <v>0</v>
      </c>
      <c r="Q478" s="9">
        <v>0</v>
      </c>
      <c r="R478" s="4">
        <v>5.2173913043478262</v>
      </c>
      <c r="S478" s="4">
        <v>0</v>
      </c>
      <c r="T478" s="11">
        <v>0</v>
      </c>
      <c r="U478" s="4">
        <v>5.7391304347826084</v>
      </c>
      <c r="V478" s="4">
        <v>0</v>
      </c>
      <c r="W478" s="11">
        <v>0</v>
      </c>
      <c r="X478" s="4">
        <v>31.972826086956523</v>
      </c>
      <c r="Y478" s="4">
        <v>0</v>
      </c>
      <c r="Z478" s="11">
        <v>0</v>
      </c>
      <c r="AA478" s="4">
        <v>5.7146739130434785</v>
      </c>
      <c r="AB478" s="4">
        <v>0</v>
      </c>
      <c r="AC478" s="11">
        <v>0</v>
      </c>
      <c r="AD478" s="4">
        <v>49.622282608695649</v>
      </c>
      <c r="AE478" s="4">
        <v>0</v>
      </c>
      <c r="AF478" s="11">
        <v>0</v>
      </c>
      <c r="AG478" s="4">
        <v>0</v>
      </c>
      <c r="AH478" s="4">
        <v>0</v>
      </c>
      <c r="AI478" s="11" t="s">
        <v>873</v>
      </c>
      <c r="AJ478" s="4">
        <v>0</v>
      </c>
      <c r="AK478" s="4">
        <v>0</v>
      </c>
      <c r="AL478" s="11" t="s">
        <v>873</v>
      </c>
      <c r="AM478" s="1">
        <v>155211</v>
      </c>
      <c r="AN478" s="1">
        <v>5</v>
      </c>
      <c r="AX478"/>
      <c r="AY478"/>
    </row>
    <row r="479" spans="1:51" x14ac:dyDescent="0.25">
      <c r="A479" t="s">
        <v>508</v>
      </c>
      <c r="B479" t="s">
        <v>73</v>
      </c>
      <c r="C479" t="s">
        <v>723</v>
      </c>
      <c r="D479" t="s">
        <v>549</v>
      </c>
      <c r="E479" s="4">
        <v>73.108695652173907</v>
      </c>
      <c r="F479" s="4">
        <v>201.1242391304348</v>
      </c>
      <c r="G479" s="4">
        <v>38.25</v>
      </c>
      <c r="H479" s="11">
        <v>0.19018095563903556</v>
      </c>
      <c r="I479" s="4">
        <v>184.34163043478262</v>
      </c>
      <c r="J479" s="4">
        <v>38.25</v>
      </c>
      <c r="K479" s="11">
        <v>0.20749518114700788</v>
      </c>
      <c r="L479" s="4">
        <v>28.03532608695652</v>
      </c>
      <c r="M479" s="4">
        <v>10.092391304347826</v>
      </c>
      <c r="N479" s="11">
        <v>0.35998836871183487</v>
      </c>
      <c r="O479" s="4">
        <v>21.497282608695652</v>
      </c>
      <c r="P479" s="4">
        <v>10.092391304347826</v>
      </c>
      <c r="Q479" s="9">
        <v>0.46947288585513841</v>
      </c>
      <c r="R479" s="4">
        <v>2.6358695652173911</v>
      </c>
      <c r="S479" s="4">
        <v>0</v>
      </c>
      <c r="T479" s="11">
        <v>0</v>
      </c>
      <c r="U479" s="4">
        <v>3.902173913043478</v>
      </c>
      <c r="V479" s="4">
        <v>0</v>
      </c>
      <c r="W479" s="11">
        <v>0</v>
      </c>
      <c r="X479" s="4">
        <v>44.868804347826092</v>
      </c>
      <c r="Y479" s="4">
        <v>12.559782608695652</v>
      </c>
      <c r="Z479" s="11">
        <v>0.27992238240474038</v>
      </c>
      <c r="AA479" s="4">
        <v>10.244565217391305</v>
      </c>
      <c r="AB479" s="4">
        <v>0</v>
      </c>
      <c r="AC479" s="11">
        <v>0</v>
      </c>
      <c r="AD479" s="4">
        <v>117.97554347826087</v>
      </c>
      <c r="AE479" s="4">
        <v>15.597826086956522</v>
      </c>
      <c r="AF479" s="11">
        <v>0.13221236899689046</v>
      </c>
      <c r="AG479" s="4">
        <v>0</v>
      </c>
      <c r="AH479" s="4">
        <v>0</v>
      </c>
      <c r="AI479" s="11" t="s">
        <v>873</v>
      </c>
      <c r="AJ479" s="4">
        <v>0</v>
      </c>
      <c r="AK479" s="4">
        <v>0</v>
      </c>
      <c r="AL479" s="11" t="s">
        <v>873</v>
      </c>
      <c r="AM479" s="1">
        <v>155183</v>
      </c>
      <c r="AN479" s="1">
        <v>5</v>
      </c>
      <c r="AX479"/>
      <c r="AY479"/>
    </row>
    <row r="480" spans="1:51" x14ac:dyDescent="0.25">
      <c r="A480" t="s">
        <v>508</v>
      </c>
      <c r="B480" t="s">
        <v>217</v>
      </c>
      <c r="C480" t="s">
        <v>699</v>
      </c>
      <c r="D480" t="s">
        <v>597</v>
      </c>
      <c r="E480" s="4">
        <v>44.565217391304351</v>
      </c>
      <c r="F480" s="4">
        <v>110.09510869565217</v>
      </c>
      <c r="G480" s="4">
        <v>4.3451086956521738</v>
      </c>
      <c r="H480" s="11">
        <v>3.9466864124398371E-2</v>
      </c>
      <c r="I480" s="4">
        <v>95.711956521739125</v>
      </c>
      <c r="J480" s="4">
        <v>4.3451086956521738</v>
      </c>
      <c r="K480" s="11">
        <v>4.5397762761910168E-2</v>
      </c>
      <c r="L480" s="4">
        <v>12.385869565217391</v>
      </c>
      <c r="M480" s="4">
        <v>1.7663043478260869</v>
      </c>
      <c r="N480" s="11">
        <v>0.14260640631856078</v>
      </c>
      <c r="O480" s="4">
        <v>3.7826086956521738</v>
      </c>
      <c r="P480" s="4">
        <v>1.7663043478260869</v>
      </c>
      <c r="Q480" s="9">
        <v>0.46695402298850575</v>
      </c>
      <c r="R480" s="4">
        <v>1.9076086956521738</v>
      </c>
      <c r="S480" s="4">
        <v>0</v>
      </c>
      <c r="T480" s="11">
        <v>0</v>
      </c>
      <c r="U480" s="4">
        <v>6.6956521739130439</v>
      </c>
      <c r="V480" s="4">
        <v>0</v>
      </c>
      <c r="W480" s="11">
        <v>0</v>
      </c>
      <c r="X480" s="4">
        <v>28.442934782608695</v>
      </c>
      <c r="Y480" s="4">
        <v>0.89945652173913049</v>
      </c>
      <c r="Z480" s="11">
        <v>3.1623196713480461E-2</v>
      </c>
      <c r="AA480" s="4">
        <v>5.7798913043478262</v>
      </c>
      <c r="AB480" s="4">
        <v>0</v>
      </c>
      <c r="AC480" s="11">
        <v>0</v>
      </c>
      <c r="AD480" s="4">
        <v>63.486413043478258</v>
      </c>
      <c r="AE480" s="4">
        <v>1.6793478260869565</v>
      </c>
      <c r="AF480" s="11">
        <v>2.6452082352437616E-2</v>
      </c>
      <c r="AG480" s="4">
        <v>0</v>
      </c>
      <c r="AH480" s="4">
        <v>0</v>
      </c>
      <c r="AI480" s="11" t="s">
        <v>873</v>
      </c>
      <c r="AJ480" s="4">
        <v>0</v>
      </c>
      <c r="AK480" s="4">
        <v>0</v>
      </c>
      <c r="AL480" s="11" t="s">
        <v>873</v>
      </c>
      <c r="AM480" s="1">
        <v>155443</v>
      </c>
      <c r="AN480" s="1">
        <v>5</v>
      </c>
      <c r="AX480"/>
      <c r="AY480"/>
    </row>
    <row r="481" spans="1:51" x14ac:dyDescent="0.25">
      <c r="A481" t="s">
        <v>508</v>
      </c>
      <c r="B481" t="s">
        <v>146</v>
      </c>
      <c r="C481" t="s">
        <v>669</v>
      </c>
      <c r="D481" t="s">
        <v>563</v>
      </c>
      <c r="E481" s="4">
        <v>45.869565217391305</v>
      </c>
      <c r="F481" s="4">
        <v>93.883695652173913</v>
      </c>
      <c r="G481" s="4">
        <v>0</v>
      </c>
      <c r="H481" s="11">
        <v>0</v>
      </c>
      <c r="I481" s="4">
        <v>77.549456521739131</v>
      </c>
      <c r="J481" s="4">
        <v>0</v>
      </c>
      <c r="K481" s="11">
        <v>0</v>
      </c>
      <c r="L481" s="4">
        <v>11.043478260869566</v>
      </c>
      <c r="M481" s="4">
        <v>0</v>
      </c>
      <c r="N481" s="11">
        <v>0</v>
      </c>
      <c r="O481" s="4">
        <v>4.9565217391304346</v>
      </c>
      <c r="P481" s="4">
        <v>0</v>
      </c>
      <c r="Q481" s="9">
        <v>0</v>
      </c>
      <c r="R481" s="4">
        <v>0</v>
      </c>
      <c r="S481" s="4">
        <v>0</v>
      </c>
      <c r="T481" s="11" t="s">
        <v>873</v>
      </c>
      <c r="U481" s="4">
        <v>6.0869565217391308</v>
      </c>
      <c r="V481" s="4">
        <v>0</v>
      </c>
      <c r="W481" s="11">
        <v>0</v>
      </c>
      <c r="X481" s="4">
        <v>18.885869565217391</v>
      </c>
      <c r="Y481" s="4">
        <v>0</v>
      </c>
      <c r="Z481" s="11">
        <v>0</v>
      </c>
      <c r="AA481" s="4">
        <v>10.247282608695652</v>
      </c>
      <c r="AB481" s="4">
        <v>0</v>
      </c>
      <c r="AC481" s="11">
        <v>0</v>
      </c>
      <c r="AD481" s="4">
        <v>53.707065217391303</v>
      </c>
      <c r="AE481" s="4">
        <v>0</v>
      </c>
      <c r="AF481" s="11">
        <v>0</v>
      </c>
      <c r="AG481" s="4">
        <v>0</v>
      </c>
      <c r="AH481" s="4">
        <v>0</v>
      </c>
      <c r="AI481" s="11" t="s">
        <v>873</v>
      </c>
      <c r="AJ481" s="4">
        <v>0</v>
      </c>
      <c r="AK481" s="4">
        <v>0</v>
      </c>
      <c r="AL481" s="11" t="s">
        <v>873</v>
      </c>
      <c r="AM481" s="1">
        <v>155304</v>
      </c>
      <c r="AN481" s="1">
        <v>5</v>
      </c>
      <c r="AX481"/>
      <c r="AY481"/>
    </row>
    <row r="482" spans="1:51" x14ac:dyDescent="0.25">
      <c r="A482" t="s">
        <v>508</v>
      </c>
      <c r="B482" t="s">
        <v>133</v>
      </c>
      <c r="C482" t="s">
        <v>689</v>
      </c>
      <c r="D482" t="s">
        <v>622</v>
      </c>
      <c r="E482" s="4">
        <v>57.641304347826086</v>
      </c>
      <c r="F482" s="4">
        <v>198.72163043478261</v>
      </c>
      <c r="G482" s="4">
        <v>22.070652173913047</v>
      </c>
      <c r="H482" s="11">
        <v>0.11106315968535845</v>
      </c>
      <c r="I482" s="4">
        <v>187.60847826086956</v>
      </c>
      <c r="J482" s="4">
        <v>22.070652173913047</v>
      </c>
      <c r="K482" s="11">
        <v>0.11764208301515995</v>
      </c>
      <c r="L482" s="4">
        <v>23.838478260869568</v>
      </c>
      <c r="M482" s="4">
        <v>2.6820652173913042</v>
      </c>
      <c r="N482" s="11">
        <v>0.11250991728754205</v>
      </c>
      <c r="O482" s="4">
        <v>12.725326086956523</v>
      </c>
      <c r="P482" s="4">
        <v>2.6820652173913042</v>
      </c>
      <c r="Q482" s="9">
        <v>0.21076593236698468</v>
      </c>
      <c r="R482" s="4">
        <v>5.4456521739130439</v>
      </c>
      <c r="S482" s="4">
        <v>0</v>
      </c>
      <c r="T482" s="11">
        <v>0</v>
      </c>
      <c r="U482" s="4">
        <v>5.6674999999999995</v>
      </c>
      <c r="V482" s="4">
        <v>0</v>
      </c>
      <c r="W482" s="11">
        <v>0</v>
      </c>
      <c r="X482" s="4">
        <v>52.823369565217391</v>
      </c>
      <c r="Y482" s="4">
        <v>1.9076086956521738</v>
      </c>
      <c r="Z482" s="11">
        <v>3.6112968774113893E-2</v>
      </c>
      <c r="AA482" s="4">
        <v>0</v>
      </c>
      <c r="AB482" s="4">
        <v>0</v>
      </c>
      <c r="AC482" s="11" t="s">
        <v>873</v>
      </c>
      <c r="AD482" s="4">
        <v>122.05978260869566</v>
      </c>
      <c r="AE482" s="4">
        <v>17.480978260869566</v>
      </c>
      <c r="AF482" s="11">
        <v>0.14321652789527584</v>
      </c>
      <c r="AG482" s="4">
        <v>0</v>
      </c>
      <c r="AH482" s="4">
        <v>0</v>
      </c>
      <c r="AI482" s="11" t="s">
        <v>873</v>
      </c>
      <c r="AJ482" s="4">
        <v>0</v>
      </c>
      <c r="AK482" s="4">
        <v>0</v>
      </c>
      <c r="AL482" s="11" t="s">
        <v>873</v>
      </c>
      <c r="AM482" s="1">
        <v>155275</v>
      </c>
      <c r="AN482" s="1">
        <v>5</v>
      </c>
      <c r="AX482"/>
      <c r="AY482"/>
    </row>
    <row r="483" spans="1:51" x14ac:dyDescent="0.25">
      <c r="A483" t="s">
        <v>508</v>
      </c>
      <c r="B483" t="s">
        <v>238</v>
      </c>
      <c r="C483" t="s">
        <v>768</v>
      </c>
      <c r="D483" t="s">
        <v>630</v>
      </c>
      <c r="E483" s="4">
        <v>45.315217391304351</v>
      </c>
      <c r="F483" s="4">
        <v>129.04076086956522</v>
      </c>
      <c r="G483" s="4">
        <v>0</v>
      </c>
      <c r="H483" s="11">
        <v>0</v>
      </c>
      <c r="I483" s="4">
        <v>117.03804347826087</v>
      </c>
      <c r="J483" s="4">
        <v>0</v>
      </c>
      <c r="K483" s="11">
        <v>0</v>
      </c>
      <c r="L483" s="4">
        <v>27.771739130434781</v>
      </c>
      <c r="M483" s="4">
        <v>0</v>
      </c>
      <c r="N483" s="11">
        <v>0</v>
      </c>
      <c r="O483" s="4">
        <v>20.904891304347824</v>
      </c>
      <c r="P483" s="4">
        <v>0</v>
      </c>
      <c r="Q483" s="9">
        <v>0</v>
      </c>
      <c r="R483" s="4">
        <v>1.736413043478261</v>
      </c>
      <c r="S483" s="4">
        <v>0</v>
      </c>
      <c r="T483" s="11">
        <v>0</v>
      </c>
      <c r="U483" s="4">
        <v>5.1304347826086953</v>
      </c>
      <c r="V483" s="4">
        <v>0</v>
      </c>
      <c r="W483" s="11">
        <v>0</v>
      </c>
      <c r="X483" s="4">
        <v>26.230978260869566</v>
      </c>
      <c r="Y483" s="4">
        <v>0</v>
      </c>
      <c r="Z483" s="11">
        <v>0</v>
      </c>
      <c r="AA483" s="4">
        <v>5.1358695652173916</v>
      </c>
      <c r="AB483" s="4">
        <v>0</v>
      </c>
      <c r="AC483" s="11">
        <v>0</v>
      </c>
      <c r="AD483" s="4">
        <v>69.902173913043484</v>
      </c>
      <c r="AE483" s="4">
        <v>0</v>
      </c>
      <c r="AF483" s="11">
        <v>0</v>
      </c>
      <c r="AG483" s="4">
        <v>0</v>
      </c>
      <c r="AH483" s="4">
        <v>0</v>
      </c>
      <c r="AI483" s="11" t="s">
        <v>873</v>
      </c>
      <c r="AJ483" s="4">
        <v>0</v>
      </c>
      <c r="AK483" s="4">
        <v>0</v>
      </c>
      <c r="AL483" s="11" t="s">
        <v>873</v>
      </c>
      <c r="AM483" s="1">
        <v>155483</v>
      </c>
      <c r="AN483" s="1">
        <v>5</v>
      </c>
      <c r="AX483"/>
      <c r="AY483"/>
    </row>
    <row r="484" spans="1:51" x14ac:dyDescent="0.25">
      <c r="A484" t="s">
        <v>508</v>
      </c>
      <c r="B484" t="s">
        <v>247</v>
      </c>
      <c r="C484" t="s">
        <v>741</v>
      </c>
      <c r="D484" t="s">
        <v>595</v>
      </c>
      <c r="E484" s="4">
        <v>69.739130434782609</v>
      </c>
      <c r="F484" s="4">
        <v>203.01054347826087</v>
      </c>
      <c r="G484" s="4">
        <v>75.519021739130437</v>
      </c>
      <c r="H484" s="11">
        <v>0.37199556459104449</v>
      </c>
      <c r="I484" s="4">
        <v>188.68173913043478</v>
      </c>
      <c r="J484" s="4">
        <v>75.519021739130437</v>
      </c>
      <c r="K484" s="11">
        <v>0.4002455250156694</v>
      </c>
      <c r="L484" s="4">
        <v>27.733695652173914</v>
      </c>
      <c r="M484" s="4">
        <v>0.97826086956521741</v>
      </c>
      <c r="N484" s="11">
        <v>3.5273368606701938E-2</v>
      </c>
      <c r="O484" s="4">
        <v>18.793478260869566</v>
      </c>
      <c r="P484" s="4">
        <v>0.97826086956521741</v>
      </c>
      <c r="Q484" s="9">
        <v>5.2053209947946787E-2</v>
      </c>
      <c r="R484" s="4">
        <v>4.1576086956521738</v>
      </c>
      <c r="S484" s="4">
        <v>0</v>
      </c>
      <c r="T484" s="11">
        <v>0</v>
      </c>
      <c r="U484" s="4">
        <v>4.7826086956521738</v>
      </c>
      <c r="V484" s="4">
        <v>0</v>
      </c>
      <c r="W484" s="11">
        <v>0</v>
      </c>
      <c r="X484" s="4">
        <v>72.774130434782606</v>
      </c>
      <c r="Y484" s="4">
        <v>36.706521739130437</v>
      </c>
      <c r="Z484" s="11">
        <v>0.50438969891952767</v>
      </c>
      <c r="AA484" s="4">
        <v>5.3885869565217392</v>
      </c>
      <c r="AB484" s="4">
        <v>0</v>
      </c>
      <c r="AC484" s="11">
        <v>0</v>
      </c>
      <c r="AD484" s="4">
        <v>97.114130434782609</v>
      </c>
      <c r="AE484" s="4">
        <v>37.834239130434781</v>
      </c>
      <c r="AF484" s="11">
        <v>0.3895853153506072</v>
      </c>
      <c r="AG484" s="4">
        <v>0</v>
      </c>
      <c r="AH484" s="4">
        <v>0</v>
      </c>
      <c r="AI484" s="11" t="s">
        <v>873</v>
      </c>
      <c r="AJ484" s="4">
        <v>0</v>
      </c>
      <c r="AK484" s="4">
        <v>0</v>
      </c>
      <c r="AL484" s="11" t="s">
        <v>873</v>
      </c>
      <c r="AM484" s="1">
        <v>155494</v>
      </c>
      <c r="AN484" s="1">
        <v>5</v>
      </c>
      <c r="AX484"/>
      <c r="AY484"/>
    </row>
    <row r="485" spans="1:51" x14ac:dyDescent="0.25">
      <c r="A485" t="s">
        <v>508</v>
      </c>
      <c r="B485" t="s">
        <v>8</v>
      </c>
      <c r="C485" t="s">
        <v>644</v>
      </c>
      <c r="D485" t="s">
        <v>573</v>
      </c>
      <c r="E485" s="4">
        <v>94.25</v>
      </c>
      <c r="F485" s="4">
        <v>244.67228260869558</v>
      </c>
      <c r="G485" s="4">
        <v>15.701630434782615</v>
      </c>
      <c r="H485" s="11">
        <v>6.4174128214981488E-2</v>
      </c>
      <c r="I485" s="4">
        <v>231.05815217391299</v>
      </c>
      <c r="J485" s="4">
        <v>15.701630434782615</v>
      </c>
      <c r="K485" s="11">
        <v>6.795531898378683E-2</v>
      </c>
      <c r="L485" s="4">
        <v>18.834239130434781</v>
      </c>
      <c r="M485" s="4">
        <v>2.2880434782608696</v>
      </c>
      <c r="N485" s="11">
        <v>0.12148319145866399</v>
      </c>
      <c r="O485" s="4">
        <v>18.584239130434781</v>
      </c>
      <c r="P485" s="4">
        <v>2.2880434782608696</v>
      </c>
      <c r="Q485" s="9">
        <v>0.12311741482672907</v>
      </c>
      <c r="R485" s="4">
        <v>0.25</v>
      </c>
      <c r="S485" s="4">
        <v>0</v>
      </c>
      <c r="T485" s="11">
        <v>0</v>
      </c>
      <c r="U485" s="4">
        <v>0</v>
      </c>
      <c r="V485" s="4">
        <v>0</v>
      </c>
      <c r="W485" s="11" t="s">
        <v>873</v>
      </c>
      <c r="X485" s="4">
        <v>81.492391304347748</v>
      </c>
      <c r="Y485" s="4">
        <v>13.060326086956529</v>
      </c>
      <c r="Z485" s="11">
        <v>0.16026436183692822</v>
      </c>
      <c r="AA485" s="4">
        <v>13.364130434782609</v>
      </c>
      <c r="AB485" s="4">
        <v>0</v>
      </c>
      <c r="AC485" s="11">
        <v>0</v>
      </c>
      <c r="AD485" s="4">
        <v>126.31032608695654</v>
      </c>
      <c r="AE485" s="4">
        <v>0.35326086956521741</v>
      </c>
      <c r="AF485" s="11">
        <v>2.7967695160728192E-3</v>
      </c>
      <c r="AG485" s="4">
        <v>0</v>
      </c>
      <c r="AH485" s="4">
        <v>0</v>
      </c>
      <c r="AI485" s="11" t="s">
        <v>873</v>
      </c>
      <c r="AJ485" s="4">
        <v>4.6711956521739131</v>
      </c>
      <c r="AK485" s="4">
        <v>0</v>
      </c>
      <c r="AL485" s="11" t="s">
        <v>873</v>
      </c>
      <c r="AM485" s="1">
        <v>155265</v>
      </c>
      <c r="AN485" s="1">
        <v>5</v>
      </c>
      <c r="AX485"/>
      <c r="AY485"/>
    </row>
    <row r="486" spans="1:51" x14ac:dyDescent="0.25">
      <c r="A486" t="s">
        <v>508</v>
      </c>
      <c r="B486" t="s">
        <v>441</v>
      </c>
      <c r="C486" t="s">
        <v>696</v>
      </c>
      <c r="D486" t="s">
        <v>557</v>
      </c>
      <c r="E486" s="4">
        <v>42.423913043478258</v>
      </c>
      <c r="F486" s="4">
        <v>204.50141304347832</v>
      </c>
      <c r="G486" s="4">
        <v>0</v>
      </c>
      <c r="H486" s="11">
        <v>0</v>
      </c>
      <c r="I486" s="4">
        <v>184.05119565217399</v>
      </c>
      <c r="J486" s="4">
        <v>0</v>
      </c>
      <c r="K486" s="11">
        <v>0</v>
      </c>
      <c r="L486" s="4">
        <v>27.285652173913043</v>
      </c>
      <c r="M486" s="4">
        <v>0</v>
      </c>
      <c r="N486" s="11">
        <v>0</v>
      </c>
      <c r="O486" s="4">
        <v>11.531304347826088</v>
      </c>
      <c r="P486" s="4">
        <v>0</v>
      </c>
      <c r="Q486" s="9">
        <v>0</v>
      </c>
      <c r="R486" s="4">
        <v>11.270652173913039</v>
      </c>
      <c r="S486" s="4">
        <v>0</v>
      </c>
      <c r="T486" s="11">
        <v>0</v>
      </c>
      <c r="U486" s="4">
        <v>4.4836956521739131</v>
      </c>
      <c r="V486" s="4">
        <v>0</v>
      </c>
      <c r="W486" s="11">
        <v>0</v>
      </c>
      <c r="X486" s="4">
        <v>36.596195652173925</v>
      </c>
      <c r="Y486" s="4">
        <v>0</v>
      </c>
      <c r="Z486" s="11">
        <v>0</v>
      </c>
      <c r="AA486" s="4">
        <v>4.6958695652173921</v>
      </c>
      <c r="AB486" s="4">
        <v>0</v>
      </c>
      <c r="AC486" s="11">
        <v>0</v>
      </c>
      <c r="AD486" s="4">
        <v>102.391847826087</v>
      </c>
      <c r="AE486" s="4">
        <v>0</v>
      </c>
      <c r="AF486" s="11">
        <v>0</v>
      </c>
      <c r="AG486" s="4">
        <v>0</v>
      </c>
      <c r="AH486" s="4">
        <v>0</v>
      </c>
      <c r="AI486" s="11" t="s">
        <v>873</v>
      </c>
      <c r="AJ486" s="4">
        <v>33.531847826086953</v>
      </c>
      <c r="AK486" s="4">
        <v>0</v>
      </c>
      <c r="AL486" s="11" t="s">
        <v>873</v>
      </c>
      <c r="AM486" s="1">
        <v>155811</v>
      </c>
      <c r="AN486" s="1">
        <v>5</v>
      </c>
      <c r="AX486"/>
      <c r="AY486"/>
    </row>
    <row r="487" spans="1:51" x14ac:dyDescent="0.25">
      <c r="A487" t="s">
        <v>508</v>
      </c>
      <c r="B487" t="s">
        <v>463</v>
      </c>
      <c r="C487" t="s">
        <v>722</v>
      </c>
      <c r="D487" t="s">
        <v>582</v>
      </c>
      <c r="E487" s="4">
        <v>50.869565217391305</v>
      </c>
      <c r="F487" s="4">
        <v>190.80826086956526</v>
      </c>
      <c r="G487" s="4">
        <v>0</v>
      </c>
      <c r="H487" s="11">
        <v>0</v>
      </c>
      <c r="I487" s="4">
        <v>176.30521739130441</v>
      </c>
      <c r="J487" s="4">
        <v>0</v>
      </c>
      <c r="K487" s="11">
        <v>0</v>
      </c>
      <c r="L487" s="4">
        <v>33.9925</v>
      </c>
      <c r="M487" s="4">
        <v>0</v>
      </c>
      <c r="N487" s="11">
        <v>0</v>
      </c>
      <c r="O487" s="4">
        <v>19.489456521739129</v>
      </c>
      <c r="P487" s="4">
        <v>0</v>
      </c>
      <c r="Q487" s="9">
        <v>0</v>
      </c>
      <c r="R487" s="4">
        <v>9.5302173913043475</v>
      </c>
      <c r="S487" s="4">
        <v>0</v>
      </c>
      <c r="T487" s="11">
        <v>0</v>
      </c>
      <c r="U487" s="4">
        <v>4.9728260869565215</v>
      </c>
      <c r="V487" s="4">
        <v>0</v>
      </c>
      <c r="W487" s="11">
        <v>0</v>
      </c>
      <c r="X487" s="4">
        <v>45.663478260869553</v>
      </c>
      <c r="Y487" s="4">
        <v>0</v>
      </c>
      <c r="Z487" s="11">
        <v>0</v>
      </c>
      <c r="AA487" s="4">
        <v>0</v>
      </c>
      <c r="AB487" s="4">
        <v>0</v>
      </c>
      <c r="AC487" s="11" t="s">
        <v>873</v>
      </c>
      <c r="AD487" s="4">
        <v>97.272608695652238</v>
      </c>
      <c r="AE487" s="4">
        <v>0</v>
      </c>
      <c r="AF487" s="11">
        <v>0</v>
      </c>
      <c r="AG487" s="4">
        <v>0</v>
      </c>
      <c r="AH487" s="4">
        <v>0</v>
      </c>
      <c r="AI487" s="11" t="s">
        <v>873</v>
      </c>
      <c r="AJ487" s="4">
        <v>13.879673913043481</v>
      </c>
      <c r="AK487" s="4">
        <v>0</v>
      </c>
      <c r="AL487" s="11" t="s">
        <v>873</v>
      </c>
      <c r="AM487" s="1">
        <v>155833</v>
      </c>
      <c r="AN487" s="1">
        <v>5</v>
      </c>
      <c r="AX487"/>
      <c r="AY487"/>
    </row>
    <row r="488" spans="1:51" x14ac:dyDescent="0.25">
      <c r="A488" t="s">
        <v>508</v>
      </c>
      <c r="B488" t="s">
        <v>442</v>
      </c>
      <c r="C488" t="s">
        <v>760</v>
      </c>
      <c r="D488" t="s">
        <v>547</v>
      </c>
      <c r="E488" s="4">
        <v>51.858695652173914</v>
      </c>
      <c r="F488" s="4">
        <v>146.78717391304346</v>
      </c>
      <c r="G488" s="4">
        <v>0</v>
      </c>
      <c r="H488" s="11">
        <v>0</v>
      </c>
      <c r="I488" s="4">
        <v>133.70086956521737</v>
      </c>
      <c r="J488" s="4">
        <v>0</v>
      </c>
      <c r="K488" s="11">
        <v>0</v>
      </c>
      <c r="L488" s="4">
        <v>26.210326086956517</v>
      </c>
      <c r="M488" s="4">
        <v>0</v>
      </c>
      <c r="N488" s="11">
        <v>0</v>
      </c>
      <c r="O488" s="4">
        <v>17.953478260869559</v>
      </c>
      <c r="P488" s="4">
        <v>0</v>
      </c>
      <c r="Q488" s="9">
        <v>0</v>
      </c>
      <c r="R488" s="4">
        <v>5.3394565217391294</v>
      </c>
      <c r="S488" s="4">
        <v>0</v>
      </c>
      <c r="T488" s="11">
        <v>0</v>
      </c>
      <c r="U488" s="4">
        <v>2.9173913043478259</v>
      </c>
      <c r="V488" s="4">
        <v>0</v>
      </c>
      <c r="W488" s="11">
        <v>0</v>
      </c>
      <c r="X488" s="4">
        <v>56.84847826086957</v>
      </c>
      <c r="Y488" s="4">
        <v>0</v>
      </c>
      <c r="Z488" s="11">
        <v>0</v>
      </c>
      <c r="AA488" s="4">
        <v>4.8294565217391305</v>
      </c>
      <c r="AB488" s="4">
        <v>0</v>
      </c>
      <c r="AC488" s="11">
        <v>0</v>
      </c>
      <c r="AD488" s="4">
        <v>41.186739130434788</v>
      </c>
      <c r="AE488" s="4">
        <v>0</v>
      </c>
      <c r="AF488" s="11">
        <v>0</v>
      </c>
      <c r="AG488" s="4">
        <v>5.3716304347826096</v>
      </c>
      <c r="AH488" s="4">
        <v>0</v>
      </c>
      <c r="AI488" s="11">
        <v>0</v>
      </c>
      <c r="AJ488" s="4">
        <v>12.340543478260866</v>
      </c>
      <c r="AK488" s="4">
        <v>0</v>
      </c>
      <c r="AL488" s="11" t="s">
        <v>873</v>
      </c>
      <c r="AM488" s="1">
        <v>155812</v>
      </c>
      <c r="AN488" s="1">
        <v>5</v>
      </c>
      <c r="AX488"/>
      <c r="AY488"/>
    </row>
    <row r="489" spans="1:51" x14ac:dyDescent="0.25">
      <c r="A489" t="s">
        <v>508</v>
      </c>
      <c r="B489" t="s">
        <v>449</v>
      </c>
      <c r="C489" t="s">
        <v>704</v>
      </c>
      <c r="D489" t="s">
        <v>569</v>
      </c>
      <c r="E489" s="4">
        <v>53.532608695652172</v>
      </c>
      <c r="F489" s="4">
        <v>187.01304347826095</v>
      </c>
      <c r="G489" s="4">
        <v>0</v>
      </c>
      <c r="H489" s="11">
        <v>0</v>
      </c>
      <c r="I489" s="4">
        <v>169.83554347826094</v>
      </c>
      <c r="J489" s="4">
        <v>0</v>
      </c>
      <c r="K489" s="11">
        <v>0</v>
      </c>
      <c r="L489" s="4">
        <v>40.303913043478275</v>
      </c>
      <c r="M489" s="4">
        <v>0</v>
      </c>
      <c r="N489" s="11">
        <v>0</v>
      </c>
      <c r="O489" s="4">
        <v>28.785543478260884</v>
      </c>
      <c r="P489" s="4">
        <v>0</v>
      </c>
      <c r="Q489" s="9">
        <v>0</v>
      </c>
      <c r="R489" s="4">
        <v>6.3924999999999974</v>
      </c>
      <c r="S489" s="4">
        <v>0</v>
      </c>
      <c r="T489" s="11">
        <v>0</v>
      </c>
      <c r="U489" s="4">
        <v>5.1258695652173918</v>
      </c>
      <c r="V489" s="4">
        <v>0</v>
      </c>
      <c r="W489" s="11">
        <v>0</v>
      </c>
      <c r="X489" s="4">
        <v>31.902934782608696</v>
      </c>
      <c r="Y489" s="4">
        <v>0</v>
      </c>
      <c r="Z489" s="11">
        <v>0</v>
      </c>
      <c r="AA489" s="4">
        <v>5.6591304347826101</v>
      </c>
      <c r="AB489" s="4">
        <v>0</v>
      </c>
      <c r="AC489" s="11">
        <v>0</v>
      </c>
      <c r="AD489" s="4">
        <v>71.392391304347896</v>
      </c>
      <c r="AE489" s="4">
        <v>0</v>
      </c>
      <c r="AF489" s="11">
        <v>0</v>
      </c>
      <c r="AG489" s="4">
        <v>1.2682608695652176</v>
      </c>
      <c r="AH489" s="4">
        <v>0</v>
      </c>
      <c r="AI489" s="11">
        <v>0</v>
      </c>
      <c r="AJ489" s="4">
        <v>36.486413043478265</v>
      </c>
      <c r="AK489" s="4">
        <v>0</v>
      </c>
      <c r="AL489" s="11" t="s">
        <v>873</v>
      </c>
      <c r="AM489" s="1">
        <v>155819</v>
      </c>
      <c r="AN489" s="1">
        <v>5</v>
      </c>
      <c r="AX489"/>
      <c r="AY489"/>
    </row>
    <row r="490" spans="1:51" x14ac:dyDescent="0.25">
      <c r="A490" t="s">
        <v>508</v>
      </c>
      <c r="B490" t="s">
        <v>454</v>
      </c>
      <c r="C490" t="s">
        <v>709</v>
      </c>
      <c r="D490" t="s">
        <v>606</v>
      </c>
      <c r="E490" s="4">
        <v>47.684782608695649</v>
      </c>
      <c r="F490" s="4">
        <v>206.29478260869567</v>
      </c>
      <c r="G490" s="4">
        <v>0</v>
      </c>
      <c r="H490" s="11">
        <v>0</v>
      </c>
      <c r="I490" s="4">
        <v>185.37891304347829</v>
      </c>
      <c r="J490" s="4">
        <v>0</v>
      </c>
      <c r="K490" s="11">
        <v>0</v>
      </c>
      <c r="L490" s="4">
        <v>51.734891304347826</v>
      </c>
      <c r="M490" s="4">
        <v>0</v>
      </c>
      <c r="N490" s="11">
        <v>0</v>
      </c>
      <c r="O490" s="4">
        <v>36.000108695652173</v>
      </c>
      <c r="P490" s="4">
        <v>0</v>
      </c>
      <c r="Q490" s="9">
        <v>0</v>
      </c>
      <c r="R490" s="4">
        <v>11.28913043478261</v>
      </c>
      <c r="S490" s="4">
        <v>0</v>
      </c>
      <c r="T490" s="11">
        <v>0</v>
      </c>
      <c r="U490" s="4">
        <v>4.4456521739130439</v>
      </c>
      <c r="V490" s="4">
        <v>0</v>
      </c>
      <c r="W490" s="11">
        <v>0</v>
      </c>
      <c r="X490" s="4">
        <v>33.195652173913047</v>
      </c>
      <c r="Y490" s="4">
        <v>0</v>
      </c>
      <c r="Z490" s="11">
        <v>0</v>
      </c>
      <c r="AA490" s="4">
        <v>5.1810869565217397</v>
      </c>
      <c r="AB490" s="4">
        <v>0</v>
      </c>
      <c r="AC490" s="11">
        <v>0</v>
      </c>
      <c r="AD490" s="4">
        <v>84.060652173913056</v>
      </c>
      <c r="AE490" s="4">
        <v>0</v>
      </c>
      <c r="AF490" s="11">
        <v>0</v>
      </c>
      <c r="AG490" s="4">
        <v>9.9258695652173916</v>
      </c>
      <c r="AH490" s="4">
        <v>0</v>
      </c>
      <c r="AI490" s="11">
        <v>0</v>
      </c>
      <c r="AJ490" s="4">
        <v>22.196630434782605</v>
      </c>
      <c r="AK490" s="4">
        <v>0</v>
      </c>
      <c r="AL490" s="11" t="s">
        <v>873</v>
      </c>
      <c r="AM490" s="1">
        <v>155824</v>
      </c>
      <c r="AN490" s="1">
        <v>5</v>
      </c>
      <c r="AX490"/>
      <c r="AY490"/>
    </row>
    <row r="491" spans="1:51" x14ac:dyDescent="0.25">
      <c r="A491" t="s">
        <v>508</v>
      </c>
      <c r="B491" t="s">
        <v>436</v>
      </c>
      <c r="C491" t="s">
        <v>698</v>
      </c>
      <c r="D491" t="s">
        <v>591</v>
      </c>
      <c r="E491" s="4">
        <v>50.076086956521742</v>
      </c>
      <c r="F491" s="4">
        <v>167.80402173913046</v>
      </c>
      <c r="G491" s="4">
        <v>0</v>
      </c>
      <c r="H491" s="11">
        <v>0</v>
      </c>
      <c r="I491" s="4">
        <v>152.22184782608701</v>
      </c>
      <c r="J491" s="4">
        <v>0</v>
      </c>
      <c r="K491" s="11">
        <v>0</v>
      </c>
      <c r="L491" s="4">
        <v>31.801847826086956</v>
      </c>
      <c r="M491" s="4">
        <v>0</v>
      </c>
      <c r="N491" s="11">
        <v>0</v>
      </c>
      <c r="O491" s="4">
        <v>17.764999999999997</v>
      </c>
      <c r="P491" s="4">
        <v>0</v>
      </c>
      <c r="Q491" s="9">
        <v>0</v>
      </c>
      <c r="R491" s="4">
        <v>10.939021739130434</v>
      </c>
      <c r="S491" s="4">
        <v>0</v>
      </c>
      <c r="T491" s="11">
        <v>0</v>
      </c>
      <c r="U491" s="4">
        <v>3.097826086956522</v>
      </c>
      <c r="V491" s="4">
        <v>0</v>
      </c>
      <c r="W491" s="11">
        <v>0</v>
      </c>
      <c r="X491" s="4">
        <v>37.983152173913041</v>
      </c>
      <c r="Y491" s="4">
        <v>0</v>
      </c>
      <c r="Z491" s="11">
        <v>0</v>
      </c>
      <c r="AA491" s="4">
        <v>1.545326086956522</v>
      </c>
      <c r="AB491" s="4">
        <v>0</v>
      </c>
      <c r="AC491" s="11">
        <v>0</v>
      </c>
      <c r="AD491" s="4">
        <v>73.934021739130472</v>
      </c>
      <c r="AE491" s="4">
        <v>0</v>
      </c>
      <c r="AF491" s="11">
        <v>0</v>
      </c>
      <c r="AG491" s="4">
        <v>0</v>
      </c>
      <c r="AH491" s="4">
        <v>0</v>
      </c>
      <c r="AI491" s="11" t="s">
        <v>873</v>
      </c>
      <c r="AJ491" s="4">
        <v>22.53967391304348</v>
      </c>
      <c r="AK491" s="4">
        <v>0</v>
      </c>
      <c r="AL491" s="11" t="s">
        <v>873</v>
      </c>
      <c r="AM491" s="1">
        <v>155806</v>
      </c>
      <c r="AN491" s="1">
        <v>5</v>
      </c>
      <c r="AX491"/>
      <c r="AY491"/>
    </row>
    <row r="492" spans="1:51" x14ac:dyDescent="0.25">
      <c r="A492" t="s">
        <v>508</v>
      </c>
      <c r="B492" t="s">
        <v>438</v>
      </c>
      <c r="C492" t="s">
        <v>725</v>
      </c>
      <c r="D492" t="s">
        <v>582</v>
      </c>
      <c r="E492" s="4">
        <v>51.728260869565219</v>
      </c>
      <c r="F492" s="4">
        <v>142.35489130434783</v>
      </c>
      <c r="G492" s="4">
        <v>0</v>
      </c>
      <c r="H492" s="11">
        <v>0</v>
      </c>
      <c r="I492" s="4">
        <v>123.18739130434784</v>
      </c>
      <c r="J492" s="4">
        <v>0</v>
      </c>
      <c r="K492" s="11">
        <v>0</v>
      </c>
      <c r="L492" s="4">
        <v>45.884347826086973</v>
      </c>
      <c r="M492" s="4">
        <v>0</v>
      </c>
      <c r="N492" s="11">
        <v>0</v>
      </c>
      <c r="O492" s="4">
        <v>30.802934782608713</v>
      </c>
      <c r="P492" s="4">
        <v>0</v>
      </c>
      <c r="Q492" s="9">
        <v>0</v>
      </c>
      <c r="R492" s="4">
        <v>10.027065217391305</v>
      </c>
      <c r="S492" s="4">
        <v>0</v>
      </c>
      <c r="T492" s="11">
        <v>0</v>
      </c>
      <c r="U492" s="4">
        <v>5.0543478260869561</v>
      </c>
      <c r="V492" s="4">
        <v>0</v>
      </c>
      <c r="W492" s="11">
        <v>0</v>
      </c>
      <c r="X492" s="4">
        <v>30.936956521739145</v>
      </c>
      <c r="Y492" s="4">
        <v>0</v>
      </c>
      <c r="Z492" s="11">
        <v>0</v>
      </c>
      <c r="AA492" s="4">
        <v>4.086086956521739</v>
      </c>
      <c r="AB492" s="4">
        <v>0</v>
      </c>
      <c r="AC492" s="11">
        <v>0</v>
      </c>
      <c r="AD492" s="4">
        <v>40.023478260869553</v>
      </c>
      <c r="AE492" s="4">
        <v>0</v>
      </c>
      <c r="AF492" s="11">
        <v>0</v>
      </c>
      <c r="AG492" s="4">
        <v>3.964239130434783</v>
      </c>
      <c r="AH492" s="4">
        <v>0</v>
      </c>
      <c r="AI492" s="11">
        <v>0</v>
      </c>
      <c r="AJ492" s="4">
        <v>17.459782608695654</v>
      </c>
      <c r="AK492" s="4">
        <v>0</v>
      </c>
      <c r="AL492" s="11" t="s">
        <v>873</v>
      </c>
      <c r="AM492" s="1">
        <v>155808</v>
      </c>
      <c r="AN492" s="1">
        <v>5</v>
      </c>
      <c r="AX492"/>
      <c r="AY492"/>
    </row>
    <row r="493" spans="1:51" x14ac:dyDescent="0.25">
      <c r="A493" t="s">
        <v>508</v>
      </c>
      <c r="B493" t="s">
        <v>313</v>
      </c>
      <c r="C493" t="s">
        <v>695</v>
      </c>
      <c r="D493" t="s">
        <v>592</v>
      </c>
      <c r="E493" s="4">
        <v>80.793478260869563</v>
      </c>
      <c r="F493" s="4">
        <v>341.81978260869562</v>
      </c>
      <c r="G493" s="4">
        <v>0</v>
      </c>
      <c r="H493" s="11">
        <v>0</v>
      </c>
      <c r="I493" s="4">
        <v>336.16760869565212</v>
      </c>
      <c r="J493" s="4">
        <v>0</v>
      </c>
      <c r="K493" s="11">
        <v>0</v>
      </c>
      <c r="L493" s="4">
        <v>44.513586956521735</v>
      </c>
      <c r="M493" s="4">
        <v>0</v>
      </c>
      <c r="N493" s="11">
        <v>0</v>
      </c>
      <c r="O493" s="4">
        <v>38.861413043478258</v>
      </c>
      <c r="P493" s="4">
        <v>0</v>
      </c>
      <c r="Q493" s="9">
        <v>0</v>
      </c>
      <c r="R493" s="4">
        <v>0</v>
      </c>
      <c r="S493" s="4">
        <v>0</v>
      </c>
      <c r="T493" s="11" t="s">
        <v>873</v>
      </c>
      <c r="U493" s="4">
        <v>5.6521739130434785</v>
      </c>
      <c r="V493" s="4">
        <v>0</v>
      </c>
      <c r="W493" s="11">
        <v>0</v>
      </c>
      <c r="X493" s="4">
        <v>93.133152173913047</v>
      </c>
      <c r="Y493" s="4">
        <v>0</v>
      </c>
      <c r="Z493" s="11">
        <v>0</v>
      </c>
      <c r="AA493" s="4">
        <v>0</v>
      </c>
      <c r="AB493" s="4">
        <v>0</v>
      </c>
      <c r="AC493" s="11" t="s">
        <v>873</v>
      </c>
      <c r="AD493" s="4">
        <v>171.15217391304347</v>
      </c>
      <c r="AE493" s="4">
        <v>0</v>
      </c>
      <c r="AF493" s="11">
        <v>0</v>
      </c>
      <c r="AG493" s="4">
        <v>0</v>
      </c>
      <c r="AH493" s="4">
        <v>0</v>
      </c>
      <c r="AI493" s="11" t="s">
        <v>873</v>
      </c>
      <c r="AJ493" s="4">
        <v>33.020869565217389</v>
      </c>
      <c r="AK493" s="4">
        <v>0</v>
      </c>
      <c r="AL493" s="11" t="s">
        <v>873</v>
      </c>
      <c r="AM493" s="1">
        <v>155658</v>
      </c>
      <c r="AN493" s="1">
        <v>5</v>
      </c>
      <c r="AX493"/>
      <c r="AY493"/>
    </row>
    <row r="494" spans="1:51" x14ac:dyDescent="0.25">
      <c r="A494" t="s">
        <v>508</v>
      </c>
      <c r="B494" t="s">
        <v>221</v>
      </c>
      <c r="C494" t="s">
        <v>636</v>
      </c>
      <c r="D494" t="s">
        <v>576</v>
      </c>
      <c r="E494" s="4">
        <v>107.67391304347827</v>
      </c>
      <c r="F494" s="4">
        <v>415.99673913043478</v>
      </c>
      <c r="G494" s="4">
        <v>39.352717391304338</v>
      </c>
      <c r="H494" s="11">
        <v>9.4598619867944184E-2</v>
      </c>
      <c r="I494" s="4">
        <v>356.45326086956527</v>
      </c>
      <c r="J494" s="4">
        <v>39.352717391304338</v>
      </c>
      <c r="K494" s="11">
        <v>0.11040077819825145</v>
      </c>
      <c r="L494" s="4">
        <v>34.969565217391306</v>
      </c>
      <c r="M494" s="4">
        <v>1.6543478260869564</v>
      </c>
      <c r="N494" s="11">
        <v>4.730821832649508E-2</v>
      </c>
      <c r="O494" s="4">
        <v>21.958695652173912</v>
      </c>
      <c r="P494" s="4">
        <v>1.6543478260869564</v>
      </c>
      <c r="Q494" s="9">
        <v>7.5339075339075343E-2</v>
      </c>
      <c r="R494" s="4">
        <v>3.4456521739130435</v>
      </c>
      <c r="S494" s="4">
        <v>0</v>
      </c>
      <c r="T494" s="11">
        <v>0</v>
      </c>
      <c r="U494" s="4">
        <v>9.5652173913043477</v>
      </c>
      <c r="V494" s="4">
        <v>0</v>
      </c>
      <c r="W494" s="11">
        <v>0</v>
      </c>
      <c r="X494" s="4">
        <v>66.854347826086965</v>
      </c>
      <c r="Y494" s="4">
        <v>6.0771739130434783</v>
      </c>
      <c r="Z494" s="11">
        <v>9.0901700647091327E-2</v>
      </c>
      <c r="AA494" s="4">
        <v>46.532608695652172</v>
      </c>
      <c r="AB494" s="4">
        <v>0</v>
      </c>
      <c r="AC494" s="11">
        <v>0</v>
      </c>
      <c r="AD494" s="4">
        <v>174.24565217391302</v>
      </c>
      <c r="AE494" s="4">
        <v>26.780978260869553</v>
      </c>
      <c r="AF494" s="11">
        <v>0.15369668009931003</v>
      </c>
      <c r="AG494" s="4">
        <v>22.230978260869566</v>
      </c>
      <c r="AH494" s="4">
        <v>0</v>
      </c>
      <c r="AI494" s="11">
        <v>0</v>
      </c>
      <c r="AJ494" s="4">
        <v>71.163586956521755</v>
      </c>
      <c r="AK494" s="4">
        <v>4.8402173913043489</v>
      </c>
      <c r="AL494" s="11">
        <v>14.702560071861667</v>
      </c>
      <c r="AM494" s="1">
        <v>155455</v>
      </c>
      <c r="AN494" s="1">
        <v>5</v>
      </c>
      <c r="AX494"/>
      <c r="AY494"/>
    </row>
    <row r="495" spans="1:51" x14ac:dyDescent="0.25">
      <c r="A495" t="s">
        <v>508</v>
      </c>
      <c r="B495" t="s">
        <v>172</v>
      </c>
      <c r="C495" t="s">
        <v>709</v>
      </c>
      <c r="D495" t="s">
        <v>606</v>
      </c>
      <c r="E495" s="4">
        <v>58.913043478260867</v>
      </c>
      <c r="F495" s="4">
        <v>187.35434782608689</v>
      </c>
      <c r="G495" s="4">
        <v>0.2608695652173913</v>
      </c>
      <c r="H495" s="11">
        <v>1.3923859693907156E-3</v>
      </c>
      <c r="I495" s="4">
        <v>171.64956521739128</v>
      </c>
      <c r="J495" s="4">
        <v>0.2608695652173913</v>
      </c>
      <c r="K495" s="11">
        <v>1.5197799358652869E-3</v>
      </c>
      <c r="L495" s="4">
        <v>32.615652173913041</v>
      </c>
      <c r="M495" s="4">
        <v>0</v>
      </c>
      <c r="N495" s="11">
        <v>0</v>
      </c>
      <c r="O495" s="4">
        <v>23.26913043478261</v>
      </c>
      <c r="P495" s="4">
        <v>0</v>
      </c>
      <c r="Q495" s="9">
        <v>0</v>
      </c>
      <c r="R495" s="4">
        <v>4.4226086956521735</v>
      </c>
      <c r="S495" s="4">
        <v>0</v>
      </c>
      <c r="T495" s="11">
        <v>0</v>
      </c>
      <c r="U495" s="4">
        <v>4.9239130434782608</v>
      </c>
      <c r="V495" s="4">
        <v>0</v>
      </c>
      <c r="W495" s="11">
        <v>0</v>
      </c>
      <c r="X495" s="4">
        <v>33.955869565217384</v>
      </c>
      <c r="Y495" s="4">
        <v>0</v>
      </c>
      <c r="Z495" s="11">
        <v>0</v>
      </c>
      <c r="AA495" s="4">
        <v>6.358260869565215</v>
      </c>
      <c r="AB495" s="4">
        <v>0</v>
      </c>
      <c r="AC495" s="11">
        <v>0</v>
      </c>
      <c r="AD495" s="4">
        <v>84.767608695652157</v>
      </c>
      <c r="AE495" s="4">
        <v>0.2608695652173913</v>
      </c>
      <c r="AF495" s="11">
        <v>3.0774675519514997E-3</v>
      </c>
      <c r="AG495" s="4">
        <v>14.969891304347824</v>
      </c>
      <c r="AH495" s="4">
        <v>0</v>
      </c>
      <c r="AI495" s="11">
        <v>0</v>
      </c>
      <c r="AJ495" s="4">
        <v>14.687065217391305</v>
      </c>
      <c r="AK495" s="4">
        <v>0</v>
      </c>
      <c r="AL495" s="11" t="s">
        <v>873</v>
      </c>
      <c r="AM495" s="1">
        <v>155355</v>
      </c>
      <c r="AN495" s="1">
        <v>5</v>
      </c>
      <c r="AX495"/>
      <c r="AY495"/>
    </row>
    <row r="496" spans="1:51" x14ac:dyDescent="0.25">
      <c r="A496" t="s">
        <v>508</v>
      </c>
      <c r="B496" t="s">
        <v>417</v>
      </c>
      <c r="C496" t="s">
        <v>710</v>
      </c>
      <c r="D496" t="s">
        <v>607</v>
      </c>
      <c r="E496" s="4">
        <v>33.554347826086953</v>
      </c>
      <c r="F496" s="4">
        <v>140.11521739130438</v>
      </c>
      <c r="G496" s="4">
        <v>0</v>
      </c>
      <c r="H496" s="11">
        <v>0</v>
      </c>
      <c r="I496" s="4">
        <v>115.6355434782609</v>
      </c>
      <c r="J496" s="4">
        <v>0</v>
      </c>
      <c r="K496" s="11">
        <v>0</v>
      </c>
      <c r="L496" s="4">
        <v>39.389782608695654</v>
      </c>
      <c r="M496" s="4">
        <v>0</v>
      </c>
      <c r="N496" s="11">
        <v>0</v>
      </c>
      <c r="O496" s="4">
        <v>20.50782608695652</v>
      </c>
      <c r="P496" s="4">
        <v>0</v>
      </c>
      <c r="Q496" s="9">
        <v>0</v>
      </c>
      <c r="R496" s="4">
        <v>16.599347826086962</v>
      </c>
      <c r="S496" s="4">
        <v>0</v>
      </c>
      <c r="T496" s="11">
        <v>0</v>
      </c>
      <c r="U496" s="4">
        <v>2.2826086956521738</v>
      </c>
      <c r="V496" s="4">
        <v>0</v>
      </c>
      <c r="W496" s="11">
        <v>0</v>
      </c>
      <c r="X496" s="4">
        <v>31.088043478260865</v>
      </c>
      <c r="Y496" s="4">
        <v>0</v>
      </c>
      <c r="Z496" s="11">
        <v>0</v>
      </c>
      <c r="AA496" s="4">
        <v>5.5977173913043483</v>
      </c>
      <c r="AB496" s="4">
        <v>0</v>
      </c>
      <c r="AC496" s="11">
        <v>0</v>
      </c>
      <c r="AD496" s="4">
        <v>46.77173913043481</v>
      </c>
      <c r="AE496" s="4">
        <v>0</v>
      </c>
      <c r="AF496" s="11">
        <v>0</v>
      </c>
      <c r="AG496" s="4">
        <v>0</v>
      </c>
      <c r="AH496" s="4">
        <v>0</v>
      </c>
      <c r="AI496" s="11" t="s">
        <v>873</v>
      </c>
      <c r="AJ496" s="4">
        <v>17.267934782608702</v>
      </c>
      <c r="AK496" s="4">
        <v>0</v>
      </c>
      <c r="AL496" s="11" t="s">
        <v>873</v>
      </c>
      <c r="AM496" s="1">
        <v>155785</v>
      </c>
      <c r="AN496" s="1">
        <v>5</v>
      </c>
      <c r="AX496"/>
      <c r="AY496"/>
    </row>
    <row r="497" spans="1:51" x14ac:dyDescent="0.25">
      <c r="A497" t="s">
        <v>508</v>
      </c>
      <c r="B497" t="s">
        <v>76</v>
      </c>
      <c r="C497" t="s">
        <v>644</v>
      </c>
      <c r="D497" t="s">
        <v>573</v>
      </c>
      <c r="E497" s="4">
        <v>68.445652173913047</v>
      </c>
      <c r="F497" s="4">
        <v>256.54076086956525</v>
      </c>
      <c r="G497" s="4">
        <v>65.0625</v>
      </c>
      <c r="H497" s="11">
        <v>0.25361466840382596</v>
      </c>
      <c r="I497" s="4">
        <v>244.89130434782609</v>
      </c>
      <c r="J497" s="4">
        <v>65.0625</v>
      </c>
      <c r="K497" s="11">
        <v>0.2656790945406125</v>
      </c>
      <c r="L497" s="4">
        <v>37.779891304347828</v>
      </c>
      <c r="M497" s="4">
        <v>10.328804347826088</v>
      </c>
      <c r="N497" s="11">
        <v>0.2733942314608358</v>
      </c>
      <c r="O497" s="4">
        <v>37.779891304347828</v>
      </c>
      <c r="P497" s="4">
        <v>10.328804347826088</v>
      </c>
      <c r="Q497" s="9">
        <v>0.2733942314608358</v>
      </c>
      <c r="R497" s="4">
        <v>0</v>
      </c>
      <c r="S497" s="4">
        <v>0</v>
      </c>
      <c r="T497" s="11" t="s">
        <v>873</v>
      </c>
      <c r="U497" s="4">
        <v>0</v>
      </c>
      <c r="V497" s="4">
        <v>0</v>
      </c>
      <c r="W497" s="11" t="s">
        <v>873</v>
      </c>
      <c r="X497" s="4">
        <v>29.673913043478262</v>
      </c>
      <c r="Y497" s="4">
        <v>5.4076086956521738</v>
      </c>
      <c r="Z497" s="11">
        <v>0.18223443223443223</v>
      </c>
      <c r="AA497" s="4">
        <v>11.649456521739131</v>
      </c>
      <c r="AB497" s="4">
        <v>0</v>
      </c>
      <c r="AC497" s="11">
        <v>0</v>
      </c>
      <c r="AD497" s="4">
        <v>177.4375</v>
      </c>
      <c r="AE497" s="4">
        <v>49.326086956521742</v>
      </c>
      <c r="AF497" s="11">
        <v>0.2779913319141768</v>
      </c>
      <c r="AG497" s="4">
        <v>0</v>
      </c>
      <c r="AH497" s="4">
        <v>0</v>
      </c>
      <c r="AI497" s="11" t="s">
        <v>873</v>
      </c>
      <c r="AJ497" s="4">
        <v>0</v>
      </c>
      <c r="AK497" s="4">
        <v>0</v>
      </c>
      <c r="AL497" s="11" t="s">
        <v>873</v>
      </c>
      <c r="AM497" s="1">
        <v>155191</v>
      </c>
      <c r="AN497" s="1">
        <v>5</v>
      </c>
      <c r="AX497"/>
      <c r="AY497"/>
    </row>
    <row r="498" spans="1:51" x14ac:dyDescent="0.25">
      <c r="A498" t="s">
        <v>508</v>
      </c>
      <c r="B498" t="s">
        <v>70</v>
      </c>
      <c r="C498" t="s">
        <v>721</v>
      </c>
      <c r="D498" t="s">
        <v>604</v>
      </c>
      <c r="E498" s="4">
        <v>60.173913043478258</v>
      </c>
      <c r="F498" s="4">
        <v>295.82304347826084</v>
      </c>
      <c r="G498" s="4">
        <v>1.0869565217391304E-2</v>
      </c>
      <c r="H498" s="11">
        <v>3.6743470317889808E-5</v>
      </c>
      <c r="I498" s="4">
        <v>268.21315217391299</v>
      </c>
      <c r="J498" s="4">
        <v>1.0869565217391304E-2</v>
      </c>
      <c r="K498" s="11">
        <v>4.0525847182703902E-5</v>
      </c>
      <c r="L498" s="4">
        <v>39.960760869565213</v>
      </c>
      <c r="M498" s="4">
        <v>0</v>
      </c>
      <c r="N498" s="11">
        <v>0</v>
      </c>
      <c r="O498" s="4">
        <v>20.838043478260861</v>
      </c>
      <c r="P498" s="4">
        <v>0</v>
      </c>
      <c r="Q498" s="9">
        <v>0</v>
      </c>
      <c r="R498" s="4">
        <v>14.948804347826092</v>
      </c>
      <c r="S498" s="4">
        <v>0</v>
      </c>
      <c r="T498" s="11">
        <v>0</v>
      </c>
      <c r="U498" s="4">
        <v>4.1739130434782608</v>
      </c>
      <c r="V498" s="4">
        <v>0</v>
      </c>
      <c r="W498" s="11">
        <v>0</v>
      </c>
      <c r="X498" s="4">
        <v>68.74891304347824</v>
      </c>
      <c r="Y498" s="4">
        <v>0</v>
      </c>
      <c r="Z498" s="11">
        <v>0</v>
      </c>
      <c r="AA498" s="4">
        <v>8.4871739130434776</v>
      </c>
      <c r="AB498" s="4">
        <v>0</v>
      </c>
      <c r="AC498" s="11">
        <v>0</v>
      </c>
      <c r="AD498" s="4">
        <v>128.92260869565217</v>
      </c>
      <c r="AE498" s="4">
        <v>1.0869565217391304E-2</v>
      </c>
      <c r="AF498" s="11">
        <v>8.4310776266179237E-5</v>
      </c>
      <c r="AG498" s="4">
        <v>19.026086956521738</v>
      </c>
      <c r="AH498" s="4">
        <v>0</v>
      </c>
      <c r="AI498" s="11">
        <v>0</v>
      </c>
      <c r="AJ498" s="4">
        <v>30.677499999999998</v>
      </c>
      <c r="AK498" s="4">
        <v>0</v>
      </c>
      <c r="AL498" s="11" t="s">
        <v>873</v>
      </c>
      <c r="AM498" s="1">
        <v>155177</v>
      </c>
      <c r="AN498" s="1">
        <v>5</v>
      </c>
      <c r="AX498"/>
      <c r="AY498"/>
    </row>
    <row r="499" spans="1:51" x14ac:dyDescent="0.25">
      <c r="A499" t="s">
        <v>508</v>
      </c>
      <c r="B499" t="s">
        <v>97</v>
      </c>
      <c r="C499" t="s">
        <v>718</v>
      </c>
      <c r="D499" t="s">
        <v>614</v>
      </c>
      <c r="E499" s="4">
        <v>46.543478260869563</v>
      </c>
      <c r="F499" s="4">
        <v>211.28478260869565</v>
      </c>
      <c r="G499" s="4">
        <v>35.491413043478261</v>
      </c>
      <c r="H499" s="11">
        <v>0.16797903098023478</v>
      </c>
      <c r="I499" s="4">
        <v>192.07869565217391</v>
      </c>
      <c r="J499" s="4">
        <v>34.051630434782609</v>
      </c>
      <c r="K499" s="11">
        <v>0.17727957970125471</v>
      </c>
      <c r="L499" s="4">
        <v>24.931413043478262</v>
      </c>
      <c r="M499" s="4">
        <v>1.583804347826087</v>
      </c>
      <c r="N499" s="11">
        <v>6.3526457367822156E-2</v>
      </c>
      <c r="O499" s="4">
        <v>18.448152173913044</v>
      </c>
      <c r="P499" s="4">
        <v>0.14402173913043478</v>
      </c>
      <c r="Q499" s="9">
        <v>7.8068382010688005E-3</v>
      </c>
      <c r="R499" s="4">
        <v>1.5267391304347826</v>
      </c>
      <c r="S499" s="4">
        <v>1.4397826086956522</v>
      </c>
      <c r="T499" s="11">
        <v>0.94304428306991317</v>
      </c>
      <c r="U499" s="4">
        <v>4.9565217391304346</v>
      </c>
      <c r="V499" s="4">
        <v>0</v>
      </c>
      <c r="W499" s="11">
        <v>0</v>
      </c>
      <c r="X499" s="4">
        <v>48.005652173913056</v>
      </c>
      <c r="Y499" s="4">
        <v>13.758152173913043</v>
      </c>
      <c r="Z499" s="11">
        <v>0.28659442275818964</v>
      </c>
      <c r="AA499" s="4">
        <v>12.722826086956522</v>
      </c>
      <c r="AB499" s="4">
        <v>0</v>
      </c>
      <c r="AC499" s="11">
        <v>0</v>
      </c>
      <c r="AD499" s="4">
        <v>118.47000000000001</v>
      </c>
      <c r="AE499" s="4">
        <v>20.149456521739129</v>
      </c>
      <c r="AF499" s="11">
        <v>0.17008066617488923</v>
      </c>
      <c r="AG499" s="4">
        <v>0</v>
      </c>
      <c r="AH499" s="4">
        <v>0</v>
      </c>
      <c r="AI499" s="11" t="s">
        <v>873</v>
      </c>
      <c r="AJ499" s="4">
        <v>7.1548913043478262</v>
      </c>
      <c r="AK499" s="4">
        <v>0</v>
      </c>
      <c r="AL499" s="11" t="s">
        <v>873</v>
      </c>
      <c r="AM499" s="1">
        <v>155221</v>
      </c>
      <c r="AN499" s="1">
        <v>5</v>
      </c>
      <c r="AX499"/>
      <c r="AY499"/>
    </row>
    <row r="500" spans="1:51" x14ac:dyDescent="0.25">
      <c r="A500" t="s">
        <v>508</v>
      </c>
      <c r="B500" t="s">
        <v>67</v>
      </c>
      <c r="C500" t="s">
        <v>699</v>
      </c>
      <c r="D500" t="s">
        <v>597</v>
      </c>
      <c r="E500" s="4">
        <v>56.739130434782609</v>
      </c>
      <c r="F500" s="4">
        <v>286.29239130434786</v>
      </c>
      <c r="G500" s="4">
        <v>0</v>
      </c>
      <c r="H500" s="11">
        <v>0</v>
      </c>
      <c r="I500" s="4">
        <v>280.72717391304354</v>
      </c>
      <c r="J500" s="4">
        <v>0</v>
      </c>
      <c r="K500" s="11">
        <v>0</v>
      </c>
      <c r="L500" s="4">
        <v>52.128478260869571</v>
      </c>
      <c r="M500" s="4">
        <v>0</v>
      </c>
      <c r="N500" s="11">
        <v>0</v>
      </c>
      <c r="O500" s="4">
        <v>46.563260869565227</v>
      </c>
      <c r="P500" s="4">
        <v>0</v>
      </c>
      <c r="Q500" s="9">
        <v>0</v>
      </c>
      <c r="R500" s="4">
        <v>0</v>
      </c>
      <c r="S500" s="4">
        <v>0</v>
      </c>
      <c r="T500" s="11" t="s">
        <v>873</v>
      </c>
      <c r="U500" s="4">
        <v>5.5652173913043477</v>
      </c>
      <c r="V500" s="4">
        <v>0</v>
      </c>
      <c r="W500" s="11">
        <v>0</v>
      </c>
      <c r="X500" s="4">
        <v>74.470760869565211</v>
      </c>
      <c r="Y500" s="4">
        <v>0</v>
      </c>
      <c r="Z500" s="11">
        <v>0</v>
      </c>
      <c r="AA500" s="4">
        <v>0</v>
      </c>
      <c r="AB500" s="4">
        <v>0</v>
      </c>
      <c r="AC500" s="11" t="s">
        <v>873</v>
      </c>
      <c r="AD500" s="4">
        <v>112.84032608695654</v>
      </c>
      <c r="AE500" s="4">
        <v>0</v>
      </c>
      <c r="AF500" s="11">
        <v>0</v>
      </c>
      <c r="AG500" s="4">
        <v>0</v>
      </c>
      <c r="AH500" s="4">
        <v>0</v>
      </c>
      <c r="AI500" s="11" t="s">
        <v>873</v>
      </c>
      <c r="AJ500" s="4">
        <v>46.852826086956533</v>
      </c>
      <c r="AK500" s="4">
        <v>0</v>
      </c>
      <c r="AL500" s="11" t="s">
        <v>873</v>
      </c>
      <c r="AM500" s="1">
        <v>155170</v>
      </c>
      <c r="AN500" s="1">
        <v>5</v>
      </c>
      <c r="AX500"/>
      <c r="AY500"/>
    </row>
    <row r="501" spans="1:51" x14ac:dyDescent="0.25">
      <c r="A501" t="s">
        <v>508</v>
      </c>
      <c r="B501" t="s">
        <v>66</v>
      </c>
      <c r="C501" t="s">
        <v>696</v>
      </c>
      <c r="D501" t="s">
        <v>557</v>
      </c>
      <c r="E501" s="4">
        <v>108.52173913043478</v>
      </c>
      <c r="F501" s="4">
        <v>594.8996739130431</v>
      </c>
      <c r="G501" s="4">
        <v>178.51184782608698</v>
      </c>
      <c r="H501" s="11">
        <v>0.30007050878326785</v>
      </c>
      <c r="I501" s="4">
        <v>551.76652173913021</v>
      </c>
      <c r="J501" s="4">
        <v>178.51184782608698</v>
      </c>
      <c r="K501" s="11">
        <v>0.32352787056276971</v>
      </c>
      <c r="L501" s="4">
        <v>103.09456521739129</v>
      </c>
      <c r="M501" s="4">
        <v>32.640760869565206</v>
      </c>
      <c r="N501" s="11">
        <v>0.31660990858962323</v>
      </c>
      <c r="O501" s="4">
        <v>84.654347826086948</v>
      </c>
      <c r="P501" s="4">
        <v>32.640760869565206</v>
      </c>
      <c r="Q501" s="9">
        <v>0.3855768983847358</v>
      </c>
      <c r="R501" s="4">
        <v>11.092391304347826</v>
      </c>
      <c r="S501" s="4">
        <v>0</v>
      </c>
      <c r="T501" s="11">
        <v>0</v>
      </c>
      <c r="U501" s="4">
        <v>7.3478260869565215</v>
      </c>
      <c r="V501" s="4">
        <v>0</v>
      </c>
      <c r="W501" s="11">
        <v>0</v>
      </c>
      <c r="X501" s="4">
        <v>94.268695652173903</v>
      </c>
      <c r="Y501" s="4">
        <v>23.809456521739129</v>
      </c>
      <c r="Z501" s="11">
        <v>0.2525701279414071</v>
      </c>
      <c r="AA501" s="4">
        <v>24.692934782608695</v>
      </c>
      <c r="AB501" s="4">
        <v>0</v>
      </c>
      <c r="AC501" s="11">
        <v>0</v>
      </c>
      <c r="AD501" s="4">
        <v>327.21880434782582</v>
      </c>
      <c r="AE501" s="4">
        <v>111.3364130434783</v>
      </c>
      <c r="AF501" s="11">
        <v>0.34025065663747839</v>
      </c>
      <c r="AG501" s="4">
        <v>0</v>
      </c>
      <c r="AH501" s="4">
        <v>0</v>
      </c>
      <c r="AI501" s="11" t="s">
        <v>873</v>
      </c>
      <c r="AJ501" s="4">
        <v>45.62467391304348</v>
      </c>
      <c r="AK501" s="4">
        <v>10.725217391304346</v>
      </c>
      <c r="AL501" s="11">
        <v>4.2539626236419661</v>
      </c>
      <c r="AM501" s="1">
        <v>155167</v>
      </c>
      <c r="AN501" s="1">
        <v>5</v>
      </c>
      <c r="AX501"/>
      <c r="AY501"/>
    </row>
    <row r="502" spans="1:51" x14ac:dyDescent="0.25">
      <c r="A502" t="s">
        <v>508</v>
      </c>
      <c r="B502" t="s">
        <v>196</v>
      </c>
      <c r="C502" t="s">
        <v>696</v>
      </c>
      <c r="D502" t="s">
        <v>557</v>
      </c>
      <c r="E502" s="4">
        <v>38.108695652173914</v>
      </c>
      <c r="F502" s="4">
        <v>88.532608695652172</v>
      </c>
      <c r="G502" s="4">
        <v>0.92391304347826086</v>
      </c>
      <c r="H502" s="11">
        <v>1.0435850214855739E-2</v>
      </c>
      <c r="I502" s="4">
        <v>79.597826086956516</v>
      </c>
      <c r="J502" s="4">
        <v>0</v>
      </c>
      <c r="K502" s="11">
        <v>0</v>
      </c>
      <c r="L502" s="4">
        <v>6.8016304347826084</v>
      </c>
      <c r="M502" s="4">
        <v>0.92391304347826086</v>
      </c>
      <c r="N502" s="11">
        <v>0.13583699560527368</v>
      </c>
      <c r="O502" s="4">
        <v>5.8777173913043477</v>
      </c>
      <c r="P502" s="4">
        <v>0</v>
      </c>
      <c r="Q502" s="9">
        <v>0</v>
      </c>
      <c r="R502" s="4">
        <v>0</v>
      </c>
      <c r="S502" s="4">
        <v>0</v>
      </c>
      <c r="T502" s="11" t="s">
        <v>873</v>
      </c>
      <c r="U502" s="4">
        <v>0.92391304347826086</v>
      </c>
      <c r="V502" s="4">
        <v>0.92391304347826086</v>
      </c>
      <c r="W502" s="11">
        <v>1</v>
      </c>
      <c r="X502" s="4">
        <v>14.380434782608695</v>
      </c>
      <c r="Y502" s="4">
        <v>0</v>
      </c>
      <c r="Z502" s="11">
        <v>0</v>
      </c>
      <c r="AA502" s="4">
        <v>8.0108695652173907</v>
      </c>
      <c r="AB502" s="4">
        <v>0</v>
      </c>
      <c r="AC502" s="11">
        <v>0</v>
      </c>
      <c r="AD502" s="4">
        <v>59.339673913043477</v>
      </c>
      <c r="AE502" s="4">
        <v>0</v>
      </c>
      <c r="AF502" s="11">
        <v>0</v>
      </c>
      <c r="AG502" s="4">
        <v>0</v>
      </c>
      <c r="AH502" s="4">
        <v>0</v>
      </c>
      <c r="AI502" s="11" t="s">
        <v>873</v>
      </c>
      <c r="AJ502" s="4">
        <v>0</v>
      </c>
      <c r="AK502" s="4">
        <v>0</v>
      </c>
      <c r="AL502" s="11" t="s">
        <v>873</v>
      </c>
      <c r="AM502" s="1">
        <v>155389</v>
      </c>
      <c r="AN502" s="1">
        <v>5</v>
      </c>
      <c r="AX502"/>
      <c r="AY502"/>
    </row>
    <row r="503" spans="1:51" x14ac:dyDescent="0.25">
      <c r="A503" t="s">
        <v>508</v>
      </c>
      <c r="B503" t="s">
        <v>108</v>
      </c>
      <c r="C503" t="s">
        <v>718</v>
      </c>
      <c r="D503" t="s">
        <v>614</v>
      </c>
      <c r="E503" s="4">
        <v>42.206521739130437</v>
      </c>
      <c r="F503" s="4">
        <v>142.96195652173913</v>
      </c>
      <c r="G503" s="4">
        <v>0</v>
      </c>
      <c r="H503" s="11">
        <v>0</v>
      </c>
      <c r="I503" s="4">
        <v>135.99565217391304</v>
      </c>
      <c r="J503" s="4">
        <v>0</v>
      </c>
      <c r="K503" s="11">
        <v>0</v>
      </c>
      <c r="L503" s="4">
        <v>17.606521739130436</v>
      </c>
      <c r="M503" s="4">
        <v>0</v>
      </c>
      <c r="N503" s="11">
        <v>0</v>
      </c>
      <c r="O503" s="4">
        <v>10.640217391304347</v>
      </c>
      <c r="P503" s="4">
        <v>0</v>
      </c>
      <c r="Q503" s="9">
        <v>0</v>
      </c>
      <c r="R503" s="4">
        <v>0</v>
      </c>
      <c r="S503" s="4">
        <v>0</v>
      </c>
      <c r="T503" s="11" t="s">
        <v>873</v>
      </c>
      <c r="U503" s="4">
        <v>6.966304347826088</v>
      </c>
      <c r="V503" s="4">
        <v>0</v>
      </c>
      <c r="W503" s="11">
        <v>0</v>
      </c>
      <c r="X503" s="4">
        <v>26.267391304347822</v>
      </c>
      <c r="Y503" s="4">
        <v>0</v>
      </c>
      <c r="Z503" s="11">
        <v>0</v>
      </c>
      <c r="AA503" s="4">
        <v>0</v>
      </c>
      <c r="AB503" s="4">
        <v>0</v>
      </c>
      <c r="AC503" s="11" t="s">
        <v>873</v>
      </c>
      <c r="AD503" s="4">
        <v>59.920652173913034</v>
      </c>
      <c r="AE503" s="4">
        <v>0</v>
      </c>
      <c r="AF503" s="11">
        <v>0</v>
      </c>
      <c r="AG503" s="4">
        <v>13.482608695652168</v>
      </c>
      <c r="AH503" s="4">
        <v>0</v>
      </c>
      <c r="AI503" s="11">
        <v>0</v>
      </c>
      <c r="AJ503" s="4">
        <v>25.684782608695649</v>
      </c>
      <c r="AK503" s="4">
        <v>0</v>
      </c>
      <c r="AL503" s="11" t="s">
        <v>873</v>
      </c>
      <c r="AM503" s="1">
        <v>155234</v>
      </c>
      <c r="AN503" s="1">
        <v>5</v>
      </c>
      <c r="AX503"/>
      <c r="AY503"/>
    </row>
    <row r="504" spans="1:51" x14ac:dyDescent="0.25">
      <c r="A504" t="s">
        <v>508</v>
      </c>
      <c r="B504" t="s">
        <v>289</v>
      </c>
      <c r="C504" t="s">
        <v>696</v>
      </c>
      <c r="D504" t="s">
        <v>557</v>
      </c>
      <c r="E504" s="4">
        <v>84.793478260869563</v>
      </c>
      <c r="F504" s="4">
        <v>286.23358695652166</v>
      </c>
      <c r="G504" s="4">
        <v>17.930652173913042</v>
      </c>
      <c r="H504" s="11">
        <v>6.2643424779624743E-2</v>
      </c>
      <c r="I504" s="4">
        <v>262.77749999999992</v>
      </c>
      <c r="J504" s="4">
        <v>17.930652173913042</v>
      </c>
      <c r="K504" s="11">
        <v>6.8235112115432442E-2</v>
      </c>
      <c r="L504" s="4">
        <v>35.049021739130431</v>
      </c>
      <c r="M504" s="4">
        <v>0.25032608695652175</v>
      </c>
      <c r="N504" s="11">
        <v>7.1421704382991537E-3</v>
      </c>
      <c r="O504" s="4">
        <v>18.926086956521736</v>
      </c>
      <c r="P504" s="4">
        <v>0.25032608695652175</v>
      </c>
      <c r="Q504" s="9">
        <v>1.3226510452561454E-2</v>
      </c>
      <c r="R504" s="4">
        <v>11.590326086956523</v>
      </c>
      <c r="S504" s="4">
        <v>0</v>
      </c>
      <c r="T504" s="11">
        <v>0</v>
      </c>
      <c r="U504" s="4">
        <v>4.5326086956521738</v>
      </c>
      <c r="V504" s="4">
        <v>0</v>
      </c>
      <c r="W504" s="11">
        <v>0</v>
      </c>
      <c r="X504" s="4">
        <v>73.836304347826058</v>
      </c>
      <c r="Y504" s="4">
        <v>6.9738043478260874</v>
      </c>
      <c r="Z504" s="11">
        <v>9.444953142527393E-2</v>
      </c>
      <c r="AA504" s="4">
        <v>7.3331521739130423</v>
      </c>
      <c r="AB504" s="4">
        <v>0</v>
      </c>
      <c r="AC504" s="11">
        <v>0</v>
      </c>
      <c r="AD504" s="4">
        <v>139.81869565217386</v>
      </c>
      <c r="AE504" s="4">
        <v>9.3676086956521729</v>
      </c>
      <c r="AF504" s="11">
        <v>6.6998255504799709E-2</v>
      </c>
      <c r="AG504" s="4">
        <v>4.7938043478260868</v>
      </c>
      <c r="AH504" s="4">
        <v>0</v>
      </c>
      <c r="AI504" s="11">
        <v>0</v>
      </c>
      <c r="AJ504" s="4">
        <v>25.402608695652184</v>
      </c>
      <c r="AK504" s="4">
        <v>1.3389130434782608</v>
      </c>
      <c r="AL504" s="11">
        <v>18.972560480597508</v>
      </c>
      <c r="AM504" s="1">
        <v>155606</v>
      </c>
      <c r="AN504" s="1">
        <v>5</v>
      </c>
      <c r="AX504"/>
      <c r="AY504"/>
    </row>
    <row r="505" spans="1:51" x14ac:dyDescent="0.25">
      <c r="A505" t="s">
        <v>508</v>
      </c>
      <c r="B505" t="s">
        <v>46</v>
      </c>
      <c r="C505" t="s">
        <v>680</v>
      </c>
      <c r="D505" t="s">
        <v>555</v>
      </c>
      <c r="E505" s="4">
        <v>71.086956521739125</v>
      </c>
      <c r="F505" s="4">
        <v>240.5328260869565</v>
      </c>
      <c r="G505" s="4">
        <v>0</v>
      </c>
      <c r="H505" s="11">
        <v>0</v>
      </c>
      <c r="I505" s="4">
        <v>206.85999999999999</v>
      </c>
      <c r="J505" s="4">
        <v>0</v>
      </c>
      <c r="K505" s="11">
        <v>0</v>
      </c>
      <c r="L505" s="4">
        <v>29.598152173913046</v>
      </c>
      <c r="M505" s="4">
        <v>0</v>
      </c>
      <c r="N505" s="11">
        <v>0</v>
      </c>
      <c r="O505" s="4">
        <v>7.7552173913043472</v>
      </c>
      <c r="P505" s="4">
        <v>0</v>
      </c>
      <c r="Q505" s="9">
        <v>0</v>
      </c>
      <c r="R505" s="4">
        <v>17.533152173913045</v>
      </c>
      <c r="S505" s="4">
        <v>0</v>
      </c>
      <c r="T505" s="11">
        <v>0</v>
      </c>
      <c r="U505" s="4">
        <v>4.3097826086956523</v>
      </c>
      <c r="V505" s="4">
        <v>0</v>
      </c>
      <c r="W505" s="11">
        <v>0</v>
      </c>
      <c r="X505" s="4">
        <v>66.813478260869573</v>
      </c>
      <c r="Y505" s="4">
        <v>0</v>
      </c>
      <c r="Z505" s="11">
        <v>0</v>
      </c>
      <c r="AA505" s="4">
        <v>11.829891304347825</v>
      </c>
      <c r="AB505" s="4">
        <v>0</v>
      </c>
      <c r="AC505" s="11">
        <v>0</v>
      </c>
      <c r="AD505" s="4">
        <v>93.760217391304337</v>
      </c>
      <c r="AE505" s="4">
        <v>0</v>
      </c>
      <c r="AF505" s="11">
        <v>0</v>
      </c>
      <c r="AG505" s="4">
        <v>23.514239130434781</v>
      </c>
      <c r="AH505" s="4">
        <v>0</v>
      </c>
      <c r="AI505" s="11">
        <v>0</v>
      </c>
      <c r="AJ505" s="4">
        <v>15.016847826086956</v>
      </c>
      <c r="AK505" s="4">
        <v>0</v>
      </c>
      <c r="AL505" s="11" t="s">
        <v>873</v>
      </c>
      <c r="AM505" s="1">
        <v>155135</v>
      </c>
      <c r="AN505" s="1">
        <v>5</v>
      </c>
      <c r="AX505"/>
      <c r="AY505"/>
    </row>
    <row r="506" spans="1:51" x14ac:dyDescent="0.25">
      <c r="A506" t="s">
        <v>508</v>
      </c>
      <c r="B506" t="s">
        <v>414</v>
      </c>
      <c r="C506" t="s">
        <v>645</v>
      </c>
      <c r="D506" t="s">
        <v>566</v>
      </c>
      <c r="E506" s="4">
        <v>50.630434782608695</v>
      </c>
      <c r="F506" s="4">
        <v>161.32695652173913</v>
      </c>
      <c r="G506" s="4">
        <v>0</v>
      </c>
      <c r="H506" s="11">
        <v>0</v>
      </c>
      <c r="I506" s="4">
        <v>143.52663043478265</v>
      </c>
      <c r="J506" s="4">
        <v>0</v>
      </c>
      <c r="K506" s="11">
        <v>0</v>
      </c>
      <c r="L506" s="4">
        <v>40.129673913043476</v>
      </c>
      <c r="M506" s="4">
        <v>0</v>
      </c>
      <c r="N506" s="11">
        <v>0</v>
      </c>
      <c r="O506" s="4">
        <v>33.032608695652172</v>
      </c>
      <c r="P506" s="4">
        <v>0</v>
      </c>
      <c r="Q506" s="9">
        <v>0</v>
      </c>
      <c r="R506" s="4">
        <v>4.0807608695652169</v>
      </c>
      <c r="S506" s="4">
        <v>0</v>
      </c>
      <c r="T506" s="11">
        <v>0</v>
      </c>
      <c r="U506" s="4">
        <v>3.0163043478260869</v>
      </c>
      <c r="V506" s="4">
        <v>0</v>
      </c>
      <c r="W506" s="11">
        <v>0</v>
      </c>
      <c r="X506" s="4">
        <v>16.342282608695651</v>
      </c>
      <c r="Y506" s="4">
        <v>0</v>
      </c>
      <c r="Z506" s="11">
        <v>0</v>
      </c>
      <c r="AA506" s="4">
        <v>10.703260869565215</v>
      </c>
      <c r="AB506" s="4">
        <v>0</v>
      </c>
      <c r="AC506" s="11">
        <v>0</v>
      </c>
      <c r="AD506" s="4">
        <v>64.310108695652204</v>
      </c>
      <c r="AE506" s="4">
        <v>0</v>
      </c>
      <c r="AF506" s="11">
        <v>0</v>
      </c>
      <c r="AG506" s="4">
        <v>1.3071739130434781</v>
      </c>
      <c r="AH506" s="4">
        <v>0</v>
      </c>
      <c r="AI506" s="11">
        <v>0</v>
      </c>
      <c r="AJ506" s="4">
        <v>28.534456521739131</v>
      </c>
      <c r="AK506" s="4">
        <v>0</v>
      </c>
      <c r="AL506" s="11" t="s">
        <v>873</v>
      </c>
      <c r="AM506" s="1">
        <v>155782</v>
      </c>
      <c r="AN506" s="1">
        <v>5</v>
      </c>
      <c r="AX506"/>
      <c r="AY506"/>
    </row>
    <row r="507" spans="1:51" x14ac:dyDescent="0.25">
      <c r="A507" t="s">
        <v>508</v>
      </c>
      <c r="B507" t="s">
        <v>300</v>
      </c>
      <c r="C507" t="s">
        <v>680</v>
      </c>
      <c r="D507" t="s">
        <v>555</v>
      </c>
      <c r="E507" s="4">
        <v>40.010869565217391</v>
      </c>
      <c r="F507" s="4">
        <v>134.76217391304345</v>
      </c>
      <c r="G507" s="4">
        <v>1.4945652173913042</v>
      </c>
      <c r="H507" s="11">
        <v>1.1090391123815548E-2</v>
      </c>
      <c r="I507" s="4">
        <v>127.97684782608695</v>
      </c>
      <c r="J507" s="4">
        <v>1.4945652173913042</v>
      </c>
      <c r="K507" s="11">
        <v>1.1678403107899102E-2</v>
      </c>
      <c r="L507" s="4">
        <v>31.105978260869563</v>
      </c>
      <c r="M507" s="4">
        <v>1.4076086956521738</v>
      </c>
      <c r="N507" s="11">
        <v>4.5252031099851493E-2</v>
      </c>
      <c r="O507" s="4">
        <v>30.206521739130434</v>
      </c>
      <c r="P507" s="4">
        <v>1.4076086956521738</v>
      </c>
      <c r="Q507" s="9">
        <v>4.659949622166247E-2</v>
      </c>
      <c r="R507" s="4">
        <v>0</v>
      </c>
      <c r="S507" s="4">
        <v>0</v>
      </c>
      <c r="T507" s="11" t="s">
        <v>873</v>
      </c>
      <c r="U507" s="4">
        <v>0.89945652173913049</v>
      </c>
      <c r="V507" s="4">
        <v>0</v>
      </c>
      <c r="W507" s="11">
        <v>0</v>
      </c>
      <c r="X507" s="4">
        <v>23.117065217391303</v>
      </c>
      <c r="Y507" s="4">
        <v>8.6956521739130432E-2</v>
      </c>
      <c r="Z507" s="11">
        <v>3.7615727135515359E-3</v>
      </c>
      <c r="AA507" s="4">
        <v>5.8858695652173916</v>
      </c>
      <c r="AB507" s="4">
        <v>0</v>
      </c>
      <c r="AC507" s="11">
        <v>0</v>
      </c>
      <c r="AD507" s="4">
        <v>63.290760869565219</v>
      </c>
      <c r="AE507" s="4">
        <v>0</v>
      </c>
      <c r="AF507" s="11">
        <v>0</v>
      </c>
      <c r="AG507" s="4">
        <v>5.5244565217391308</v>
      </c>
      <c r="AH507" s="4">
        <v>0</v>
      </c>
      <c r="AI507" s="11">
        <v>0</v>
      </c>
      <c r="AJ507" s="4">
        <v>5.8380434782608699</v>
      </c>
      <c r="AK507" s="4">
        <v>0</v>
      </c>
      <c r="AL507" s="11" t="s">
        <v>873</v>
      </c>
      <c r="AM507" s="1">
        <v>155631</v>
      </c>
      <c r="AN507" s="1">
        <v>5</v>
      </c>
      <c r="AX507"/>
      <c r="AY507"/>
    </row>
    <row r="508" spans="1:51" x14ac:dyDescent="0.25">
      <c r="A508" t="s">
        <v>508</v>
      </c>
      <c r="B508" t="s">
        <v>253</v>
      </c>
      <c r="C508" t="s">
        <v>772</v>
      </c>
      <c r="D508" t="s">
        <v>570</v>
      </c>
      <c r="E508" s="4">
        <v>32.347826086956523</v>
      </c>
      <c r="F508" s="4">
        <v>120.68532608695651</v>
      </c>
      <c r="G508" s="4">
        <v>0.16847826086956519</v>
      </c>
      <c r="H508" s="11">
        <v>1.39601280729169E-3</v>
      </c>
      <c r="I508" s="4">
        <v>115.15706521739129</v>
      </c>
      <c r="J508" s="4">
        <v>0.16847826086956519</v>
      </c>
      <c r="K508" s="11">
        <v>1.4630301714576971E-3</v>
      </c>
      <c r="L508" s="4">
        <v>15.21086956521739</v>
      </c>
      <c r="M508" s="4">
        <v>0</v>
      </c>
      <c r="N508" s="11">
        <v>0</v>
      </c>
      <c r="O508" s="4">
        <v>9.6826086956521689</v>
      </c>
      <c r="P508" s="4">
        <v>0</v>
      </c>
      <c r="Q508" s="9">
        <v>0</v>
      </c>
      <c r="R508" s="4">
        <v>0</v>
      </c>
      <c r="S508" s="4">
        <v>0</v>
      </c>
      <c r="T508" s="11" t="s">
        <v>873</v>
      </c>
      <c r="U508" s="4">
        <v>5.5282608695652202</v>
      </c>
      <c r="V508" s="4">
        <v>0</v>
      </c>
      <c r="W508" s="11">
        <v>0</v>
      </c>
      <c r="X508" s="4">
        <v>26.043478260869559</v>
      </c>
      <c r="Y508" s="4">
        <v>0</v>
      </c>
      <c r="Z508" s="11">
        <v>0</v>
      </c>
      <c r="AA508" s="4">
        <v>0</v>
      </c>
      <c r="AB508" s="4">
        <v>0</v>
      </c>
      <c r="AC508" s="11" t="s">
        <v>873</v>
      </c>
      <c r="AD508" s="4">
        <v>45.898369565217386</v>
      </c>
      <c r="AE508" s="4">
        <v>0.16847826086956519</v>
      </c>
      <c r="AF508" s="11">
        <v>3.6706807336625105E-3</v>
      </c>
      <c r="AG508" s="4">
        <v>24.834782608695644</v>
      </c>
      <c r="AH508" s="4">
        <v>0</v>
      </c>
      <c r="AI508" s="11">
        <v>0</v>
      </c>
      <c r="AJ508" s="4">
        <v>8.6978260869565194</v>
      </c>
      <c r="AK508" s="4">
        <v>0</v>
      </c>
      <c r="AL508" s="11" t="s">
        <v>873</v>
      </c>
      <c r="AM508" s="1">
        <v>155507</v>
      </c>
      <c r="AN508" s="1">
        <v>5</v>
      </c>
      <c r="AX508"/>
      <c r="AY508"/>
    </row>
    <row r="509" spans="1:51" x14ac:dyDescent="0.25">
      <c r="A509" t="s">
        <v>508</v>
      </c>
      <c r="B509" t="s">
        <v>160</v>
      </c>
      <c r="C509" t="s">
        <v>696</v>
      </c>
      <c r="D509" t="s">
        <v>557</v>
      </c>
      <c r="E509" s="4">
        <v>151.63043478260869</v>
      </c>
      <c r="F509" s="4">
        <v>523.44576086956511</v>
      </c>
      <c r="G509" s="4">
        <v>93.617826086956555</v>
      </c>
      <c r="H509" s="11">
        <v>0.17884914366568866</v>
      </c>
      <c r="I509" s="4">
        <v>480.62619565217381</v>
      </c>
      <c r="J509" s="4">
        <v>88.167826086956566</v>
      </c>
      <c r="K509" s="11">
        <v>0.18344365514101749</v>
      </c>
      <c r="L509" s="4">
        <v>32.230326086956524</v>
      </c>
      <c r="M509" s="4">
        <v>8.6243478260869573</v>
      </c>
      <c r="N509" s="11">
        <v>0.26758487651718776</v>
      </c>
      <c r="O509" s="4">
        <v>20.867282608695653</v>
      </c>
      <c r="P509" s="4">
        <v>3.1743478260869566</v>
      </c>
      <c r="Q509" s="9">
        <v>0.15212080487970039</v>
      </c>
      <c r="R509" s="4">
        <v>5.9130434782608692</v>
      </c>
      <c r="S509" s="4">
        <v>0</v>
      </c>
      <c r="T509" s="11">
        <v>0</v>
      </c>
      <c r="U509" s="4">
        <v>5.45</v>
      </c>
      <c r="V509" s="4">
        <v>5.45</v>
      </c>
      <c r="W509" s="11">
        <v>1</v>
      </c>
      <c r="X509" s="4">
        <v>136.87010869565208</v>
      </c>
      <c r="Y509" s="4">
        <v>46.398260869565242</v>
      </c>
      <c r="Z509" s="11">
        <v>0.33899484198363294</v>
      </c>
      <c r="AA509" s="4">
        <v>31.456521739130434</v>
      </c>
      <c r="AB509" s="4">
        <v>0</v>
      </c>
      <c r="AC509" s="11">
        <v>0</v>
      </c>
      <c r="AD509" s="4">
        <v>278.72510869565218</v>
      </c>
      <c r="AE509" s="4">
        <v>37.070108695652188</v>
      </c>
      <c r="AF509" s="11">
        <v>0.13299881330795385</v>
      </c>
      <c r="AG509" s="4">
        <v>0</v>
      </c>
      <c r="AH509" s="4">
        <v>0</v>
      </c>
      <c r="AI509" s="11" t="s">
        <v>873</v>
      </c>
      <c r="AJ509" s="4">
        <v>44.163695652173914</v>
      </c>
      <c r="AK509" s="4">
        <v>1.525108695652174</v>
      </c>
      <c r="AL509" s="11">
        <v>28.957736440738366</v>
      </c>
      <c r="AM509" s="1">
        <v>155334</v>
      </c>
      <c r="AN509" s="1">
        <v>5</v>
      </c>
      <c r="AX509"/>
      <c r="AY509"/>
    </row>
    <row r="510" spans="1:51" x14ac:dyDescent="0.25">
      <c r="A510" t="s">
        <v>508</v>
      </c>
      <c r="B510" t="s">
        <v>279</v>
      </c>
      <c r="C510" t="s">
        <v>786</v>
      </c>
      <c r="D510" t="s">
        <v>584</v>
      </c>
      <c r="E510" s="4">
        <v>42.891304347826086</v>
      </c>
      <c r="F510" s="4">
        <v>154.80913043478262</v>
      </c>
      <c r="G510" s="4">
        <v>0</v>
      </c>
      <c r="H510" s="11">
        <v>0</v>
      </c>
      <c r="I510" s="4">
        <v>132.80163043478262</v>
      </c>
      <c r="J510" s="4">
        <v>0</v>
      </c>
      <c r="K510" s="11">
        <v>0</v>
      </c>
      <c r="L510" s="4">
        <v>28.989782608695656</v>
      </c>
      <c r="M510" s="4">
        <v>0</v>
      </c>
      <c r="N510" s="11">
        <v>0</v>
      </c>
      <c r="O510" s="4">
        <v>12.840434782608698</v>
      </c>
      <c r="P510" s="4">
        <v>0</v>
      </c>
      <c r="Q510" s="9">
        <v>0</v>
      </c>
      <c r="R510" s="4">
        <v>10.736304347826088</v>
      </c>
      <c r="S510" s="4">
        <v>0</v>
      </c>
      <c r="T510" s="11">
        <v>0</v>
      </c>
      <c r="U510" s="4">
        <v>5.4130434782608692</v>
      </c>
      <c r="V510" s="4">
        <v>0</v>
      </c>
      <c r="W510" s="11">
        <v>0</v>
      </c>
      <c r="X510" s="4">
        <v>27.526847826086964</v>
      </c>
      <c r="Y510" s="4">
        <v>0</v>
      </c>
      <c r="Z510" s="11">
        <v>0</v>
      </c>
      <c r="AA510" s="4">
        <v>5.8581521739130435</v>
      </c>
      <c r="AB510" s="4">
        <v>0</v>
      </c>
      <c r="AC510" s="11">
        <v>0</v>
      </c>
      <c r="AD510" s="4">
        <v>77.027173913043498</v>
      </c>
      <c r="AE510" s="4">
        <v>0</v>
      </c>
      <c r="AF510" s="11">
        <v>0</v>
      </c>
      <c r="AG510" s="4">
        <v>4.4580434782608691</v>
      </c>
      <c r="AH510" s="4">
        <v>0</v>
      </c>
      <c r="AI510" s="11">
        <v>0</v>
      </c>
      <c r="AJ510" s="4">
        <v>10.949130434782608</v>
      </c>
      <c r="AK510" s="4">
        <v>0</v>
      </c>
      <c r="AL510" s="11" t="s">
        <v>873</v>
      </c>
      <c r="AM510" s="1">
        <v>155568</v>
      </c>
      <c r="AN510" s="1">
        <v>5</v>
      </c>
      <c r="AX510"/>
      <c r="AY510"/>
    </row>
    <row r="511" spans="1:51" x14ac:dyDescent="0.25">
      <c r="A511" t="s">
        <v>508</v>
      </c>
      <c r="B511" t="s">
        <v>268</v>
      </c>
      <c r="C511" t="s">
        <v>671</v>
      </c>
      <c r="D511" t="s">
        <v>612</v>
      </c>
      <c r="E511" s="4">
        <v>60.195652173913047</v>
      </c>
      <c r="F511" s="4">
        <v>204.97989130434783</v>
      </c>
      <c r="G511" s="4">
        <v>22.188043478260873</v>
      </c>
      <c r="H511" s="11">
        <v>0.1082449763099774</v>
      </c>
      <c r="I511" s="4">
        <v>200.28423913043483</v>
      </c>
      <c r="J511" s="4">
        <v>22.188043478260873</v>
      </c>
      <c r="K511" s="11">
        <v>0.110782773395419</v>
      </c>
      <c r="L511" s="4">
        <v>30.077173913043481</v>
      </c>
      <c r="M511" s="4">
        <v>2.4532608695652178</v>
      </c>
      <c r="N511" s="11">
        <v>8.1565537927794446E-2</v>
      </c>
      <c r="O511" s="4">
        <v>25.381521739130438</v>
      </c>
      <c r="P511" s="4">
        <v>2.4532608695652178</v>
      </c>
      <c r="Q511" s="9">
        <v>9.6655389490814106E-2</v>
      </c>
      <c r="R511" s="4">
        <v>0</v>
      </c>
      <c r="S511" s="4">
        <v>0</v>
      </c>
      <c r="T511" s="11" t="s">
        <v>873</v>
      </c>
      <c r="U511" s="4">
        <v>4.6956521739130439</v>
      </c>
      <c r="V511" s="4">
        <v>0</v>
      </c>
      <c r="W511" s="11">
        <v>0</v>
      </c>
      <c r="X511" s="4">
        <v>52.075543478260876</v>
      </c>
      <c r="Y511" s="4">
        <v>9.3108695652173932</v>
      </c>
      <c r="Z511" s="11">
        <v>0.17879543723061189</v>
      </c>
      <c r="AA511" s="4">
        <v>0</v>
      </c>
      <c r="AB511" s="4">
        <v>0</v>
      </c>
      <c r="AC511" s="11" t="s">
        <v>873</v>
      </c>
      <c r="AD511" s="4">
        <v>90.914673913043501</v>
      </c>
      <c r="AE511" s="4">
        <v>8.1847826086956541</v>
      </c>
      <c r="AF511" s="11">
        <v>9.0027079858682593E-2</v>
      </c>
      <c r="AG511" s="4">
        <v>24.108695652173903</v>
      </c>
      <c r="AH511" s="4">
        <v>0</v>
      </c>
      <c r="AI511" s="11">
        <v>0</v>
      </c>
      <c r="AJ511" s="4">
        <v>7.8038043478260866</v>
      </c>
      <c r="AK511" s="4">
        <v>2.2391304347826089</v>
      </c>
      <c r="AL511" s="11">
        <v>3.485194174757281</v>
      </c>
      <c r="AM511" s="1">
        <v>155535</v>
      </c>
      <c r="AN511" s="1">
        <v>5</v>
      </c>
      <c r="AX511"/>
      <c r="AY511"/>
    </row>
    <row r="512" spans="1:51" x14ac:dyDescent="0.25">
      <c r="A512" t="s">
        <v>508</v>
      </c>
      <c r="B512" t="s">
        <v>19</v>
      </c>
      <c r="C512" t="s">
        <v>700</v>
      </c>
      <c r="D512" t="s">
        <v>590</v>
      </c>
      <c r="E512" s="4">
        <v>104.72826086956522</v>
      </c>
      <c r="F512" s="4">
        <v>334.91902173913041</v>
      </c>
      <c r="G512" s="4">
        <v>0</v>
      </c>
      <c r="H512" s="11">
        <v>0</v>
      </c>
      <c r="I512" s="4">
        <v>311.9209782608695</v>
      </c>
      <c r="J512" s="4">
        <v>0</v>
      </c>
      <c r="K512" s="11">
        <v>0</v>
      </c>
      <c r="L512" s="4">
        <v>69.394782608695664</v>
      </c>
      <c r="M512" s="4">
        <v>0</v>
      </c>
      <c r="N512" s="11">
        <v>0</v>
      </c>
      <c r="O512" s="4">
        <v>48.786086956521743</v>
      </c>
      <c r="P512" s="4">
        <v>0</v>
      </c>
      <c r="Q512" s="9">
        <v>0</v>
      </c>
      <c r="R512" s="4">
        <v>14.956521739130435</v>
      </c>
      <c r="S512" s="4">
        <v>0</v>
      </c>
      <c r="T512" s="11">
        <v>0</v>
      </c>
      <c r="U512" s="4">
        <v>5.6521739130434785</v>
      </c>
      <c r="V512" s="4">
        <v>0</v>
      </c>
      <c r="W512" s="11">
        <v>0</v>
      </c>
      <c r="X512" s="4">
        <v>80.218695652173935</v>
      </c>
      <c r="Y512" s="4">
        <v>0</v>
      </c>
      <c r="Z512" s="11">
        <v>0</v>
      </c>
      <c r="AA512" s="4">
        <v>2.3893478260869565</v>
      </c>
      <c r="AB512" s="4">
        <v>0</v>
      </c>
      <c r="AC512" s="11">
        <v>0</v>
      </c>
      <c r="AD512" s="4">
        <v>174.01478260869555</v>
      </c>
      <c r="AE512" s="4">
        <v>0</v>
      </c>
      <c r="AF512" s="11">
        <v>0</v>
      </c>
      <c r="AG512" s="4">
        <v>5.047065217391304</v>
      </c>
      <c r="AH512" s="4">
        <v>0</v>
      </c>
      <c r="AI512" s="11">
        <v>0</v>
      </c>
      <c r="AJ512" s="4">
        <v>3.8543478260869568</v>
      </c>
      <c r="AK512" s="4">
        <v>0</v>
      </c>
      <c r="AL512" s="11" t="s">
        <v>873</v>
      </c>
      <c r="AM512" s="1">
        <v>155042</v>
      </c>
      <c r="AN512" s="1">
        <v>5</v>
      </c>
      <c r="AX512"/>
      <c r="AY512"/>
    </row>
    <row r="513" spans="1:51" x14ac:dyDescent="0.25">
      <c r="A513" t="s">
        <v>508</v>
      </c>
      <c r="B513" t="s">
        <v>273</v>
      </c>
      <c r="C513" t="s">
        <v>699</v>
      </c>
      <c r="D513" t="s">
        <v>597</v>
      </c>
      <c r="E513" s="4">
        <v>39.206521739130437</v>
      </c>
      <c r="F513" s="4">
        <v>157.33532608695651</v>
      </c>
      <c r="G513" s="4">
        <v>4.8086956521739141</v>
      </c>
      <c r="H513" s="11">
        <v>3.0563356442381104E-2</v>
      </c>
      <c r="I513" s="4">
        <v>151.23206521739132</v>
      </c>
      <c r="J513" s="4">
        <v>4.8086956521739141</v>
      </c>
      <c r="K513" s="11">
        <v>3.1796799476761534E-2</v>
      </c>
      <c r="L513" s="4">
        <v>18.339130434782604</v>
      </c>
      <c r="M513" s="4">
        <v>5.3260869565217382E-2</v>
      </c>
      <c r="N513" s="11">
        <v>2.9042200094831676E-3</v>
      </c>
      <c r="O513" s="4">
        <v>12.235869565217387</v>
      </c>
      <c r="P513" s="4">
        <v>5.3260869565217382E-2</v>
      </c>
      <c r="Q513" s="9">
        <v>4.3528471173492058E-3</v>
      </c>
      <c r="R513" s="4">
        <v>0</v>
      </c>
      <c r="S513" s="4">
        <v>0</v>
      </c>
      <c r="T513" s="11" t="s">
        <v>873</v>
      </c>
      <c r="U513" s="4">
        <v>6.1032608695652186</v>
      </c>
      <c r="V513" s="4">
        <v>0</v>
      </c>
      <c r="W513" s="11">
        <v>0</v>
      </c>
      <c r="X513" s="4">
        <v>32.076086956521735</v>
      </c>
      <c r="Y513" s="4">
        <v>4.3271739130434801</v>
      </c>
      <c r="Z513" s="11">
        <v>0.1349034225686209</v>
      </c>
      <c r="AA513" s="4">
        <v>0</v>
      </c>
      <c r="AB513" s="4">
        <v>0</v>
      </c>
      <c r="AC513" s="11" t="s">
        <v>873</v>
      </c>
      <c r="AD513" s="4">
        <v>82.961413043478288</v>
      </c>
      <c r="AE513" s="4">
        <v>0.42826086956521736</v>
      </c>
      <c r="AF513" s="11">
        <v>5.1621694213522503E-3</v>
      </c>
      <c r="AG513" s="4">
        <v>16.908695652173897</v>
      </c>
      <c r="AH513" s="4">
        <v>0</v>
      </c>
      <c r="AI513" s="11">
        <v>0</v>
      </c>
      <c r="AJ513" s="4">
        <v>7.05</v>
      </c>
      <c r="AK513" s="4">
        <v>0</v>
      </c>
      <c r="AL513" s="11" t="s">
        <v>873</v>
      </c>
      <c r="AM513" s="1">
        <v>155549</v>
      </c>
      <c r="AN513" s="1">
        <v>5</v>
      </c>
      <c r="AX513"/>
      <c r="AY513"/>
    </row>
    <row r="514" spans="1:51" x14ac:dyDescent="0.25">
      <c r="A514" t="s">
        <v>508</v>
      </c>
      <c r="B514" t="s">
        <v>178</v>
      </c>
      <c r="C514" t="s">
        <v>742</v>
      </c>
      <c r="D514" t="s">
        <v>621</v>
      </c>
      <c r="E514" s="4">
        <v>22.206521739130434</v>
      </c>
      <c r="F514" s="4">
        <v>83.464347826086936</v>
      </c>
      <c r="G514" s="4">
        <v>0</v>
      </c>
      <c r="H514" s="11">
        <v>0</v>
      </c>
      <c r="I514" s="4">
        <v>70.803695652173914</v>
      </c>
      <c r="J514" s="4">
        <v>0</v>
      </c>
      <c r="K514" s="11">
        <v>0</v>
      </c>
      <c r="L514" s="4">
        <v>24.588369565217391</v>
      </c>
      <c r="M514" s="4">
        <v>0</v>
      </c>
      <c r="N514" s="11">
        <v>0</v>
      </c>
      <c r="O514" s="4">
        <v>14.702608695652176</v>
      </c>
      <c r="P514" s="4">
        <v>0</v>
      </c>
      <c r="Q514" s="9">
        <v>0</v>
      </c>
      <c r="R514" s="4">
        <v>5.6248913043478259</v>
      </c>
      <c r="S514" s="4">
        <v>0</v>
      </c>
      <c r="T514" s="11">
        <v>0</v>
      </c>
      <c r="U514" s="4">
        <v>4.2608695652173916</v>
      </c>
      <c r="V514" s="4">
        <v>0</v>
      </c>
      <c r="W514" s="11">
        <v>0</v>
      </c>
      <c r="X514" s="4">
        <v>13.099021739130436</v>
      </c>
      <c r="Y514" s="4">
        <v>0</v>
      </c>
      <c r="Z514" s="11">
        <v>0</v>
      </c>
      <c r="AA514" s="4">
        <v>2.7748913043478258</v>
      </c>
      <c r="AB514" s="4">
        <v>0</v>
      </c>
      <c r="AC514" s="11">
        <v>0</v>
      </c>
      <c r="AD514" s="4">
        <v>31.803804347826084</v>
      </c>
      <c r="AE514" s="4">
        <v>0</v>
      </c>
      <c r="AF514" s="11">
        <v>0</v>
      </c>
      <c r="AG514" s="4">
        <v>1.4945652173913044</v>
      </c>
      <c r="AH514" s="4">
        <v>0</v>
      </c>
      <c r="AI514" s="11">
        <v>0</v>
      </c>
      <c r="AJ514" s="4">
        <v>9.7036956521739128</v>
      </c>
      <c r="AK514" s="4">
        <v>0</v>
      </c>
      <c r="AL514" s="11" t="s">
        <v>873</v>
      </c>
      <c r="AM514" s="1">
        <v>155363</v>
      </c>
      <c r="AN514" s="1">
        <v>5</v>
      </c>
      <c r="AX514"/>
      <c r="AY514"/>
    </row>
    <row r="515" spans="1:51" x14ac:dyDescent="0.25">
      <c r="A515" t="s">
        <v>508</v>
      </c>
      <c r="B515" t="s">
        <v>137</v>
      </c>
      <c r="C515" t="s">
        <v>745</v>
      </c>
      <c r="D515" t="s">
        <v>623</v>
      </c>
      <c r="E515" s="4">
        <v>29.945652173913043</v>
      </c>
      <c r="F515" s="4">
        <v>93.804130434782593</v>
      </c>
      <c r="G515" s="4">
        <v>6.7853260869565215</v>
      </c>
      <c r="H515" s="11">
        <v>7.2335045967661576E-2</v>
      </c>
      <c r="I515" s="4">
        <v>90.380217391304342</v>
      </c>
      <c r="J515" s="4">
        <v>6.7853260869565215</v>
      </c>
      <c r="K515" s="11">
        <v>7.5075345941902447E-2</v>
      </c>
      <c r="L515" s="4">
        <v>15.55380434782608</v>
      </c>
      <c r="M515" s="4">
        <v>1.8451086956521738</v>
      </c>
      <c r="N515" s="11">
        <v>0.1186274852370803</v>
      </c>
      <c r="O515" s="4">
        <v>14.564673913043471</v>
      </c>
      <c r="P515" s="4">
        <v>1.8451086956521738</v>
      </c>
      <c r="Q515" s="9">
        <v>0.12668383148624954</v>
      </c>
      <c r="R515" s="4">
        <v>0</v>
      </c>
      <c r="S515" s="4">
        <v>0</v>
      </c>
      <c r="T515" s="11" t="s">
        <v>873</v>
      </c>
      <c r="U515" s="4">
        <v>0.98913043478260865</v>
      </c>
      <c r="V515" s="4">
        <v>0</v>
      </c>
      <c r="W515" s="11">
        <v>0</v>
      </c>
      <c r="X515" s="4">
        <v>9.4952173913043438</v>
      </c>
      <c r="Y515" s="4">
        <v>3.0951086956521738</v>
      </c>
      <c r="Z515" s="11">
        <v>0.32596501671321959</v>
      </c>
      <c r="AA515" s="4">
        <v>2.4347826086956523</v>
      </c>
      <c r="AB515" s="4">
        <v>0</v>
      </c>
      <c r="AC515" s="11">
        <v>0</v>
      </c>
      <c r="AD515" s="4">
        <v>59.443913043478254</v>
      </c>
      <c r="AE515" s="4">
        <v>0.3016304347826087</v>
      </c>
      <c r="AF515" s="11">
        <v>5.0742022074151015E-3</v>
      </c>
      <c r="AG515" s="4">
        <v>0.50239130434782608</v>
      </c>
      <c r="AH515" s="4">
        <v>0</v>
      </c>
      <c r="AI515" s="11">
        <v>0</v>
      </c>
      <c r="AJ515" s="4">
        <v>6.3740217391304341</v>
      </c>
      <c r="AK515" s="4">
        <v>1.5434782608695652</v>
      </c>
      <c r="AL515" s="11">
        <v>4.1296478873239435</v>
      </c>
      <c r="AM515" s="1">
        <v>155283</v>
      </c>
      <c r="AN515" s="1">
        <v>5</v>
      </c>
      <c r="AX515"/>
      <c r="AY515"/>
    </row>
    <row r="516" spans="1:51" x14ac:dyDescent="0.25">
      <c r="A516" t="s">
        <v>508</v>
      </c>
      <c r="B516" t="s">
        <v>462</v>
      </c>
      <c r="C516" t="s">
        <v>692</v>
      </c>
      <c r="D516" t="s">
        <v>571</v>
      </c>
      <c r="E516" s="4">
        <v>8.445652173913043</v>
      </c>
      <c r="F516" s="4">
        <v>59.819565217391307</v>
      </c>
      <c r="G516" s="4">
        <v>0</v>
      </c>
      <c r="H516" s="11">
        <v>0</v>
      </c>
      <c r="I516" s="4">
        <v>55.210869565217401</v>
      </c>
      <c r="J516" s="4">
        <v>0</v>
      </c>
      <c r="K516" s="11">
        <v>0</v>
      </c>
      <c r="L516" s="4">
        <v>20.183695652173913</v>
      </c>
      <c r="M516" s="4">
        <v>0</v>
      </c>
      <c r="N516" s="11">
        <v>0</v>
      </c>
      <c r="O516" s="4">
        <v>15.575000000000001</v>
      </c>
      <c r="P516" s="4">
        <v>0</v>
      </c>
      <c r="Q516" s="9">
        <v>0</v>
      </c>
      <c r="R516" s="4">
        <v>4.6086956521739131</v>
      </c>
      <c r="S516" s="4">
        <v>0</v>
      </c>
      <c r="T516" s="11">
        <v>0</v>
      </c>
      <c r="U516" s="4">
        <v>0</v>
      </c>
      <c r="V516" s="4">
        <v>0</v>
      </c>
      <c r="W516" s="11" t="s">
        <v>873</v>
      </c>
      <c r="X516" s="4">
        <v>18.986956521739142</v>
      </c>
      <c r="Y516" s="4">
        <v>0</v>
      </c>
      <c r="Z516" s="11">
        <v>0</v>
      </c>
      <c r="AA516" s="4">
        <v>0</v>
      </c>
      <c r="AB516" s="4">
        <v>0</v>
      </c>
      <c r="AC516" s="11" t="s">
        <v>873</v>
      </c>
      <c r="AD516" s="4">
        <v>19.464130434782607</v>
      </c>
      <c r="AE516" s="4">
        <v>0</v>
      </c>
      <c r="AF516" s="11">
        <v>0</v>
      </c>
      <c r="AG516" s="4">
        <v>0</v>
      </c>
      <c r="AH516" s="4">
        <v>0</v>
      </c>
      <c r="AI516" s="11" t="s">
        <v>873</v>
      </c>
      <c r="AJ516" s="4">
        <v>1.1847826086956521</v>
      </c>
      <c r="AK516" s="4">
        <v>0</v>
      </c>
      <c r="AL516" s="11" t="s">
        <v>873</v>
      </c>
      <c r="AM516" s="1">
        <v>155832</v>
      </c>
      <c r="AN516" s="1">
        <v>5</v>
      </c>
      <c r="AX516"/>
      <c r="AY516"/>
    </row>
    <row r="517" spans="1:51" x14ac:dyDescent="0.25">
      <c r="A517" t="s">
        <v>508</v>
      </c>
      <c r="B517" t="s">
        <v>368</v>
      </c>
      <c r="C517" t="s">
        <v>735</v>
      </c>
      <c r="D517" t="s">
        <v>594</v>
      </c>
      <c r="E517" s="4">
        <v>61.260869565217391</v>
      </c>
      <c r="F517" s="4">
        <v>176.57217391304354</v>
      </c>
      <c r="G517" s="4">
        <v>0</v>
      </c>
      <c r="H517" s="11">
        <v>0</v>
      </c>
      <c r="I517" s="4">
        <v>155.34858695652179</v>
      </c>
      <c r="J517" s="4">
        <v>0</v>
      </c>
      <c r="K517" s="11">
        <v>0</v>
      </c>
      <c r="L517" s="4">
        <v>48.156086956521747</v>
      </c>
      <c r="M517" s="4">
        <v>0</v>
      </c>
      <c r="N517" s="11">
        <v>0</v>
      </c>
      <c r="O517" s="4">
        <v>26.932500000000001</v>
      </c>
      <c r="P517" s="4">
        <v>0</v>
      </c>
      <c r="Q517" s="9">
        <v>0</v>
      </c>
      <c r="R517" s="4">
        <v>16.201847826086961</v>
      </c>
      <c r="S517" s="4">
        <v>0</v>
      </c>
      <c r="T517" s="11">
        <v>0</v>
      </c>
      <c r="U517" s="4">
        <v>5.0217391304347823</v>
      </c>
      <c r="V517" s="4">
        <v>0</v>
      </c>
      <c r="W517" s="11">
        <v>0</v>
      </c>
      <c r="X517" s="4">
        <v>15.906521739130438</v>
      </c>
      <c r="Y517" s="4">
        <v>0</v>
      </c>
      <c r="Z517" s="11">
        <v>0</v>
      </c>
      <c r="AA517" s="4">
        <v>0</v>
      </c>
      <c r="AB517" s="4">
        <v>0</v>
      </c>
      <c r="AC517" s="11" t="s">
        <v>873</v>
      </c>
      <c r="AD517" s="4">
        <v>84.413369565217423</v>
      </c>
      <c r="AE517" s="4">
        <v>0</v>
      </c>
      <c r="AF517" s="11">
        <v>0</v>
      </c>
      <c r="AG517" s="4">
        <v>0</v>
      </c>
      <c r="AH517" s="4">
        <v>0</v>
      </c>
      <c r="AI517" s="11" t="s">
        <v>873</v>
      </c>
      <c r="AJ517" s="4">
        <v>28.096195652173918</v>
      </c>
      <c r="AK517" s="4">
        <v>0</v>
      </c>
      <c r="AL517" s="11" t="s">
        <v>873</v>
      </c>
      <c r="AM517" s="1">
        <v>155724</v>
      </c>
      <c r="AN517" s="1">
        <v>5</v>
      </c>
      <c r="AX517"/>
      <c r="AY517"/>
    </row>
    <row r="518" spans="1:51" x14ac:dyDescent="0.25">
      <c r="A518" t="s">
        <v>508</v>
      </c>
      <c r="B518" t="s">
        <v>28</v>
      </c>
      <c r="C518" t="s">
        <v>707</v>
      </c>
      <c r="D518" t="s">
        <v>603</v>
      </c>
      <c r="E518" s="4">
        <v>63.902173913043477</v>
      </c>
      <c r="F518" s="4">
        <v>247.35054347826087</v>
      </c>
      <c r="G518" s="4">
        <v>115.49456521739131</v>
      </c>
      <c r="H518" s="11">
        <v>0.46692666849766551</v>
      </c>
      <c r="I518" s="4">
        <v>231.79076086956522</v>
      </c>
      <c r="J518" s="4">
        <v>115.49456521739131</v>
      </c>
      <c r="K518" s="11">
        <v>0.49827078863761592</v>
      </c>
      <c r="L518" s="4">
        <v>33.535326086956523</v>
      </c>
      <c r="M518" s="4">
        <v>1.0326086956521738</v>
      </c>
      <c r="N518" s="11">
        <v>3.0791670042946272E-2</v>
      </c>
      <c r="O518" s="4">
        <v>22.255434782608695</v>
      </c>
      <c r="P518" s="4">
        <v>1.0326086956521738</v>
      </c>
      <c r="Q518" s="9">
        <v>4.6398046398046393E-2</v>
      </c>
      <c r="R518" s="4">
        <v>6.5461956521739131</v>
      </c>
      <c r="S518" s="4">
        <v>0</v>
      </c>
      <c r="T518" s="11">
        <v>0</v>
      </c>
      <c r="U518" s="4">
        <v>4.7336956521739131</v>
      </c>
      <c r="V518" s="4">
        <v>0</v>
      </c>
      <c r="W518" s="11">
        <v>0</v>
      </c>
      <c r="X518" s="4">
        <v>41.453804347826086</v>
      </c>
      <c r="Y518" s="4">
        <v>21.451086956521738</v>
      </c>
      <c r="Z518" s="11">
        <v>0.51746968207145194</v>
      </c>
      <c r="AA518" s="4">
        <v>4.2798913043478262</v>
      </c>
      <c r="AB518" s="4">
        <v>0</v>
      </c>
      <c r="AC518" s="11">
        <v>0</v>
      </c>
      <c r="AD518" s="4">
        <v>126.02445652173913</v>
      </c>
      <c r="AE518" s="4">
        <v>86.926630434782609</v>
      </c>
      <c r="AF518" s="11">
        <v>0.68976001034995793</v>
      </c>
      <c r="AG518" s="4">
        <v>5.8233695652173916</v>
      </c>
      <c r="AH518" s="4">
        <v>0</v>
      </c>
      <c r="AI518" s="11">
        <v>0</v>
      </c>
      <c r="AJ518" s="4">
        <v>36.233695652173914</v>
      </c>
      <c r="AK518" s="4">
        <v>6.0842391304347823</v>
      </c>
      <c r="AL518" s="11">
        <v>5.9553372041089778</v>
      </c>
      <c r="AM518" s="1">
        <v>155086</v>
      </c>
      <c r="AN518" s="1">
        <v>5</v>
      </c>
      <c r="AX518"/>
      <c r="AY518"/>
    </row>
    <row r="519" spans="1:51" x14ac:dyDescent="0.25">
      <c r="A519" t="s">
        <v>508</v>
      </c>
      <c r="B519" t="s">
        <v>103</v>
      </c>
      <c r="C519" t="s">
        <v>699</v>
      </c>
      <c r="D519" t="s">
        <v>597</v>
      </c>
      <c r="E519" s="4">
        <v>62.608695652173914</v>
      </c>
      <c r="F519" s="4">
        <v>200.68989130434781</v>
      </c>
      <c r="G519" s="4">
        <v>0</v>
      </c>
      <c r="H519" s="11">
        <v>0</v>
      </c>
      <c r="I519" s="4">
        <v>182.9153260869565</v>
      </c>
      <c r="J519" s="4">
        <v>0</v>
      </c>
      <c r="K519" s="11">
        <v>0</v>
      </c>
      <c r="L519" s="4">
        <v>27.853043478260865</v>
      </c>
      <c r="M519" s="4">
        <v>0</v>
      </c>
      <c r="N519" s="11">
        <v>0</v>
      </c>
      <c r="O519" s="4">
        <v>18.573586956521737</v>
      </c>
      <c r="P519" s="4">
        <v>0</v>
      </c>
      <c r="Q519" s="9">
        <v>0</v>
      </c>
      <c r="R519" s="4">
        <v>4.5077173913043467</v>
      </c>
      <c r="S519" s="4">
        <v>0</v>
      </c>
      <c r="T519" s="11">
        <v>0</v>
      </c>
      <c r="U519" s="4">
        <v>4.7717391304347823</v>
      </c>
      <c r="V519" s="4">
        <v>0</v>
      </c>
      <c r="W519" s="11">
        <v>0</v>
      </c>
      <c r="X519" s="4">
        <v>44.658260869565204</v>
      </c>
      <c r="Y519" s="4">
        <v>0</v>
      </c>
      <c r="Z519" s="11">
        <v>0</v>
      </c>
      <c r="AA519" s="4">
        <v>8.495108695652176</v>
      </c>
      <c r="AB519" s="4">
        <v>0</v>
      </c>
      <c r="AC519" s="11">
        <v>0</v>
      </c>
      <c r="AD519" s="4">
        <v>98.301413043478263</v>
      </c>
      <c r="AE519" s="4">
        <v>0</v>
      </c>
      <c r="AF519" s="11">
        <v>0</v>
      </c>
      <c r="AG519" s="4">
        <v>0</v>
      </c>
      <c r="AH519" s="4">
        <v>0</v>
      </c>
      <c r="AI519" s="11" t="s">
        <v>873</v>
      </c>
      <c r="AJ519" s="4">
        <v>21.382065217391304</v>
      </c>
      <c r="AK519" s="4">
        <v>0</v>
      </c>
      <c r="AL519" s="11" t="s">
        <v>873</v>
      </c>
      <c r="AM519" s="1">
        <v>155229</v>
      </c>
      <c r="AN519" s="1">
        <v>5</v>
      </c>
      <c r="AX519"/>
      <c r="AY519"/>
    </row>
    <row r="520" spans="1:51" x14ac:dyDescent="0.25">
      <c r="A520" t="s">
        <v>508</v>
      </c>
      <c r="B520" t="s">
        <v>334</v>
      </c>
      <c r="C520" t="s">
        <v>773</v>
      </c>
      <c r="D520" t="s">
        <v>619</v>
      </c>
      <c r="E520" s="4">
        <v>43</v>
      </c>
      <c r="F520" s="4">
        <v>125.9496739130435</v>
      </c>
      <c r="G520" s="4">
        <v>0</v>
      </c>
      <c r="H520" s="11">
        <v>0</v>
      </c>
      <c r="I520" s="4">
        <v>106.28989130434785</v>
      </c>
      <c r="J520" s="4">
        <v>0</v>
      </c>
      <c r="K520" s="11">
        <v>0</v>
      </c>
      <c r="L520" s="4">
        <v>21.819239130434777</v>
      </c>
      <c r="M520" s="4">
        <v>0</v>
      </c>
      <c r="N520" s="11">
        <v>0</v>
      </c>
      <c r="O520" s="4">
        <v>3.0923913043478262</v>
      </c>
      <c r="P520" s="4">
        <v>0</v>
      </c>
      <c r="Q520" s="9">
        <v>0</v>
      </c>
      <c r="R520" s="4">
        <v>13.985869565217389</v>
      </c>
      <c r="S520" s="4">
        <v>0</v>
      </c>
      <c r="T520" s="11">
        <v>0</v>
      </c>
      <c r="U520" s="4">
        <v>4.7409782608695652</v>
      </c>
      <c r="V520" s="4">
        <v>0</v>
      </c>
      <c r="W520" s="11">
        <v>0</v>
      </c>
      <c r="X520" s="4">
        <v>39.770217391304357</v>
      </c>
      <c r="Y520" s="4">
        <v>0</v>
      </c>
      <c r="Z520" s="11">
        <v>0</v>
      </c>
      <c r="AA520" s="4">
        <v>0.93293478260869567</v>
      </c>
      <c r="AB520" s="4">
        <v>0</v>
      </c>
      <c r="AC520" s="11">
        <v>0</v>
      </c>
      <c r="AD520" s="4">
        <v>50.040543478260894</v>
      </c>
      <c r="AE520" s="4">
        <v>0</v>
      </c>
      <c r="AF520" s="11">
        <v>0</v>
      </c>
      <c r="AG520" s="4">
        <v>0</v>
      </c>
      <c r="AH520" s="4">
        <v>0</v>
      </c>
      <c r="AI520" s="11" t="s">
        <v>873</v>
      </c>
      <c r="AJ520" s="4">
        <v>13.386739130434782</v>
      </c>
      <c r="AK520" s="4">
        <v>0</v>
      </c>
      <c r="AL520" s="11" t="s">
        <v>873</v>
      </c>
      <c r="AM520" s="1">
        <v>155682</v>
      </c>
      <c r="AN520" s="1">
        <v>5</v>
      </c>
      <c r="AX520"/>
      <c r="AY520"/>
    </row>
    <row r="521" spans="1:51" x14ac:dyDescent="0.25">
      <c r="A521" t="s">
        <v>508</v>
      </c>
      <c r="B521" t="s">
        <v>111</v>
      </c>
      <c r="C521" t="s">
        <v>736</v>
      </c>
      <c r="D521" t="s">
        <v>597</v>
      </c>
      <c r="E521" s="4">
        <v>51.119565217391305</v>
      </c>
      <c r="F521" s="4">
        <v>175.2146739130435</v>
      </c>
      <c r="G521" s="4">
        <v>2.9402173913043477</v>
      </c>
      <c r="H521" s="11">
        <v>1.6780657268257879E-2</v>
      </c>
      <c r="I521" s="4">
        <v>160.26358695652175</v>
      </c>
      <c r="J521" s="4">
        <v>2.9402173913043477</v>
      </c>
      <c r="K521" s="11">
        <v>1.8346134933957304E-2</v>
      </c>
      <c r="L521" s="4">
        <v>22.263586956521738</v>
      </c>
      <c r="M521" s="4">
        <v>1.138586956521739</v>
      </c>
      <c r="N521" s="11">
        <v>5.1141218113023308E-2</v>
      </c>
      <c r="O521" s="4">
        <v>17.567934782608695</v>
      </c>
      <c r="P521" s="4">
        <v>1.138586956521739</v>
      </c>
      <c r="Q521" s="9">
        <v>6.4810518174787307E-2</v>
      </c>
      <c r="R521" s="4">
        <v>0</v>
      </c>
      <c r="S521" s="4">
        <v>0</v>
      </c>
      <c r="T521" s="11" t="s">
        <v>873</v>
      </c>
      <c r="U521" s="4">
        <v>4.6956521739130439</v>
      </c>
      <c r="V521" s="4">
        <v>0</v>
      </c>
      <c r="W521" s="11">
        <v>0</v>
      </c>
      <c r="X521" s="4">
        <v>45.038043478260867</v>
      </c>
      <c r="Y521" s="4">
        <v>0.41576086956521741</v>
      </c>
      <c r="Z521" s="11">
        <v>9.2313261735247985E-3</v>
      </c>
      <c r="AA521" s="4">
        <v>10.255434782608695</v>
      </c>
      <c r="AB521" s="4">
        <v>0</v>
      </c>
      <c r="AC521" s="11">
        <v>0</v>
      </c>
      <c r="AD521" s="4">
        <v>78.298913043478265</v>
      </c>
      <c r="AE521" s="4">
        <v>1.3858695652173914</v>
      </c>
      <c r="AF521" s="11">
        <v>1.7699729298257791E-2</v>
      </c>
      <c r="AG521" s="4">
        <v>17.116847826086957</v>
      </c>
      <c r="AH521" s="4">
        <v>0</v>
      </c>
      <c r="AI521" s="11">
        <v>0</v>
      </c>
      <c r="AJ521" s="4">
        <v>2.2418478260869565</v>
      </c>
      <c r="AK521" s="4">
        <v>0</v>
      </c>
      <c r="AL521" s="11" t="s">
        <v>873</v>
      </c>
      <c r="AM521" s="1">
        <v>155238</v>
      </c>
      <c r="AN521" s="1">
        <v>5</v>
      </c>
      <c r="AX521"/>
      <c r="AY521"/>
    </row>
    <row r="522" spans="1:51" x14ac:dyDescent="0.25">
      <c r="A522" t="s">
        <v>508</v>
      </c>
      <c r="B522" t="s">
        <v>295</v>
      </c>
      <c r="C522" t="s">
        <v>800</v>
      </c>
      <c r="D522" t="s">
        <v>571</v>
      </c>
      <c r="E522" s="4">
        <v>60.336956521739133</v>
      </c>
      <c r="F522" s="4">
        <v>220.35717391304343</v>
      </c>
      <c r="G522" s="4">
        <v>116.06173913043479</v>
      </c>
      <c r="H522" s="11">
        <v>0.52669825569751894</v>
      </c>
      <c r="I522" s="4">
        <v>194.21586956521736</v>
      </c>
      <c r="J522" s="4">
        <v>116.06173913043479</v>
      </c>
      <c r="K522" s="11">
        <v>0.59759142952765476</v>
      </c>
      <c r="L522" s="4">
        <v>49.500978260869566</v>
      </c>
      <c r="M522" s="4">
        <v>25.740217391304341</v>
      </c>
      <c r="N522" s="11">
        <v>0.51999411517998095</v>
      </c>
      <c r="O522" s="4">
        <v>33.276304347826091</v>
      </c>
      <c r="P522" s="4">
        <v>25.740217391304341</v>
      </c>
      <c r="Q522" s="9">
        <v>0.77352993055510155</v>
      </c>
      <c r="R522" s="4">
        <v>11.442065217391304</v>
      </c>
      <c r="S522" s="4">
        <v>0</v>
      </c>
      <c r="T522" s="11">
        <v>0</v>
      </c>
      <c r="U522" s="4">
        <v>4.7826086956521738</v>
      </c>
      <c r="V522" s="4">
        <v>0</v>
      </c>
      <c r="W522" s="11">
        <v>0</v>
      </c>
      <c r="X522" s="4">
        <v>43.468043478260867</v>
      </c>
      <c r="Y522" s="4">
        <v>27.667717391304347</v>
      </c>
      <c r="Z522" s="11">
        <v>0.6365070791636035</v>
      </c>
      <c r="AA522" s="4">
        <v>9.9166304347826095</v>
      </c>
      <c r="AB522" s="4">
        <v>0</v>
      </c>
      <c r="AC522" s="11">
        <v>0</v>
      </c>
      <c r="AD522" s="4">
        <v>105.72304347826083</v>
      </c>
      <c r="AE522" s="4">
        <v>62.160217391304357</v>
      </c>
      <c r="AF522" s="11">
        <v>0.58795334816563405</v>
      </c>
      <c r="AG522" s="4">
        <v>1.0306521739130434</v>
      </c>
      <c r="AH522" s="4">
        <v>0</v>
      </c>
      <c r="AI522" s="11">
        <v>0</v>
      </c>
      <c r="AJ522" s="4">
        <v>10.717826086956521</v>
      </c>
      <c r="AK522" s="4">
        <v>0.49358695652173917</v>
      </c>
      <c r="AL522" s="11">
        <v>21.71415987667914</v>
      </c>
      <c r="AM522" s="1">
        <v>155620</v>
      </c>
      <c r="AN522" s="1">
        <v>5</v>
      </c>
      <c r="AX522"/>
      <c r="AY522"/>
    </row>
    <row r="523" spans="1:51" x14ac:dyDescent="0.25">
      <c r="AY523"/>
    </row>
    <row r="524" spans="1:51" x14ac:dyDescent="0.25">
      <c r="AY524"/>
    </row>
    <row r="525" spans="1:51" x14ac:dyDescent="0.25">
      <c r="F525" s="4"/>
      <c r="G525" s="4"/>
      <c r="AY525"/>
    </row>
    <row r="526" spans="1:51" x14ac:dyDescent="0.25">
      <c r="AY526"/>
    </row>
    <row r="527" spans="1:51" x14ac:dyDescent="0.25">
      <c r="AY527"/>
    </row>
    <row r="528" spans="1:51" x14ac:dyDescent="0.25">
      <c r="AY528"/>
    </row>
    <row r="529" spans="51:51" x14ac:dyDescent="0.25">
      <c r="AY529"/>
    </row>
    <row r="530" spans="51:51" x14ac:dyDescent="0.25">
      <c r="AY530"/>
    </row>
    <row r="531" spans="51:51" x14ac:dyDescent="0.25">
      <c r="AY531"/>
    </row>
    <row r="532" spans="51:51" x14ac:dyDescent="0.25">
      <c r="AY532"/>
    </row>
    <row r="533" spans="51:51" x14ac:dyDescent="0.25">
      <c r="AY533"/>
    </row>
    <row r="534" spans="51:51" x14ac:dyDescent="0.25">
      <c r="AY534"/>
    </row>
    <row r="535" spans="51:51" x14ac:dyDescent="0.25">
      <c r="AY535"/>
    </row>
    <row r="536" spans="51:51" x14ac:dyDescent="0.25">
      <c r="AY536"/>
    </row>
    <row r="537" spans="51:51" x14ac:dyDescent="0.25">
      <c r="AY537"/>
    </row>
    <row r="538" spans="51:51" x14ac:dyDescent="0.25">
      <c r="AY538"/>
    </row>
    <row r="539" spans="51:51" x14ac:dyDescent="0.25">
      <c r="AY539"/>
    </row>
    <row r="540" spans="51:51" x14ac:dyDescent="0.25">
      <c r="AY540"/>
    </row>
    <row r="541" spans="51:51" x14ac:dyDescent="0.25">
      <c r="AY541"/>
    </row>
    <row r="542" spans="51:51" x14ac:dyDescent="0.25">
      <c r="AY542"/>
    </row>
    <row r="543" spans="51:51" x14ac:dyDescent="0.25">
      <c r="AY543"/>
    </row>
    <row r="544" spans="51:51" x14ac:dyDescent="0.25">
      <c r="AY544"/>
    </row>
    <row r="545" spans="51:51" x14ac:dyDescent="0.25">
      <c r="AY545"/>
    </row>
    <row r="546" spans="51:51" x14ac:dyDescent="0.25">
      <c r="AY546"/>
    </row>
    <row r="547" spans="51:51" x14ac:dyDescent="0.25">
      <c r="AY547"/>
    </row>
    <row r="548" spans="51:51" x14ac:dyDescent="0.25">
      <c r="AY548"/>
    </row>
    <row r="549" spans="51:51" x14ac:dyDescent="0.25">
      <c r="AY549"/>
    </row>
    <row r="550" spans="51:51" x14ac:dyDescent="0.25">
      <c r="AY550"/>
    </row>
    <row r="551" spans="51:51" x14ac:dyDescent="0.25">
      <c r="AY551"/>
    </row>
    <row r="552" spans="51:51" x14ac:dyDescent="0.25">
      <c r="AY552"/>
    </row>
    <row r="553" spans="51:51" x14ac:dyDescent="0.25">
      <c r="AY553"/>
    </row>
    <row r="554" spans="51:51" x14ac:dyDescent="0.25">
      <c r="AY554"/>
    </row>
    <row r="555" spans="51:51" x14ac:dyDescent="0.25">
      <c r="AY555"/>
    </row>
    <row r="556" spans="51:51" x14ac:dyDescent="0.25">
      <c r="AY556"/>
    </row>
    <row r="557" spans="51:51" x14ac:dyDescent="0.25">
      <c r="AY557"/>
    </row>
    <row r="558" spans="51:51" x14ac:dyDescent="0.25">
      <c r="AY558"/>
    </row>
    <row r="559" spans="51:51" x14ac:dyDescent="0.25">
      <c r="AY559"/>
    </row>
    <row r="560" spans="51:51" x14ac:dyDescent="0.25">
      <c r="AY560"/>
    </row>
    <row r="561" spans="51:51" x14ac:dyDescent="0.25">
      <c r="AY561"/>
    </row>
    <row r="562" spans="51:51" x14ac:dyDescent="0.25">
      <c r="AY562"/>
    </row>
    <row r="563" spans="51:51" x14ac:dyDescent="0.25">
      <c r="AY563"/>
    </row>
    <row r="564" spans="51:51" x14ac:dyDescent="0.25">
      <c r="AY564"/>
    </row>
    <row r="565" spans="51:51" x14ac:dyDescent="0.25">
      <c r="AY565"/>
    </row>
    <row r="566" spans="51:51" x14ac:dyDescent="0.25">
      <c r="AY566"/>
    </row>
    <row r="567" spans="51:51" x14ac:dyDescent="0.25">
      <c r="AY567"/>
    </row>
    <row r="568" spans="51:51" x14ac:dyDescent="0.25">
      <c r="AY568"/>
    </row>
    <row r="569" spans="51:51" x14ac:dyDescent="0.25">
      <c r="AY569"/>
    </row>
    <row r="570" spans="51:51" x14ac:dyDescent="0.25">
      <c r="AY570"/>
    </row>
    <row r="571" spans="51:51" x14ac:dyDescent="0.25">
      <c r="AY571"/>
    </row>
    <row r="572" spans="51:51" x14ac:dyDescent="0.25">
      <c r="AY572"/>
    </row>
    <row r="573" spans="51:51" x14ac:dyDescent="0.25">
      <c r="AY573"/>
    </row>
    <row r="574" spans="51:51" x14ac:dyDescent="0.25">
      <c r="AY574"/>
    </row>
    <row r="575" spans="51:51" x14ac:dyDescent="0.25">
      <c r="AY575"/>
    </row>
    <row r="576" spans="51:51" x14ac:dyDescent="0.25">
      <c r="AY576"/>
    </row>
    <row r="577" spans="51:51" x14ac:dyDescent="0.25">
      <c r="AY577"/>
    </row>
    <row r="578" spans="51:51" x14ac:dyDescent="0.25">
      <c r="AY578"/>
    </row>
    <row r="579" spans="51:51" x14ac:dyDescent="0.25">
      <c r="AY579"/>
    </row>
    <row r="580" spans="51:51" x14ac:dyDescent="0.25">
      <c r="AY580"/>
    </row>
    <row r="581" spans="51:51" x14ac:dyDescent="0.25">
      <c r="AY581"/>
    </row>
    <row r="582" spans="51:51" x14ac:dyDescent="0.25">
      <c r="AY582"/>
    </row>
    <row r="583" spans="51:51" x14ac:dyDescent="0.25">
      <c r="AY583"/>
    </row>
    <row r="584" spans="51:51" x14ac:dyDescent="0.25">
      <c r="AY584"/>
    </row>
    <row r="585" spans="51:51" x14ac:dyDescent="0.25">
      <c r="AY585"/>
    </row>
    <row r="586" spans="51:51" x14ac:dyDescent="0.25">
      <c r="AY586"/>
    </row>
    <row r="587" spans="51:51" x14ac:dyDescent="0.25">
      <c r="AY587"/>
    </row>
    <row r="588" spans="51:51" x14ac:dyDescent="0.25">
      <c r="AY588"/>
    </row>
    <row r="589" spans="51:51" x14ac:dyDescent="0.25">
      <c r="AY589"/>
    </row>
    <row r="590" spans="51:51" x14ac:dyDescent="0.25">
      <c r="AY590"/>
    </row>
    <row r="591" spans="51:51" x14ac:dyDescent="0.25">
      <c r="AY591"/>
    </row>
    <row r="592" spans="51:51" x14ac:dyDescent="0.25">
      <c r="AY592"/>
    </row>
    <row r="593" spans="51:51" x14ac:dyDescent="0.25">
      <c r="AY593"/>
    </row>
    <row r="594" spans="51:51" x14ac:dyDescent="0.25">
      <c r="AY594"/>
    </row>
    <row r="595" spans="51:51" x14ac:dyDescent="0.25">
      <c r="AY595"/>
    </row>
    <row r="596" spans="51:51" x14ac:dyDescent="0.25">
      <c r="AY596"/>
    </row>
    <row r="597" spans="51:51" x14ac:dyDescent="0.25">
      <c r="AY597"/>
    </row>
    <row r="598" spans="51:51" x14ac:dyDescent="0.25">
      <c r="AY598"/>
    </row>
    <row r="599" spans="51:51" x14ac:dyDescent="0.25">
      <c r="AY599"/>
    </row>
    <row r="600" spans="51:51" x14ac:dyDescent="0.25">
      <c r="AY600"/>
    </row>
    <row r="601" spans="51:51" x14ac:dyDescent="0.25">
      <c r="AY601"/>
    </row>
    <row r="602" spans="51:51" x14ac:dyDescent="0.25">
      <c r="AY602"/>
    </row>
    <row r="603" spans="51:51" x14ac:dyDescent="0.25">
      <c r="AY603"/>
    </row>
    <row r="604" spans="51:51" x14ac:dyDescent="0.25">
      <c r="AY604"/>
    </row>
    <row r="605" spans="51:51" x14ac:dyDescent="0.25">
      <c r="AY605"/>
    </row>
    <row r="606" spans="51:51" x14ac:dyDescent="0.25">
      <c r="AY606"/>
    </row>
    <row r="607" spans="51:51" x14ac:dyDescent="0.25">
      <c r="AY607"/>
    </row>
    <row r="608" spans="51:51" x14ac:dyDescent="0.25">
      <c r="AY608"/>
    </row>
    <row r="609" spans="51:51" x14ac:dyDescent="0.25">
      <c r="AY609"/>
    </row>
    <row r="610" spans="51:51" x14ac:dyDescent="0.25">
      <c r="AY610"/>
    </row>
    <row r="611" spans="51:51" x14ac:dyDescent="0.25">
      <c r="AY611"/>
    </row>
    <row r="612" spans="51:51" x14ac:dyDescent="0.25">
      <c r="AY612"/>
    </row>
    <row r="613" spans="51:51" x14ac:dyDescent="0.25">
      <c r="AY613"/>
    </row>
    <row r="614" spans="51:51" x14ac:dyDescent="0.25">
      <c r="AY614"/>
    </row>
    <row r="615" spans="51:51" x14ac:dyDescent="0.25">
      <c r="AY615"/>
    </row>
    <row r="616" spans="51:51" x14ac:dyDescent="0.25">
      <c r="AY616"/>
    </row>
    <row r="617" spans="51:51" x14ac:dyDescent="0.25">
      <c r="AY617"/>
    </row>
    <row r="618" spans="51:51" x14ac:dyDescent="0.25">
      <c r="AY618"/>
    </row>
    <row r="619" spans="51:51" x14ac:dyDescent="0.25">
      <c r="AY619"/>
    </row>
    <row r="620" spans="51:51" x14ac:dyDescent="0.25">
      <c r="AY620"/>
    </row>
    <row r="621" spans="51:51" x14ac:dyDescent="0.25">
      <c r="AY621"/>
    </row>
    <row r="622" spans="51:51" x14ac:dyDescent="0.25">
      <c r="AY622"/>
    </row>
    <row r="623" spans="51:51" x14ac:dyDescent="0.25">
      <c r="AY623"/>
    </row>
    <row r="624" spans="51:51" x14ac:dyDescent="0.25">
      <c r="AY624"/>
    </row>
    <row r="625" spans="51:51" x14ac:dyDescent="0.25">
      <c r="AY625"/>
    </row>
    <row r="626" spans="51:51" x14ac:dyDescent="0.25">
      <c r="AY626"/>
    </row>
    <row r="627" spans="51:51" x14ac:dyDescent="0.25">
      <c r="AY627"/>
    </row>
    <row r="628" spans="51:51" x14ac:dyDescent="0.25">
      <c r="AY628"/>
    </row>
    <row r="629" spans="51:51" x14ac:dyDescent="0.25">
      <c r="AY629"/>
    </row>
    <row r="630" spans="51:51" x14ac:dyDescent="0.25">
      <c r="AY630"/>
    </row>
    <row r="631" spans="51:51" x14ac:dyDescent="0.25">
      <c r="AY631"/>
    </row>
    <row r="632" spans="51:51" x14ac:dyDescent="0.25">
      <c r="AY632"/>
    </row>
    <row r="633" spans="51:51" x14ac:dyDescent="0.25">
      <c r="AY633"/>
    </row>
    <row r="634" spans="51:51" x14ac:dyDescent="0.25">
      <c r="AY634"/>
    </row>
    <row r="635" spans="51:51" x14ac:dyDescent="0.25">
      <c r="AY635"/>
    </row>
    <row r="636" spans="51:51" x14ac:dyDescent="0.25">
      <c r="AY636"/>
    </row>
    <row r="637" spans="51:51" x14ac:dyDescent="0.25">
      <c r="AY637"/>
    </row>
    <row r="638" spans="51:51" x14ac:dyDescent="0.25">
      <c r="AY638"/>
    </row>
    <row r="639" spans="51:51" x14ac:dyDescent="0.25">
      <c r="AY639"/>
    </row>
    <row r="640" spans="51:51" x14ac:dyDescent="0.25">
      <c r="AY640"/>
    </row>
    <row r="641" spans="51:51" x14ac:dyDescent="0.25">
      <c r="AY641"/>
    </row>
    <row r="642" spans="51:51" x14ac:dyDescent="0.25">
      <c r="AY642"/>
    </row>
    <row r="643" spans="51:51" x14ac:dyDescent="0.25">
      <c r="AY643"/>
    </row>
    <row r="644" spans="51:51" x14ac:dyDescent="0.25">
      <c r="AY644"/>
    </row>
    <row r="645" spans="51:51" x14ac:dyDescent="0.25">
      <c r="AY645"/>
    </row>
    <row r="646" spans="51:51" x14ac:dyDescent="0.25">
      <c r="AY646"/>
    </row>
    <row r="647" spans="51:51" x14ac:dyDescent="0.25">
      <c r="AY647"/>
    </row>
    <row r="648" spans="51:51" x14ac:dyDescent="0.25">
      <c r="AY648"/>
    </row>
    <row r="649" spans="51:51" x14ac:dyDescent="0.25">
      <c r="AY649"/>
    </row>
    <row r="650" spans="51:51" x14ac:dyDescent="0.25">
      <c r="AY650"/>
    </row>
    <row r="651" spans="51:51" x14ac:dyDescent="0.25">
      <c r="AY651"/>
    </row>
    <row r="652" spans="51:51" x14ac:dyDescent="0.25">
      <c r="AY652"/>
    </row>
    <row r="653" spans="51:51" x14ac:dyDescent="0.25">
      <c r="AY653"/>
    </row>
    <row r="654" spans="51:51" x14ac:dyDescent="0.25">
      <c r="AY654"/>
    </row>
    <row r="655" spans="51:51" x14ac:dyDescent="0.25">
      <c r="AY655"/>
    </row>
    <row r="656" spans="51:51" x14ac:dyDescent="0.25">
      <c r="AY656"/>
    </row>
    <row r="657" spans="51:51" x14ac:dyDescent="0.25">
      <c r="AY657"/>
    </row>
    <row r="658" spans="51:51" x14ac:dyDescent="0.25">
      <c r="AY658"/>
    </row>
    <row r="659" spans="51:51" x14ac:dyDescent="0.25">
      <c r="AY659"/>
    </row>
    <row r="660" spans="51:51" x14ac:dyDescent="0.25">
      <c r="AY660"/>
    </row>
    <row r="661" spans="51:51" x14ac:dyDescent="0.25">
      <c r="AY661"/>
    </row>
    <row r="662" spans="51:51" x14ac:dyDescent="0.25">
      <c r="AY662"/>
    </row>
    <row r="663" spans="51:51" x14ac:dyDescent="0.25">
      <c r="AY663"/>
    </row>
    <row r="664" spans="51:51" x14ac:dyDescent="0.25">
      <c r="AY664"/>
    </row>
    <row r="665" spans="51:51" x14ac:dyDescent="0.25">
      <c r="AY665"/>
    </row>
    <row r="666" spans="51:51" x14ac:dyDescent="0.25">
      <c r="AY666"/>
    </row>
    <row r="667" spans="51:51" x14ac:dyDescent="0.25">
      <c r="AY667"/>
    </row>
    <row r="668" spans="51:51" x14ac:dyDescent="0.25">
      <c r="AY668"/>
    </row>
    <row r="669" spans="51:51" x14ac:dyDescent="0.25">
      <c r="AY669"/>
    </row>
    <row r="670" spans="51:51" x14ac:dyDescent="0.25">
      <c r="AY670"/>
    </row>
    <row r="671" spans="51:51" x14ac:dyDescent="0.25">
      <c r="AY671"/>
    </row>
    <row r="672" spans="51:51" x14ac:dyDescent="0.25">
      <c r="AY672"/>
    </row>
    <row r="673" spans="51:51" x14ac:dyDescent="0.25">
      <c r="AY673"/>
    </row>
    <row r="674" spans="51:51" x14ac:dyDescent="0.25">
      <c r="AY674"/>
    </row>
    <row r="675" spans="51:51" x14ac:dyDescent="0.25">
      <c r="AY675"/>
    </row>
    <row r="676" spans="51:51" x14ac:dyDescent="0.25">
      <c r="AY676"/>
    </row>
    <row r="677" spans="51:51" x14ac:dyDescent="0.25">
      <c r="AY677"/>
    </row>
    <row r="678" spans="51:51" x14ac:dyDescent="0.25">
      <c r="AY678"/>
    </row>
    <row r="679" spans="51:51" x14ac:dyDescent="0.25">
      <c r="AY679"/>
    </row>
    <row r="680" spans="51:51" x14ac:dyDescent="0.25">
      <c r="AY680"/>
    </row>
    <row r="681" spans="51:51" x14ac:dyDescent="0.25">
      <c r="AY681"/>
    </row>
    <row r="682" spans="51:51" x14ac:dyDescent="0.25">
      <c r="AY682"/>
    </row>
    <row r="683" spans="51:51" x14ac:dyDescent="0.25">
      <c r="AY683"/>
    </row>
    <row r="684" spans="51:51" x14ac:dyDescent="0.25">
      <c r="AY684"/>
    </row>
    <row r="685" spans="51:51" x14ac:dyDescent="0.25">
      <c r="AY685"/>
    </row>
    <row r="686" spans="51:51" x14ac:dyDescent="0.25">
      <c r="AY686"/>
    </row>
    <row r="687" spans="51:51" x14ac:dyDescent="0.25">
      <c r="AY687"/>
    </row>
    <row r="688" spans="51:51" x14ac:dyDescent="0.25">
      <c r="AY688"/>
    </row>
    <row r="689" spans="51:51" x14ac:dyDescent="0.25">
      <c r="AY689"/>
    </row>
    <row r="690" spans="51:51" x14ac:dyDescent="0.25">
      <c r="AY690"/>
    </row>
    <row r="691" spans="51:51" x14ac:dyDescent="0.25">
      <c r="AY691"/>
    </row>
    <row r="692" spans="51:51" x14ac:dyDescent="0.25">
      <c r="AY692"/>
    </row>
    <row r="693" spans="51:51" x14ac:dyDescent="0.25">
      <c r="AY693"/>
    </row>
    <row r="694" spans="51:51" x14ac:dyDescent="0.25">
      <c r="AY694"/>
    </row>
    <row r="695" spans="51:51" x14ac:dyDescent="0.25">
      <c r="AY695"/>
    </row>
    <row r="696" spans="51:51" x14ac:dyDescent="0.25">
      <c r="AY696"/>
    </row>
    <row r="697" spans="51:51" x14ac:dyDescent="0.25">
      <c r="AY697"/>
    </row>
    <row r="698" spans="51:51" x14ac:dyDescent="0.25">
      <c r="AY698"/>
    </row>
    <row r="699" spans="51:51" x14ac:dyDescent="0.25">
      <c r="AY699"/>
    </row>
    <row r="700" spans="51:51" x14ac:dyDescent="0.25">
      <c r="AY700"/>
    </row>
    <row r="701" spans="51:51" x14ac:dyDescent="0.25">
      <c r="AY701"/>
    </row>
    <row r="702" spans="51:51" x14ac:dyDescent="0.25">
      <c r="AY702"/>
    </row>
    <row r="703" spans="51:51" x14ac:dyDescent="0.25">
      <c r="AY703"/>
    </row>
    <row r="704" spans="51:51" x14ac:dyDescent="0.25">
      <c r="AY704"/>
    </row>
    <row r="705" spans="51:51" x14ac:dyDescent="0.25">
      <c r="AY705"/>
    </row>
    <row r="706" spans="51:51" x14ac:dyDescent="0.25">
      <c r="AY706"/>
    </row>
    <row r="713" spans="51:51" x14ac:dyDescent="0.25">
      <c r="AY713"/>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522"/>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825</v>
      </c>
      <c r="B1" s="2" t="s">
        <v>827</v>
      </c>
      <c r="C1" s="2" t="s">
        <v>828</v>
      </c>
      <c r="D1" s="2" t="s">
        <v>829</v>
      </c>
      <c r="E1" s="2" t="s">
        <v>830</v>
      </c>
      <c r="F1" s="2" t="s">
        <v>915</v>
      </c>
      <c r="G1" s="2" t="s">
        <v>916</v>
      </c>
      <c r="H1" s="2" t="s">
        <v>917</v>
      </c>
      <c r="I1" s="2" t="s">
        <v>918</v>
      </c>
      <c r="J1" s="2" t="s">
        <v>919</v>
      </c>
      <c r="K1" s="2" t="s">
        <v>920</v>
      </c>
      <c r="L1" s="2" t="s">
        <v>921</v>
      </c>
      <c r="M1" s="2" t="s">
        <v>922</v>
      </c>
      <c r="N1" s="2" t="s">
        <v>923</v>
      </c>
      <c r="O1" s="2" t="s">
        <v>924</v>
      </c>
      <c r="P1" s="2" t="s">
        <v>925</v>
      </c>
      <c r="Q1" s="2" t="s">
        <v>926</v>
      </c>
      <c r="R1" s="2" t="s">
        <v>927</v>
      </c>
      <c r="S1" s="2" t="s">
        <v>928</v>
      </c>
      <c r="T1" s="2" t="s">
        <v>929</v>
      </c>
      <c r="U1" s="2" t="s">
        <v>930</v>
      </c>
      <c r="V1" s="2" t="s">
        <v>931</v>
      </c>
      <c r="W1" s="2" t="s">
        <v>932</v>
      </c>
      <c r="X1" s="2" t="s">
        <v>933</v>
      </c>
      <c r="Y1" s="2" t="s">
        <v>934</v>
      </c>
      <c r="Z1" s="2" t="s">
        <v>935</v>
      </c>
      <c r="AA1" s="2" t="s">
        <v>936</v>
      </c>
      <c r="AB1" s="2" t="s">
        <v>937</v>
      </c>
      <c r="AC1" s="2" t="s">
        <v>938</v>
      </c>
      <c r="AD1" s="2" t="s">
        <v>939</v>
      </c>
      <c r="AE1" s="2" t="s">
        <v>940</v>
      </c>
      <c r="AF1" s="2" t="s">
        <v>941</v>
      </c>
      <c r="AG1" s="2" t="s">
        <v>942</v>
      </c>
      <c r="AH1" s="2" t="s">
        <v>857</v>
      </c>
      <c r="AI1" s="3" t="s">
        <v>943</v>
      </c>
    </row>
    <row r="2" spans="1:35" x14ac:dyDescent="0.25">
      <c r="A2" t="s">
        <v>508</v>
      </c>
      <c r="B2" t="s">
        <v>373</v>
      </c>
      <c r="C2" t="s">
        <v>642</v>
      </c>
      <c r="D2" t="s">
        <v>605</v>
      </c>
      <c r="E2" s="6">
        <v>39.25352112676056</v>
      </c>
      <c r="F2" s="6">
        <v>5.6338028169014081</v>
      </c>
      <c r="G2" s="6">
        <v>0.50704225352112675</v>
      </c>
      <c r="H2" s="6">
        <v>0</v>
      </c>
      <c r="I2" s="6">
        <v>0.78873239436619713</v>
      </c>
      <c r="J2" s="6">
        <v>0</v>
      </c>
      <c r="K2" s="6">
        <v>0</v>
      </c>
      <c r="L2" s="6">
        <v>0.60563380281690138</v>
      </c>
      <c r="M2" s="6">
        <v>5.253521126760563</v>
      </c>
      <c r="N2" s="6">
        <v>0</v>
      </c>
      <c r="O2" s="6">
        <f>SUM(NonNurse[[#This Row],[Qualified Social Work Staff Hours]],NonNurse[[#This Row],[Other Social Work Staff Hours]])/NonNurse[[#This Row],[MDS Census]]</f>
        <v>0.1338356655902404</v>
      </c>
      <c r="P2" s="6">
        <v>16.27112676056338</v>
      </c>
      <c r="Q2" s="6">
        <v>0</v>
      </c>
      <c r="R2" s="6">
        <f>SUM(NonNurse[[#This Row],[Qualified Activities Professional Hours]],NonNurse[[#This Row],[Other Activities Professional Hours]])/NonNurse[[#This Row],[MDS Census]]</f>
        <v>0.41451381413706495</v>
      </c>
      <c r="S2" s="6">
        <v>0.9119718309859155</v>
      </c>
      <c r="T2" s="6">
        <v>0.31338028169014087</v>
      </c>
      <c r="U2" s="6">
        <v>0</v>
      </c>
      <c r="V2" s="6">
        <f>SUM(NonNurse[[#This Row],[Occupational Therapist Hours]],NonNurse[[#This Row],[OT Assistant Hours]],NonNurse[[#This Row],[OT Aide Hours]])/NonNurse[[#This Row],[MDS Census]]</f>
        <v>3.121636167922498E-2</v>
      </c>
      <c r="W2" s="6">
        <v>0.42253521126760563</v>
      </c>
      <c r="X2" s="6">
        <v>0.22183098591549297</v>
      </c>
      <c r="Y2" s="6">
        <v>0</v>
      </c>
      <c r="Z2" s="6">
        <f>SUM(NonNurse[[#This Row],[Physical Therapist (PT) Hours]],NonNurse[[#This Row],[PT Assistant Hours]],NonNurse[[#This Row],[PT Aide Hours]])/NonNurse[[#This Row],[MDS Census]]</f>
        <v>1.6415500538213133E-2</v>
      </c>
      <c r="AA2" s="6">
        <v>0</v>
      </c>
      <c r="AB2" s="6">
        <v>0</v>
      </c>
      <c r="AC2" s="6">
        <v>0</v>
      </c>
      <c r="AD2" s="6">
        <v>0</v>
      </c>
      <c r="AE2" s="6">
        <v>0</v>
      </c>
      <c r="AF2" s="6">
        <v>0</v>
      </c>
      <c r="AG2" s="6">
        <v>0</v>
      </c>
      <c r="AH2" s="1">
        <v>155729</v>
      </c>
      <c r="AI2">
        <v>5</v>
      </c>
    </row>
    <row r="3" spans="1:35" x14ac:dyDescent="0.25">
      <c r="A3" t="s">
        <v>508</v>
      </c>
      <c r="B3" t="s">
        <v>387</v>
      </c>
      <c r="C3" t="s">
        <v>637</v>
      </c>
      <c r="D3" t="s">
        <v>579</v>
      </c>
      <c r="E3" s="6">
        <v>77.760563380281695</v>
      </c>
      <c r="F3" s="6">
        <v>0</v>
      </c>
      <c r="G3" s="6">
        <v>0.84507042253521125</v>
      </c>
      <c r="H3" s="6">
        <v>0</v>
      </c>
      <c r="I3" s="6">
        <v>1.0845070422535212</v>
      </c>
      <c r="J3" s="6">
        <v>0</v>
      </c>
      <c r="K3" s="6">
        <v>0</v>
      </c>
      <c r="L3" s="6">
        <v>4.316901408450704</v>
      </c>
      <c r="M3" s="6">
        <v>5</v>
      </c>
      <c r="N3" s="6">
        <v>5.876760563380282</v>
      </c>
      <c r="O3" s="6">
        <f>SUM(NonNurse[[#This Row],[Qualified Social Work Staff Hours]],NonNurse[[#This Row],[Other Social Work Staff Hours]])/NonNurse[[#This Row],[MDS Census]]</f>
        <v>0.13987502264082594</v>
      </c>
      <c r="P3" s="6">
        <v>17.37676056338028</v>
      </c>
      <c r="Q3" s="6">
        <v>0</v>
      </c>
      <c r="R3" s="6">
        <f>SUM(NonNurse[[#This Row],[Qualified Activities Professional Hours]],NonNurse[[#This Row],[Other Activities Professional Hours]])/NonNurse[[#This Row],[MDS Census]]</f>
        <v>0.22346495200144897</v>
      </c>
      <c r="S3" s="6">
        <v>3.007042253521127</v>
      </c>
      <c r="T3" s="6">
        <v>14.232394366197184</v>
      </c>
      <c r="U3" s="6">
        <v>0</v>
      </c>
      <c r="V3" s="6">
        <f>SUM(NonNurse[[#This Row],[Occupational Therapist Hours]],NonNurse[[#This Row],[OT Assistant Hours]],NonNurse[[#This Row],[OT Aide Hours]])/NonNurse[[#This Row],[MDS Census]]</f>
        <v>0.22169896757833726</v>
      </c>
      <c r="W3" s="6">
        <v>5.158450704225352</v>
      </c>
      <c r="X3" s="6">
        <v>9.75</v>
      </c>
      <c r="Y3" s="6">
        <v>0</v>
      </c>
      <c r="Z3" s="6">
        <f>SUM(NonNurse[[#This Row],[Physical Therapist (PT) Hours]],NonNurse[[#This Row],[PT Assistant Hours]],NonNurse[[#This Row],[PT Aide Hours]])/NonNurse[[#This Row],[MDS Census]]</f>
        <v>0.19172251403731208</v>
      </c>
      <c r="AA3" s="6">
        <v>0</v>
      </c>
      <c r="AB3" s="6">
        <v>0</v>
      </c>
      <c r="AC3" s="6">
        <v>0</v>
      </c>
      <c r="AD3" s="6">
        <v>0</v>
      </c>
      <c r="AE3" s="6">
        <v>0</v>
      </c>
      <c r="AF3" s="6">
        <v>0</v>
      </c>
      <c r="AG3" s="6">
        <v>0</v>
      </c>
      <c r="AH3" s="1">
        <v>155747</v>
      </c>
      <c r="AI3">
        <v>5</v>
      </c>
    </row>
    <row r="4" spans="1:35" x14ac:dyDescent="0.25">
      <c r="A4" t="s">
        <v>508</v>
      </c>
      <c r="B4" t="s">
        <v>435</v>
      </c>
      <c r="C4" t="s">
        <v>737</v>
      </c>
      <c r="D4" t="s">
        <v>613</v>
      </c>
      <c r="E4" s="6">
        <v>92.282608695652172</v>
      </c>
      <c r="F4" s="6">
        <v>11.130434782608695</v>
      </c>
      <c r="G4" s="6">
        <v>0</v>
      </c>
      <c r="H4" s="6">
        <v>0</v>
      </c>
      <c r="I4" s="6">
        <v>0</v>
      </c>
      <c r="J4" s="6">
        <v>0</v>
      </c>
      <c r="K4" s="6">
        <v>0</v>
      </c>
      <c r="L4" s="6">
        <v>5.5180434782608714</v>
      </c>
      <c r="M4" s="6">
        <v>5.3913043478260869</v>
      </c>
      <c r="N4" s="6">
        <v>5.5760869565217392</v>
      </c>
      <c r="O4" s="6">
        <f>SUM(NonNurse[[#This Row],[Qualified Social Work Staff Hours]],NonNurse[[#This Row],[Other Social Work Staff Hours]])/NonNurse[[#This Row],[MDS Census]]</f>
        <v>0.11884570082449941</v>
      </c>
      <c r="P4" s="6">
        <v>0</v>
      </c>
      <c r="Q4" s="6">
        <v>4.8804347826086953</v>
      </c>
      <c r="R4" s="6">
        <f>SUM(NonNurse[[#This Row],[Qualified Activities Professional Hours]],NonNurse[[#This Row],[Other Activities Professional Hours]])/NonNurse[[#This Row],[MDS Census]]</f>
        <v>5.2885747938751469E-2</v>
      </c>
      <c r="S4" s="6">
        <v>4.8233695652173916</v>
      </c>
      <c r="T4" s="6">
        <v>3.7745652173913049</v>
      </c>
      <c r="U4" s="6">
        <v>0</v>
      </c>
      <c r="V4" s="6">
        <f>SUM(NonNurse[[#This Row],[Occupational Therapist Hours]],NonNurse[[#This Row],[OT Assistant Hours]],NonNurse[[#This Row],[OT Aide Hours]])/NonNurse[[#This Row],[MDS Census]]</f>
        <v>9.3169611307420505E-2</v>
      </c>
      <c r="W4" s="6">
        <v>5.1103260869565217</v>
      </c>
      <c r="X4" s="6">
        <v>8.7748913043478289</v>
      </c>
      <c r="Y4" s="6">
        <v>0</v>
      </c>
      <c r="Z4" s="6">
        <f>SUM(NonNurse[[#This Row],[Physical Therapist (PT) Hours]],NonNurse[[#This Row],[PT Assistant Hours]],NonNurse[[#This Row],[PT Aide Hours]])/NonNurse[[#This Row],[MDS Census]]</f>
        <v>0.15046407538280335</v>
      </c>
      <c r="AA4" s="6">
        <v>0</v>
      </c>
      <c r="AB4" s="6">
        <v>3.6739130434782608</v>
      </c>
      <c r="AC4" s="6">
        <v>0</v>
      </c>
      <c r="AD4" s="6">
        <v>0</v>
      </c>
      <c r="AE4" s="6">
        <v>0</v>
      </c>
      <c r="AF4" s="6">
        <v>0</v>
      </c>
      <c r="AG4" s="6">
        <v>0</v>
      </c>
      <c r="AH4" s="1">
        <v>155805</v>
      </c>
      <c r="AI4">
        <v>5</v>
      </c>
    </row>
    <row r="5" spans="1:35" x14ac:dyDescent="0.25">
      <c r="A5" t="s">
        <v>508</v>
      </c>
      <c r="B5" t="s">
        <v>213</v>
      </c>
      <c r="C5" t="s">
        <v>675</v>
      </c>
      <c r="D5" t="s">
        <v>597</v>
      </c>
      <c r="E5" s="6">
        <v>72.739130434782609</v>
      </c>
      <c r="F5" s="6">
        <v>4.9565217391304346</v>
      </c>
      <c r="G5" s="6">
        <v>0</v>
      </c>
      <c r="H5" s="6">
        <v>0</v>
      </c>
      <c r="I5" s="6">
        <v>0.86956521739130432</v>
      </c>
      <c r="J5" s="6">
        <v>0</v>
      </c>
      <c r="K5" s="6">
        <v>0</v>
      </c>
      <c r="L5" s="6">
        <v>3.2904347826086955</v>
      </c>
      <c r="M5" s="6">
        <v>11.565217391304348</v>
      </c>
      <c r="N5" s="6">
        <v>0</v>
      </c>
      <c r="O5" s="6">
        <f>SUM(NonNurse[[#This Row],[Qualified Social Work Staff Hours]],NonNurse[[#This Row],[Other Social Work Staff Hours]])/NonNurse[[#This Row],[MDS Census]]</f>
        <v>0.15899581589958159</v>
      </c>
      <c r="P5" s="6">
        <v>4.7690217391304346</v>
      </c>
      <c r="Q5" s="6">
        <v>8.3097826086956523</v>
      </c>
      <c r="R5" s="6">
        <f>SUM(NonNurse[[#This Row],[Qualified Activities Professional Hours]],NonNurse[[#This Row],[Other Activities Professional Hours]])/NonNurse[[#This Row],[MDS Census]]</f>
        <v>0.17980424387328151</v>
      </c>
      <c r="S5" s="6">
        <v>3.8309782608695655</v>
      </c>
      <c r="T5" s="6">
        <v>4.5121739130434788</v>
      </c>
      <c r="U5" s="6">
        <v>0</v>
      </c>
      <c r="V5" s="6">
        <f>SUM(NonNurse[[#This Row],[Occupational Therapist Hours]],NonNurse[[#This Row],[OT Assistant Hours]],NonNurse[[#This Row],[OT Aide Hours]])/NonNurse[[#This Row],[MDS Census]]</f>
        <v>0.11469964136282128</v>
      </c>
      <c r="W5" s="6">
        <v>4.7732608695652159</v>
      </c>
      <c r="X5" s="6">
        <v>10.196195652173911</v>
      </c>
      <c r="Y5" s="6">
        <v>0</v>
      </c>
      <c r="Z5" s="6">
        <f>SUM(NonNurse[[#This Row],[Physical Therapist (PT) Hours]],NonNurse[[#This Row],[PT Assistant Hours]],NonNurse[[#This Row],[PT Aide Hours]])/NonNurse[[#This Row],[MDS Census]]</f>
        <v>0.20579647340107585</v>
      </c>
      <c r="AA5" s="6">
        <v>0</v>
      </c>
      <c r="AB5" s="6">
        <v>0</v>
      </c>
      <c r="AC5" s="6">
        <v>0</v>
      </c>
      <c r="AD5" s="6">
        <v>4.6358695652173916</v>
      </c>
      <c r="AE5" s="6">
        <v>0.80434782608695654</v>
      </c>
      <c r="AF5" s="6">
        <v>0</v>
      </c>
      <c r="AG5" s="6">
        <v>0</v>
      </c>
      <c r="AH5" s="1">
        <v>155432</v>
      </c>
      <c r="AI5">
        <v>5</v>
      </c>
    </row>
    <row r="6" spans="1:35" x14ac:dyDescent="0.25">
      <c r="A6" t="s">
        <v>508</v>
      </c>
      <c r="B6" t="s">
        <v>4</v>
      </c>
      <c r="C6" t="s">
        <v>776</v>
      </c>
      <c r="D6" t="s">
        <v>551</v>
      </c>
      <c r="E6" s="6">
        <v>36.771739130434781</v>
      </c>
      <c r="F6" s="6">
        <v>5.3913043478260869</v>
      </c>
      <c r="G6" s="6">
        <v>7.0652173913043473E-2</v>
      </c>
      <c r="H6" s="6">
        <v>0.23369565217391305</v>
      </c>
      <c r="I6" s="6">
        <v>0.60869565217391308</v>
      </c>
      <c r="J6" s="6">
        <v>0</v>
      </c>
      <c r="K6" s="6">
        <v>0</v>
      </c>
      <c r="L6" s="6">
        <v>3.1494565217391304</v>
      </c>
      <c r="M6" s="6">
        <v>9.4597826086956509</v>
      </c>
      <c r="N6" s="6">
        <v>3.1804347826086961</v>
      </c>
      <c r="O6" s="6">
        <f>SUM(NonNurse[[#This Row],[Qualified Social Work Staff Hours]],NonNurse[[#This Row],[Other Social Work Staff Hours]])/NonNurse[[#This Row],[MDS Census]]</f>
        <v>0.34374815252734259</v>
      </c>
      <c r="P6" s="6">
        <v>0</v>
      </c>
      <c r="Q6" s="6">
        <v>0</v>
      </c>
      <c r="R6" s="6">
        <f>SUM(NonNurse[[#This Row],[Qualified Activities Professional Hours]],NonNurse[[#This Row],[Other Activities Professional Hours]])/NonNurse[[#This Row],[MDS Census]]</f>
        <v>0</v>
      </c>
      <c r="S6" s="6">
        <v>0.86956521739130432</v>
      </c>
      <c r="T6" s="6">
        <v>9.2826086956521738</v>
      </c>
      <c r="U6" s="6">
        <v>0</v>
      </c>
      <c r="V6" s="6">
        <f>SUM(NonNurse[[#This Row],[Occupational Therapist Hours]],NonNurse[[#This Row],[OT Assistant Hours]],NonNurse[[#This Row],[OT Aide Hours]])/NonNurse[[#This Row],[MDS Census]]</f>
        <v>0.27608631392255395</v>
      </c>
      <c r="W6" s="6">
        <v>3.9293478260869565</v>
      </c>
      <c r="X6" s="6">
        <v>4.7961956521739131</v>
      </c>
      <c r="Y6" s="6">
        <v>0</v>
      </c>
      <c r="Z6" s="6">
        <f>SUM(NonNurse[[#This Row],[Physical Therapist (PT) Hours]],NonNurse[[#This Row],[PT Assistant Hours]],NonNurse[[#This Row],[PT Aide Hours]])/NonNurse[[#This Row],[MDS Census]]</f>
        <v>0.23728938811705585</v>
      </c>
      <c r="AA6" s="6">
        <v>0</v>
      </c>
      <c r="AB6" s="6">
        <v>0</v>
      </c>
      <c r="AC6" s="6">
        <v>0</v>
      </c>
      <c r="AD6" s="6">
        <v>0</v>
      </c>
      <c r="AE6" s="6">
        <v>7.7826086956521738</v>
      </c>
      <c r="AF6" s="6">
        <v>0</v>
      </c>
      <c r="AG6" s="6">
        <v>0</v>
      </c>
      <c r="AH6" s="1">
        <v>155521</v>
      </c>
      <c r="AI6">
        <v>5</v>
      </c>
    </row>
    <row r="7" spans="1:35" x14ac:dyDescent="0.25">
      <c r="A7" t="s">
        <v>508</v>
      </c>
      <c r="B7" t="s">
        <v>131</v>
      </c>
      <c r="C7" t="s">
        <v>696</v>
      </c>
      <c r="D7" t="s">
        <v>557</v>
      </c>
      <c r="E7" s="6">
        <v>126.96739130434783</v>
      </c>
      <c r="F7" s="6">
        <v>3.4782608695652173</v>
      </c>
      <c r="G7" s="6">
        <v>0.85869565217391308</v>
      </c>
      <c r="H7" s="6">
        <v>1.0978260869565217</v>
      </c>
      <c r="I7" s="6">
        <v>5.3369565217391308</v>
      </c>
      <c r="J7" s="6">
        <v>0</v>
      </c>
      <c r="K7" s="6">
        <v>0</v>
      </c>
      <c r="L7" s="6">
        <v>9.478478260869565</v>
      </c>
      <c r="M7" s="6">
        <v>0</v>
      </c>
      <c r="N7" s="6">
        <v>0</v>
      </c>
      <c r="O7" s="6">
        <f>SUM(NonNurse[[#This Row],[Qualified Social Work Staff Hours]],NonNurse[[#This Row],[Other Social Work Staff Hours]])/NonNurse[[#This Row],[MDS Census]]</f>
        <v>0</v>
      </c>
      <c r="P7" s="6">
        <v>5.7173913043478262</v>
      </c>
      <c r="Q7" s="6">
        <v>3.2391304347826089</v>
      </c>
      <c r="R7" s="6">
        <f>SUM(NonNurse[[#This Row],[Qualified Activities Professional Hours]],NonNurse[[#This Row],[Other Activities Professional Hours]])/NonNurse[[#This Row],[MDS Census]]</f>
        <v>7.0541905658762102E-2</v>
      </c>
      <c r="S7" s="6">
        <v>8.0505434782608702</v>
      </c>
      <c r="T7" s="6">
        <v>9.5192391304347836</v>
      </c>
      <c r="U7" s="6">
        <v>0</v>
      </c>
      <c r="V7" s="6">
        <f>SUM(NonNurse[[#This Row],[Occupational Therapist Hours]],NonNurse[[#This Row],[OT Assistant Hours]],NonNurse[[#This Row],[OT Aide Hours]])/NonNurse[[#This Row],[MDS Census]]</f>
        <v>0.13838027566133038</v>
      </c>
      <c r="W7" s="6">
        <v>8.6626086956521728</v>
      </c>
      <c r="X7" s="6">
        <v>10.529456521739132</v>
      </c>
      <c r="Y7" s="6">
        <v>0</v>
      </c>
      <c r="Z7" s="6">
        <f>SUM(NonNurse[[#This Row],[Physical Therapist (PT) Hours]],NonNurse[[#This Row],[PT Assistant Hours]],NonNurse[[#This Row],[PT Aide Hours]])/NonNurse[[#This Row],[MDS Census]]</f>
        <v>0.15115743515110006</v>
      </c>
      <c r="AA7" s="6">
        <v>0</v>
      </c>
      <c r="AB7" s="6">
        <v>0</v>
      </c>
      <c r="AC7" s="6">
        <v>0</v>
      </c>
      <c r="AD7" s="6">
        <v>0</v>
      </c>
      <c r="AE7" s="6">
        <v>3.2608695652173912E-2</v>
      </c>
      <c r="AF7" s="6">
        <v>0</v>
      </c>
      <c r="AG7" s="6">
        <v>0</v>
      </c>
      <c r="AH7" s="1">
        <v>155272</v>
      </c>
      <c r="AI7">
        <v>5</v>
      </c>
    </row>
    <row r="8" spans="1:35" x14ac:dyDescent="0.25">
      <c r="A8" t="s">
        <v>508</v>
      </c>
      <c r="B8" t="s">
        <v>418</v>
      </c>
      <c r="C8" t="s">
        <v>818</v>
      </c>
      <c r="D8" t="s">
        <v>582</v>
      </c>
      <c r="E8" s="6">
        <v>113.70652173913044</v>
      </c>
      <c r="F8" s="6">
        <v>6.9565217391304346</v>
      </c>
      <c r="G8" s="6">
        <v>0.39130434782608697</v>
      </c>
      <c r="H8" s="6">
        <v>0.40326086956521739</v>
      </c>
      <c r="I8" s="6">
        <v>5.7173913043478262</v>
      </c>
      <c r="J8" s="6">
        <v>0</v>
      </c>
      <c r="K8" s="6">
        <v>0</v>
      </c>
      <c r="L8" s="6">
        <v>7.6389130434782615</v>
      </c>
      <c r="M8" s="6">
        <v>4.8695652173913047</v>
      </c>
      <c r="N8" s="6">
        <v>15.286739130434782</v>
      </c>
      <c r="O8" s="6">
        <f>SUM(NonNurse[[#This Row],[Qualified Social Work Staff Hours]],NonNurse[[#This Row],[Other Social Work Staff Hours]])/NonNurse[[#This Row],[MDS Census]]</f>
        <v>0.17726603575184016</v>
      </c>
      <c r="P8" s="6">
        <v>6.2414130434782615</v>
      </c>
      <c r="Q8" s="6">
        <v>5.5526086956521743</v>
      </c>
      <c r="R8" s="6">
        <f>SUM(NonNurse[[#This Row],[Qualified Activities Professional Hours]],NonNurse[[#This Row],[Other Activities Professional Hours]])/NonNurse[[#This Row],[MDS Census]]</f>
        <v>0.103723353407896</v>
      </c>
      <c r="S8" s="6">
        <v>4.9689130434782598</v>
      </c>
      <c r="T8" s="6">
        <v>8.118695652173912</v>
      </c>
      <c r="U8" s="6">
        <v>0</v>
      </c>
      <c r="V8" s="6">
        <f>SUM(NonNurse[[#This Row],[Occupational Therapist Hours]],NonNurse[[#This Row],[OT Assistant Hours]],NonNurse[[#This Row],[OT Aide Hours]])/NonNurse[[#This Row],[MDS Census]]</f>
        <v>0.1150998948475289</v>
      </c>
      <c r="W8" s="6">
        <v>6.6604347826086956</v>
      </c>
      <c r="X8" s="6">
        <v>8.2032608695652183</v>
      </c>
      <c r="Y8" s="6">
        <v>0</v>
      </c>
      <c r="Z8" s="6">
        <f>SUM(NonNurse[[#This Row],[Physical Therapist (PT) Hours]],NonNurse[[#This Row],[PT Assistant Hours]],NonNurse[[#This Row],[PT Aide Hours]])/NonNurse[[#This Row],[MDS Census]]</f>
        <v>0.13071981646114139</v>
      </c>
      <c r="AA8" s="6">
        <v>0</v>
      </c>
      <c r="AB8" s="6">
        <v>0</v>
      </c>
      <c r="AC8" s="6">
        <v>0</v>
      </c>
      <c r="AD8" s="6">
        <v>0</v>
      </c>
      <c r="AE8" s="6">
        <v>0</v>
      </c>
      <c r="AF8" s="6">
        <v>0</v>
      </c>
      <c r="AG8" s="6">
        <v>0</v>
      </c>
      <c r="AH8" s="1">
        <v>155786</v>
      </c>
      <c r="AI8">
        <v>5</v>
      </c>
    </row>
    <row r="9" spans="1:35" x14ac:dyDescent="0.25">
      <c r="A9" t="s">
        <v>508</v>
      </c>
      <c r="B9" t="s">
        <v>363</v>
      </c>
      <c r="C9" t="s">
        <v>696</v>
      </c>
      <c r="D9" t="s">
        <v>557</v>
      </c>
      <c r="E9" s="6">
        <v>53.619565217391305</v>
      </c>
      <c r="F9" s="6">
        <v>5.7391304347826084</v>
      </c>
      <c r="G9" s="6">
        <v>0</v>
      </c>
      <c r="H9" s="6">
        <v>0</v>
      </c>
      <c r="I9" s="6">
        <v>0</v>
      </c>
      <c r="J9" s="6">
        <v>0</v>
      </c>
      <c r="K9" s="6">
        <v>0</v>
      </c>
      <c r="L9" s="6">
        <v>2.7755434782608694</v>
      </c>
      <c r="M9" s="6">
        <v>5.4782608695652177</v>
      </c>
      <c r="N9" s="6">
        <v>0</v>
      </c>
      <c r="O9" s="6">
        <f>SUM(NonNurse[[#This Row],[Qualified Social Work Staff Hours]],NonNurse[[#This Row],[Other Social Work Staff Hours]])/NonNurse[[#This Row],[MDS Census]]</f>
        <v>0.10216906547739713</v>
      </c>
      <c r="P9" s="6">
        <v>4.7798913043478262</v>
      </c>
      <c r="Q9" s="6">
        <v>7.6086956521739131</v>
      </c>
      <c r="R9" s="6">
        <f>SUM(NonNurse[[#This Row],[Qualified Activities Professional Hours]],NonNurse[[#This Row],[Other Activities Professional Hours]])/NonNurse[[#This Row],[MDS Census]]</f>
        <v>0.23104601662274477</v>
      </c>
      <c r="S9" s="6">
        <v>2.6039130434782605</v>
      </c>
      <c r="T9" s="6">
        <v>4.2747826086956531</v>
      </c>
      <c r="U9" s="6">
        <v>0</v>
      </c>
      <c r="V9" s="6">
        <f>SUM(NonNurse[[#This Row],[Occupational Therapist Hours]],NonNurse[[#This Row],[OT Assistant Hours]],NonNurse[[#This Row],[OT Aide Hours]])/NonNurse[[#This Row],[MDS Census]]</f>
        <v>0.12828704642205555</v>
      </c>
      <c r="W9" s="6">
        <v>2.7835869565217388</v>
      </c>
      <c r="X9" s="6">
        <v>2.9772826086956523</v>
      </c>
      <c r="Y9" s="6">
        <v>0.95652173913043481</v>
      </c>
      <c r="Z9" s="6">
        <f>SUM(NonNurse[[#This Row],[Physical Therapist (PT) Hours]],NonNurse[[#This Row],[PT Assistant Hours]],NonNurse[[#This Row],[PT Aide Hours]])/NonNurse[[#This Row],[MDS Census]]</f>
        <v>0.1252787350496655</v>
      </c>
      <c r="AA9" s="6">
        <v>0</v>
      </c>
      <c r="AB9" s="6">
        <v>0</v>
      </c>
      <c r="AC9" s="6">
        <v>0</v>
      </c>
      <c r="AD9" s="6">
        <v>0</v>
      </c>
      <c r="AE9" s="6">
        <v>0</v>
      </c>
      <c r="AF9" s="6">
        <v>0</v>
      </c>
      <c r="AG9" s="6">
        <v>0</v>
      </c>
      <c r="AH9" s="1">
        <v>155717</v>
      </c>
      <c r="AI9">
        <v>5</v>
      </c>
    </row>
    <row r="10" spans="1:35" x14ac:dyDescent="0.25">
      <c r="A10" t="s">
        <v>508</v>
      </c>
      <c r="B10" t="s">
        <v>78</v>
      </c>
      <c r="C10" t="s">
        <v>696</v>
      </c>
      <c r="D10" t="s">
        <v>557</v>
      </c>
      <c r="E10" s="6">
        <v>74.076086956521735</v>
      </c>
      <c r="F10" s="6">
        <v>5.7391304347826084</v>
      </c>
      <c r="G10" s="6">
        <v>0</v>
      </c>
      <c r="H10" s="6">
        <v>0</v>
      </c>
      <c r="I10" s="6">
        <v>0</v>
      </c>
      <c r="J10" s="6">
        <v>0</v>
      </c>
      <c r="K10" s="6">
        <v>0</v>
      </c>
      <c r="L10" s="6">
        <v>5.663804347826086</v>
      </c>
      <c r="M10" s="6">
        <v>0</v>
      </c>
      <c r="N10" s="6">
        <v>10.999239130434784</v>
      </c>
      <c r="O10" s="6">
        <f>SUM(NonNurse[[#This Row],[Qualified Social Work Staff Hours]],NonNurse[[#This Row],[Other Social Work Staff Hours]])/NonNurse[[#This Row],[MDS Census]]</f>
        <v>0.14848569332355102</v>
      </c>
      <c r="P10" s="6">
        <v>4.9646739130434785</v>
      </c>
      <c r="Q10" s="6">
        <v>13.340652173913043</v>
      </c>
      <c r="R10" s="6">
        <f>SUM(NonNurse[[#This Row],[Qualified Activities Professional Hours]],NonNurse[[#This Row],[Other Activities Professional Hours]])/NonNurse[[#This Row],[MDS Census]]</f>
        <v>0.2471151870873074</v>
      </c>
      <c r="S10" s="6">
        <v>15.284021739130436</v>
      </c>
      <c r="T10" s="6">
        <v>5.9711956521739129</v>
      </c>
      <c r="U10" s="6">
        <v>0</v>
      </c>
      <c r="V10" s="6">
        <f>SUM(NonNurse[[#This Row],[Occupational Therapist Hours]],NonNurse[[#This Row],[OT Assistant Hours]],NonNurse[[#This Row],[OT Aide Hours]])/NonNurse[[#This Row],[MDS Census]]</f>
        <v>0.28693763756419666</v>
      </c>
      <c r="W10" s="6">
        <v>10.722934782608695</v>
      </c>
      <c r="X10" s="6">
        <v>7.0804347826086991</v>
      </c>
      <c r="Y10" s="6">
        <v>0</v>
      </c>
      <c r="Z10" s="6">
        <f>SUM(NonNurse[[#This Row],[Physical Therapist (PT) Hours]],NonNurse[[#This Row],[PT Assistant Hours]],NonNurse[[#This Row],[PT Aide Hours]])/NonNurse[[#This Row],[MDS Census]]</f>
        <v>0.24033895818048429</v>
      </c>
      <c r="AA10" s="6">
        <v>0</v>
      </c>
      <c r="AB10" s="6">
        <v>0</v>
      </c>
      <c r="AC10" s="6">
        <v>0</v>
      </c>
      <c r="AD10" s="6">
        <v>56.274347826086952</v>
      </c>
      <c r="AE10" s="6">
        <v>0</v>
      </c>
      <c r="AF10" s="6">
        <v>0</v>
      </c>
      <c r="AG10" s="6">
        <v>0</v>
      </c>
      <c r="AH10" s="1">
        <v>155196</v>
      </c>
      <c r="AI10">
        <v>5</v>
      </c>
    </row>
    <row r="11" spans="1:35" x14ac:dyDescent="0.25">
      <c r="A11" t="s">
        <v>508</v>
      </c>
      <c r="B11" t="s">
        <v>244</v>
      </c>
      <c r="C11" t="s">
        <v>679</v>
      </c>
      <c r="D11" t="s">
        <v>588</v>
      </c>
      <c r="E11" s="6">
        <v>84.608695652173907</v>
      </c>
      <c r="F11" s="6">
        <v>5.3043478260869561</v>
      </c>
      <c r="G11" s="6">
        <v>1.5543478260869565</v>
      </c>
      <c r="H11" s="6">
        <v>0.69021739130434778</v>
      </c>
      <c r="I11" s="6">
        <v>1.4347826086956521</v>
      </c>
      <c r="J11" s="6">
        <v>0</v>
      </c>
      <c r="K11" s="6">
        <v>0</v>
      </c>
      <c r="L11" s="6">
        <v>2.5430434782608695</v>
      </c>
      <c r="M11" s="6">
        <v>5.3043478260869561</v>
      </c>
      <c r="N11" s="6">
        <v>3.3607608695652176</v>
      </c>
      <c r="O11" s="6">
        <f>SUM(NonNurse[[#This Row],[Qualified Social Work Staff Hours]],NonNurse[[#This Row],[Other Social Work Staff Hours]])/NonNurse[[#This Row],[MDS Census]]</f>
        <v>0.10241392600205551</v>
      </c>
      <c r="P11" s="6">
        <v>4.2608695652173916</v>
      </c>
      <c r="Q11" s="6">
        <v>19.922717391304342</v>
      </c>
      <c r="R11" s="6">
        <f>SUM(NonNurse[[#This Row],[Qualified Activities Professional Hours]],NonNurse[[#This Row],[Other Activities Professional Hours]])/NonNurse[[#This Row],[MDS Census]]</f>
        <v>0.28582862281603283</v>
      </c>
      <c r="S11" s="6">
        <v>1.1519565217391301</v>
      </c>
      <c r="T11" s="6">
        <v>4.9651086956521739</v>
      </c>
      <c r="U11" s="6">
        <v>0</v>
      </c>
      <c r="V11" s="6">
        <f>SUM(NonNurse[[#This Row],[Occupational Therapist Hours]],NonNurse[[#This Row],[OT Assistant Hours]],NonNurse[[#This Row],[OT Aide Hours]])/NonNurse[[#This Row],[MDS Census]]</f>
        <v>7.2298304213771841E-2</v>
      </c>
      <c r="W11" s="6">
        <v>1.4609782608695654</v>
      </c>
      <c r="X11" s="6">
        <v>3.8351086956521749</v>
      </c>
      <c r="Y11" s="6">
        <v>0</v>
      </c>
      <c r="Z11" s="6">
        <f>SUM(NonNurse[[#This Row],[Physical Therapist (PT) Hours]],NonNurse[[#This Row],[PT Assistant Hours]],NonNurse[[#This Row],[PT Aide Hours]])/NonNurse[[#This Row],[MDS Census]]</f>
        <v>6.2595066803699917E-2</v>
      </c>
      <c r="AA11" s="6">
        <v>0</v>
      </c>
      <c r="AB11" s="6">
        <v>0</v>
      </c>
      <c r="AC11" s="6">
        <v>0</v>
      </c>
      <c r="AD11" s="6">
        <v>0</v>
      </c>
      <c r="AE11" s="6">
        <v>29.217391304347824</v>
      </c>
      <c r="AF11" s="6">
        <v>0</v>
      </c>
      <c r="AG11" s="6">
        <v>0</v>
      </c>
      <c r="AH11" s="1">
        <v>155490</v>
      </c>
      <c r="AI11">
        <v>5</v>
      </c>
    </row>
    <row r="12" spans="1:35" x14ac:dyDescent="0.25">
      <c r="A12" t="s">
        <v>508</v>
      </c>
      <c r="B12" t="s">
        <v>176</v>
      </c>
      <c r="C12" t="s">
        <v>693</v>
      </c>
      <c r="D12" t="s">
        <v>561</v>
      </c>
      <c r="E12" s="6">
        <v>45.489130434782609</v>
      </c>
      <c r="F12" s="6">
        <v>24.813804347826085</v>
      </c>
      <c r="G12" s="6">
        <v>0.28260869565217389</v>
      </c>
      <c r="H12" s="6">
        <v>0.18206521739130435</v>
      </c>
      <c r="I12" s="6">
        <v>6.5217391304347824E-2</v>
      </c>
      <c r="J12" s="6">
        <v>0</v>
      </c>
      <c r="K12" s="6">
        <v>0</v>
      </c>
      <c r="L12" s="6">
        <v>0.6159782608695652</v>
      </c>
      <c r="M12" s="6">
        <v>0</v>
      </c>
      <c r="N12" s="6">
        <v>0</v>
      </c>
      <c r="O12" s="6">
        <f>SUM(NonNurse[[#This Row],[Qualified Social Work Staff Hours]],NonNurse[[#This Row],[Other Social Work Staff Hours]])/NonNurse[[#This Row],[MDS Census]]</f>
        <v>0</v>
      </c>
      <c r="P12" s="6">
        <v>5.1594565217391315</v>
      </c>
      <c r="Q12" s="6">
        <v>13.625217391304348</v>
      </c>
      <c r="R12" s="6">
        <f>SUM(NonNurse[[#This Row],[Qualified Activities Professional Hours]],NonNurse[[#This Row],[Other Activities Professional Hours]])/NonNurse[[#This Row],[MDS Census]]</f>
        <v>0.41294862604540028</v>
      </c>
      <c r="S12" s="6">
        <v>4.4498913043478243</v>
      </c>
      <c r="T12" s="6">
        <v>3.7290217391304359</v>
      </c>
      <c r="U12" s="6">
        <v>0</v>
      </c>
      <c r="V12" s="6">
        <f>SUM(NonNurse[[#This Row],[Occupational Therapist Hours]],NonNurse[[#This Row],[OT Assistant Hours]],NonNurse[[#This Row],[OT Aide Hours]])/NonNurse[[#This Row],[MDS Census]]</f>
        <v>0.17979928315412186</v>
      </c>
      <c r="W12" s="6">
        <v>3.5720652173913057</v>
      </c>
      <c r="X12" s="6">
        <v>7.1910869565217368</v>
      </c>
      <c r="Y12" s="6">
        <v>0</v>
      </c>
      <c r="Z12" s="6">
        <f>SUM(NonNurse[[#This Row],[Physical Therapist (PT) Hours]],NonNurse[[#This Row],[PT Assistant Hours]],NonNurse[[#This Row],[PT Aide Hours]])/NonNurse[[#This Row],[MDS Census]]</f>
        <v>0.23660931899641574</v>
      </c>
      <c r="AA12" s="6">
        <v>0</v>
      </c>
      <c r="AB12" s="6">
        <v>0</v>
      </c>
      <c r="AC12" s="6">
        <v>0</v>
      </c>
      <c r="AD12" s="6">
        <v>37.442500000000003</v>
      </c>
      <c r="AE12" s="6">
        <v>0</v>
      </c>
      <c r="AF12" s="6">
        <v>0</v>
      </c>
      <c r="AG12" s="6">
        <v>0</v>
      </c>
      <c r="AH12" s="1">
        <v>155361</v>
      </c>
      <c r="AI12">
        <v>5</v>
      </c>
    </row>
    <row r="13" spans="1:35" x14ac:dyDescent="0.25">
      <c r="A13" t="s">
        <v>508</v>
      </c>
      <c r="B13" t="s">
        <v>142</v>
      </c>
      <c r="C13" t="s">
        <v>696</v>
      </c>
      <c r="D13" t="s">
        <v>557</v>
      </c>
      <c r="E13" s="6">
        <v>104.82608695652173</v>
      </c>
      <c r="F13" s="6">
        <v>4.6956521739130439</v>
      </c>
      <c r="G13" s="6">
        <v>0.57608695652173914</v>
      </c>
      <c r="H13" s="6">
        <v>0.3815217391304348</v>
      </c>
      <c r="I13" s="6">
        <v>5.1956521739130439</v>
      </c>
      <c r="J13" s="6">
        <v>0</v>
      </c>
      <c r="K13" s="6">
        <v>0</v>
      </c>
      <c r="L13" s="6">
        <v>3.7945652173913045</v>
      </c>
      <c r="M13" s="6">
        <v>5.6956521739130439</v>
      </c>
      <c r="N13" s="6">
        <v>9.89</v>
      </c>
      <c r="O13" s="6">
        <f>SUM(NonNurse[[#This Row],[Qualified Social Work Staff Hours]],NonNurse[[#This Row],[Other Social Work Staff Hours]])/NonNurse[[#This Row],[MDS Census]]</f>
        <v>0.14868104520945666</v>
      </c>
      <c r="P13" s="6">
        <v>11.653043478260869</v>
      </c>
      <c r="Q13" s="6">
        <v>9.6327173913043502</v>
      </c>
      <c r="R13" s="6">
        <f>SUM(NonNurse[[#This Row],[Qualified Activities Professional Hours]],NonNurse[[#This Row],[Other Activities Professional Hours]])/NonNurse[[#This Row],[MDS Census]]</f>
        <v>0.20305785980920782</v>
      </c>
      <c r="S13" s="6">
        <v>8.8225000000000016</v>
      </c>
      <c r="T13" s="6">
        <v>8.651630434782609</v>
      </c>
      <c r="U13" s="6">
        <v>0</v>
      </c>
      <c r="V13" s="6">
        <f>SUM(NonNurse[[#This Row],[Occupational Therapist Hours]],NonNurse[[#This Row],[OT Assistant Hours]],NonNurse[[#This Row],[OT Aide Hours]])/NonNurse[[#This Row],[MDS Census]]</f>
        <v>0.1666963915387806</v>
      </c>
      <c r="W13" s="6">
        <v>9.8680434782608675</v>
      </c>
      <c r="X13" s="6">
        <v>7.7522826086956513</v>
      </c>
      <c r="Y13" s="6">
        <v>0</v>
      </c>
      <c r="Z13" s="6">
        <f>SUM(NonNurse[[#This Row],[Physical Therapist (PT) Hours]],NonNurse[[#This Row],[PT Assistant Hours]],NonNurse[[#This Row],[PT Aide Hours]])/NonNurse[[#This Row],[MDS Census]]</f>
        <v>0.16809104106180003</v>
      </c>
      <c r="AA13" s="6">
        <v>0</v>
      </c>
      <c r="AB13" s="6">
        <v>0</v>
      </c>
      <c r="AC13" s="6">
        <v>0</v>
      </c>
      <c r="AD13" s="6">
        <v>0</v>
      </c>
      <c r="AE13" s="6">
        <v>0</v>
      </c>
      <c r="AF13" s="6">
        <v>0</v>
      </c>
      <c r="AG13" s="6">
        <v>0.29347826086956524</v>
      </c>
      <c r="AH13" s="1">
        <v>155292</v>
      </c>
      <c r="AI13">
        <v>5</v>
      </c>
    </row>
    <row r="14" spans="1:35" x14ac:dyDescent="0.25">
      <c r="A14" t="s">
        <v>508</v>
      </c>
      <c r="B14" t="s">
        <v>58</v>
      </c>
      <c r="C14" t="s">
        <v>719</v>
      </c>
      <c r="D14" t="s">
        <v>602</v>
      </c>
      <c r="E14" s="6">
        <v>119.8804347826087</v>
      </c>
      <c r="F14" s="6">
        <v>48.4304347826087</v>
      </c>
      <c r="G14" s="6">
        <v>0.45652173913043476</v>
      </c>
      <c r="H14" s="6">
        <v>0</v>
      </c>
      <c r="I14" s="6">
        <v>1.6413043478260869</v>
      </c>
      <c r="J14" s="6">
        <v>0</v>
      </c>
      <c r="K14" s="6">
        <v>0</v>
      </c>
      <c r="L14" s="6">
        <v>3.9156521739130423</v>
      </c>
      <c r="M14" s="6">
        <v>5.2663043478260869</v>
      </c>
      <c r="N14" s="6">
        <v>0.29565217391304349</v>
      </c>
      <c r="O14" s="6">
        <f>SUM(NonNurse[[#This Row],[Qualified Social Work Staff Hours]],NonNurse[[#This Row],[Other Social Work Staff Hours]])/NonNurse[[#This Row],[MDS Census]]</f>
        <v>4.6395865445643301E-2</v>
      </c>
      <c r="P14" s="6">
        <v>5.5652173913043477</v>
      </c>
      <c r="Q14" s="6">
        <v>14.482608695652173</v>
      </c>
      <c r="R14" s="6">
        <f>SUM(NonNurse[[#This Row],[Qualified Activities Professional Hours]],NonNurse[[#This Row],[Other Activities Professional Hours]])/NonNurse[[#This Row],[MDS Census]]</f>
        <v>0.16723184332215066</v>
      </c>
      <c r="S14" s="6">
        <v>4.2875000000000005</v>
      </c>
      <c r="T14" s="6">
        <v>8.0267391304347822</v>
      </c>
      <c r="U14" s="6">
        <v>0</v>
      </c>
      <c r="V14" s="6">
        <f>SUM(NonNurse[[#This Row],[Occupational Therapist Hours]],NonNurse[[#This Row],[OT Assistant Hours]],NonNurse[[#This Row],[OT Aide Hours]])/NonNurse[[#This Row],[MDS Census]]</f>
        <v>0.10272100825097469</v>
      </c>
      <c r="W14" s="6">
        <v>5.4113043478260874</v>
      </c>
      <c r="X14" s="6">
        <v>9.8464130434782628</v>
      </c>
      <c r="Y14" s="6">
        <v>0</v>
      </c>
      <c r="Z14" s="6">
        <f>SUM(NonNurse[[#This Row],[Physical Therapist (PT) Hours]],NonNurse[[#This Row],[PT Assistant Hours]],NonNurse[[#This Row],[PT Aide Hours]])/NonNurse[[#This Row],[MDS Census]]</f>
        <v>0.12727445824644121</v>
      </c>
      <c r="AA14" s="6">
        <v>0</v>
      </c>
      <c r="AB14" s="6">
        <v>0</v>
      </c>
      <c r="AC14" s="6">
        <v>0</v>
      </c>
      <c r="AD14" s="6">
        <v>0</v>
      </c>
      <c r="AE14" s="6">
        <v>0</v>
      </c>
      <c r="AF14" s="6">
        <v>0</v>
      </c>
      <c r="AG14" s="6">
        <v>0</v>
      </c>
      <c r="AH14" s="1">
        <v>155156</v>
      </c>
      <c r="AI14">
        <v>5</v>
      </c>
    </row>
    <row r="15" spans="1:35" x14ac:dyDescent="0.25">
      <c r="A15" t="s">
        <v>508</v>
      </c>
      <c r="B15" t="s">
        <v>281</v>
      </c>
      <c r="C15" t="s">
        <v>789</v>
      </c>
      <c r="D15" t="s">
        <v>586</v>
      </c>
      <c r="E15" s="6">
        <v>69.467391304347828</v>
      </c>
      <c r="F15" s="6">
        <v>28.745652173913033</v>
      </c>
      <c r="G15" s="6">
        <v>0.39945652173913043</v>
      </c>
      <c r="H15" s="6">
        <v>0.33695652173913043</v>
      </c>
      <c r="I15" s="6">
        <v>1</v>
      </c>
      <c r="J15" s="6">
        <v>0</v>
      </c>
      <c r="K15" s="6">
        <v>0</v>
      </c>
      <c r="L15" s="6">
        <v>5.2548913043478267</v>
      </c>
      <c r="M15" s="6">
        <v>5.6684782608695654</v>
      </c>
      <c r="N15" s="6">
        <v>0</v>
      </c>
      <c r="O15" s="6">
        <f>SUM(NonNurse[[#This Row],[Qualified Social Work Staff Hours]],NonNurse[[#This Row],[Other Social Work Staff Hours]])/NonNurse[[#This Row],[MDS Census]]</f>
        <v>8.1599123767798473E-2</v>
      </c>
      <c r="P15" s="6">
        <v>5.4782608695652177</v>
      </c>
      <c r="Q15" s="6">
        <v>13.114130434782606</v>
      </c>
      <c r="R15" s="6">
        <f>SUM(NonNurse[[#This Row],[Qualified Activities Professional Hours]],NonNurse[[#This Row],[Other Activities Professional Hours]])/NonNurse[[#This Row],[MDS Census]]</f>
        <v>0.26764199655765919</v>
      </c>
      <c r="S15" s="6">
        <v>1.2435869565217392</v>
      </c>
      <c r="T15" s="6">
        <v>3.9621739130434781</v>
      </c>
      <c r="U15" s="6">
        <v>0</v>
      </c>
      <c r="V15" s="6">
        <f>SUM(NonNurse[[#This Row],[Occupational Therapist Hours]],NonNurse[[#This Row],[OT Assistant Hours]],NonNurse[[#This Row],[OT Aide Hours]])/NonNurse[[#This Row],[MDS Census]]</f>
        <v>7.4938194335784705E-2</v>
      </c>
      <c r="W15" s="6">
        <v>2.1449999999999996</v>
      </c>
      <c r="X15" s="6">
        <v>4.4085869565217388</v>
      </c>
      <c r="Y15" s="6">
        <v>0</v>
      </c>
      <c r="Z15" s="6">
        <f>SUM(NonNurse[[#This Row],[Physical Therapist (PT) Hours]],NonNurse[[#This Row],[PT Assistant Hours]],NonNurse[[#This Row],[PT Aide Hours]])/NonNurse[[#This Row],[MDS Census]]</f>
        <v>9.4340478798310104E-2</v>
      </c>
      <c r="AA15" s="6">
        <v>0</v>
      </c>
      <c r="AB15" s="6">
        <v>0</v>
      </c>
      <c r="AC15" s="6">
        <v>0</v>
      </c>
      <c r="AD15" s="6">
        <v>0</v>
      </c>
      <c r="AE15" s="6">
        <v>0</v>
      </c>
      <c r="AF15" s="6">
        <v>0</v>
      </c>
      <c r="AG15" s="6">
        <v>0</v>
      </c>
      <c r="AH15" s="1">
        <v>155572</v>
      </c>
      <c r="AI15">
        <v>5</v>
      </c>
    </row>
    <row r="16" spans="1:35" x14ac:dyDescent="0.25">
      <c r="A16" t="s">
        <v>508</v>
      </c>
      <c r="B16" t="s">
        <v>22</v>
      </c>
      <c r="C16" t="s">
        <v>704</v>
      </c>
      <c r="D16" t="s">
        <v>569</v>
      </c>
      <c r="E16" s="6">
        <v>46.086956521739133</v>
      </c>
      <c r="F16" s="6">
        <v>34.51195652173913</v>
      </c>
      <c r="G16" s="6">
        <v>0.42391304347826086</v>
      </c>
      <c r="H16" s="6">
        <v>0</v>
      </c>
      <c r="I16" s="6">
        <v>0.96739130434782605</v>
      </c>
      <c r="J16" s="6">
        <v>0</v>
      </c>
      <c r="K16" s="6">
        <v>0</v>
      </c>
      <c r="L16" s="6">
        <v>0.94130434782608685</v>
      </c>
      <c r="M16" s="6">
        <v>5.2282608695652177</v>
      </c>
      <c r="N16" s="6">
        <v>0</v>
      </c>
      <c r="O16" s="6">
        <f>SUM(NonNurse[[#This Row],[Qualified Social Work Staff Hours]],NonNurse[[#This Row],[Other Social Work Staff Hours]])/NonNurse[[#This Row],[MDS Census]]</f>
        <v>0.1134433962264151</v>
      </c>
      <c r="P16" s="6">
        <v>4.9076086956521738</v>
      </c>
      <c r="Q16" s="6">
        <v>12.845652173913043</v>
      </c>
      <c r="R16" s="6">
        <f>SUM(NonNurse[[#This Row],[Qualified Activities Professional Hours]],NonNurse[[#This Row],[Other Activities Professional Hours]])/NonNurse[[#This Row],[MDS Census]]</f>
        <v>0.3852122641509434</v>
      </c>
      <c r="S16" s="6">
        <v>2.5344565217391306</v>
      </c>
      <c r="T16" s="6">
        <v>4.9518478260869561</v>
      </c>
      <c r="U16" s="6">
        <v>0</v>
      </c>
      <c r="V16" s="6">
        <f>SUM(NonNurse[[#This Row],[Occupational Therapist Hours]],NonNurse[[#This Row],[OT Assistant Hours]],NonNurse[[#This Row],[OT Aide Hours]])/NonNurse[[#This Row],[MDS Census]]</f>
        <v>0.16243867924528302</v>
      </c>
      <c r="W16" s="6">
        <v>5.8704347826086947</v>
      </c>
      <c r="X16" s="6">
        <v>5.5765217391304347</v>
      </c>
      <c r="Y16" s="6">
        <v>0</v>
      </c>
      <c r="Z16" s="6">
        <f>SUM(NonNurse[[#This Row],[Physical Therapist (PT) Hours]],NonNurse[[#This Row],[PT Assistant Hours]],NonNurse[[#This Row],[PT Aide Hours]])/NonNurse[[#This Row],[MDS Census]]</f>
        <v>0.248377358490566</v>
      </c>
      <c r="AA16" s="6">
        <v>0</v>
      </c>
      <c r="AB16" s="6">
        <v>0</v>
      </c>
      <c r="AC16" s="6">
        <v>0</v>
      </c>
      <c r="AD16" s="6">
        <v>0</v>
      </c>
      <c r="AE16" s="6">
        <v>0</v>
      </c>
      <c r="AF16" s="6">
        <v>0</v>
      </c>
      <c r="AG16" s="6">
        <v>0</v>
      </c>
      <c r="AH16" s="1">
        <v>155064</v>
      </c>
      <c r="AI16">
        <v>5</v>
      </c>
    </row>
    <row r="17" spans="1:35" x14ac:dyDescent="0.25">
      <c r="A17" t="s">
        <v>508</v>
      </c>
      <c r="B17" t="s">
        <v>430</v>
      </c>
      <c r="C17" t="s">
        <v>636</v>
      </c>
      <c r="D17" t="s">
        <v>576</v>
      </c>
      <c r="E17" s="6">
        <v>47.586956521739133</v>
      </c>
      <c r="F17" s="6">
        <v>37.326630434782608</v>
      </c>
      <c r="G17" s="6">
        <v>0</v>
      </c>
      <c r="H17" s="6">
        <v>0</v>
      </c>
      <c r="I17" s="6">
        <v>0.89130434782608692</v>
      </c>
      <c r="J17" s="6">
        <v>0</v>
      </c>
      <c r="K17" s="6">
        <v>0</v>
      </c>
      <c r="L17" s="6">
        <v>2.5190217391304346</v>
      </c>
      <c r="M17" s="6">
        <v>5.1304347826086953</v>
      </c>
      <c r="N17" s="6">
        <v>0</v>
      </c>
      <c r="O17" s="6">
        <f>SUM(NonNurse[[#This Row],[Qualified Social Work Staff Hours]],NonNurse[[#This Row],[Other Social Work Staff Hours]])/NonNurse[[#This Row],[MDS Census]]</f>
        <v>0.10781178620374599</v>
      </c>
      <c r="P17" s="6">
        <v>5.3043478260869561</v>
      </c>
      <c r="Q17" s="6">
        <v>4.339130434782609</v>
      </c>
      <c r="R17" s="6">
        <f>SUM(NonNurse[[#This Row],[Qualified Activities Professional Hours]],NonNurse[[#This Row],[Other Activities Professional Hours]])/NonNurse[[#This Row],[MDS Census]]</f>
        <v>0.20264961169483781</v>
      </c>
      <c r="S17" s="6">
        <v>4.9163043478260855</v>
      </c>
      <c r="T17" s="6">
        <v>2.2315217391304341</v>
      </c>
      <c r="U17" s="6">
        <v>0</v>
      </c>
      <c r="V17" s="6">
        <f>SUM(NonNurse[[#This Row],[Occupational Therapist Hours]],NonNurse[[#This Row],[OT Assistant Hours]],NonNurse[[#This Row],[OT Aide Hours]])/NonNurse[[#This Row],[MDS Census]]</f>
        <v>0.15020557332115117</v>
      </c>
      <c r="W17" s="6">
        <v>9.4878260869565221</v>
      </c>
      <c r="X17" s="6">
        <v>2.8424999999999985</v>
      </c>
      <c r="Y17" s="6">
        <v>0</v>
      </c>
      <c r="Z17" s="6">
        <f>SUM(NonNurse[[#This Row],[Physical Therapist (PT) Hours]],NonNurse[[#This Row],[PT Assistant Hours]],NonNurse[[#This Row],[PT Aide Hours]])/NonNurse[[#This Row],[MDS Census]]</f>
        <v>0.25911146642302418</v>
      </c>
      <c r="AA17" s="6">
        <v>0</v>
      </c>
      <c r="AB17" s="6">
        <v>0</v>
      </c>
      <c r="AC17" s="6">
        <v>0</v>
      </c>
      <c r="AD17" s="6">
        <v>0</v>
      </c>
      <c r="AE17" s="6">
        <v>0</v>
      </c>
      <c r="AF17" s="6">
        <v>0</v>
      </c>
      <c r="AG17" s="6">
        <v>0</v>
      </c>
      <c r="AH17" s="1">
        <v>155799</v>
      </c>
      <c r="AI17">
        <v>5</v>
      </c>
    </row>
    <row r="18" spans="1:35" x14ac:dyDescent="0.25">
      <c r="A18" t="s">
        <v>508</v>
      </c>
      <c r="B18" t="s">
        <v>353</v>
      </c>
      <c r="C18" t="s">
        <v>687</v>
      </c>
      <c r="D18" t="s">
        <v>598</v>
      </c>
      <c r="E18" s="6">
        <v>84.728260869565219</v>
      </c>
      <c r="F18" s="6">
        <v>36.496739130434776</v>
      </c>
      <c r="G18" s="6">
        <v>0.59782608695652173</v>
      </c>
      <c r="H18" s="6">
        <v>0</v>
      </c>
      <c r="I18" s="6">
        <v>0.79347826086956519</v>
      </c>
      <c r="J18" s="6">
        <v>0</v>
      </c>
      <c r="K18" s="6">
        <v>0.4891304347826087</v>
      </c>
      <c r="L18" s="6">
        <v>2.9098913043478261</v>
      </c>
      <c r="M18" s="6">
        <v>5.5788043478260869</v>
      </c>
      <c r="N18" s="6">
        <v>0</v>
      </c>
      <c r="O18" s="6">
        <f>SUM(NonNurse[[#This Row],[Qualified Social Work Staff Hours]],NonNurse[[#This Row],[Other Social Work Staff Hours]])/NonNurse[[#This Row],[MDS Census]]</f>
        <v>6.5843489416292492E-2</v>
      </c>
      <c r="P18" s="6">
        <v>5.4782608695652177</v>
      </c>
      <c r="Q18" s="6">
        <v>36.602173913043501</v>
      </c>
      <c r="R18" s="6">
        <f>SUM(NonNurse[[#This Row],[Qualified Activities Professional Hours]],NonNurse[[#This Row],[Other Activities Professional Hours]])/NonNurse[[#This Row],[MDS Census]]</f>
        <v>0.49665169980756924</v>
      </c>
      <c r="S18" s="6">
        <v>1.3659782608695652</v>
      </c>
      <c r="T18" s="6">
        <v>6.2405434782608724</v>
      </c>
      <c r="U18" s="6">
        <v>0</v>
      </c>
      <c r="V18" s="6">
        <f>SUM(NonNurse[[#This Row],[Occupational Therapist Hours]],NonNurse[[#This Row],[OT Assistant Hours]],NonNurse[[#This Row],[OT Aide Hours]])/NonNurse[[#This Row],[MDS Census]]</f>
        <v>8.9775497113534344E-2</v>
      </c>
      <c r="W18" s="6">
        <v>3.3370652173913049</v>
      </c>
      <c r="X18" s="6">
        <v>9.7824999999999971</v>
      </c>
      <c r="Y18" s="6">
        <v>0</v>
      </c>
      <c r="Z18" s="6">
        <f>SUM(NonNurse[[#This Row],[Physical Therapist (PT) Hours]],NonNurse[[#This Row],[PT Assistant Hours]],NonNurse[[#This Row],[PT Aide Hours]])/NonNurse[[#This Row],[MDS Census]]</f>
        <v>0.15484284797947398</v>
      </c>
      <c r="AA18" s="6">
        <v>0</v>
      </c>
      <c r="AB18" s="6">
        <v>0</v>
      </c>
      <c r="AC18" s="6">
        <v>0</v>
      </c>
      <c r="AD18" s="6">
        <v>0</v>
      </c>
      <c r="AE18" s="6">
        <v>0</v>
      </c>
      <c r="AF18" s="6">
        <v>0</v>
      </c>
      <c r="AG18" s="6">
        <v>0</v>
      </c>
      <c r="AH18" s="1">
        <v>155702</v>
      </c>
      <c r="AI18">
        <v>5</v>
      </c>
    </row>
    <row r="19" spans="1:35" x14ac:dyDescent="0.25">
      <c r="A19" t="s">
        <v>508</v>
      </c>
      <c r="B19" t="s">
        <v>282</v>
      </c>
      <c r="C19" t="s">
        <v>780</v>
      </c>
      <c r="D19" t="s">
        <v>578</v>
      </c>
      <c r="E19" s="6">
        <v>124.69565217391305</v>
      </c>
      <c r="F19" s="6">
        <v>38.644565217391317</v>
      </c>
      <c r="G19" s="6">
        <v>0.89130434782608692</v>
      </c>
      <c r="H19" s="6">
        <v>0</v>
      </c>
      <c r="I19" s="6">
        <v>1.0978260869565217</v>
      </c>
      <c r="J19" s="6">
        <v>0</v>
      </c>
      <c r="K19" s="6">
        <v>0</v>
      </c>
      <c r="L19" s="6">
        <v>5.2527173913043468</v>
      </c>
      <c r="M19" s="6">
        <v>5.4239130434782608</v>
      </c>
      <c r="N19" s="6">
        <v>0</v>
      </c>
      <c r="O19" s="6">
        <f>SUM(NonNurse[[#This Row],[Qualified Social Work Staff Hours]],NonNurse[[#This Row],[Other Social Work Staff Hours]])/NonNurse[[#This Row],[MDS Census]]</f>
        <v>4.3497210599721059E-2</v>
      </c>
      <c r="P19" s="6">
        <v>5.2173913043478262</v>
      </c>
      <c r="Q19" s="6">
        <v>58.33695652173914</v>
      </c>
      <c r="R19" s="6">
        <f>SUM(NonNurse[[#This Row],[Qualified Activities Professional Hours]],NonNurse[[#This Row],[Other Activities Professional Hours]])/NonNurse[[#This Row],[MDS Census]]</f>
        <v>0.50967573221757334</v>
      </c>
      <c r="S19" s="6">
        <v>4.7772826086956508</v>
      </c>
      <c r="T19" s="6">
        <v>8.0022826086956531</v>
      </c>
      <c r="U19" s="6">
        <v>0</v>
      </c>
      <c r="V19" s="6">
        <f>SUM(NonNurse[[#This Row],[Occupational Therapist Hours]],NonNurse[[#This Row],[OT Assistant Hours]],NonNurse[[#This Row],[OT Aide Hours]])/NonNurse[[#This Row],[MDS Census]]</f>
        <v>0.1024860529986053</v>
      </c>
      <c r="W19" s="6">
        <v>6.9910869565217411</v>
      </c>
      <c r="X19" s="6">
        <v>6.3861956521739138</v>
      </c>
      <c r="Y19" s="6">
        <v>0</v>
      </c>
      <c r="Z19" s="6">
        <f>SUM(NonNurse[[#This Row],[Physical Therapist (PT) Hours]],NonNurse[[#This Row],[PT Assistant Hours]],NonNurse[[#This Row],[PT Aide Hours]])/NonNurse[[#This Row],[MDS Census]]</f>
        <v>0.10727946304044632</v>
      </c>
      <c r="AA19" s="6">
        <v>0</v>
      </c>
      <c r="AB19" s="6">
        <v>0</v>
      </c>
      <c r="AC19" s="6">
        <v>0</v>
      </c>
      <c r="AD19" s="6">
        <v>0</v>
      </c>
      <c r="AE19" s="6">
        <v>0</v>
      </c>
      <c r="AF19" s="6">
        <v>0</v>
      </c>
      <c r="AG19" s="6">
        <v>0</v>
      </c>
      <c r="AH19" s="1">
        <v>155580</v>
      </c>
      <c r="AI19">
        <v>5</v>
      </c>
    </row>
    <row r="20" spans="1:35" x14ac:dyDescent="0.25">
      <c r="A20" t="s">
        <v>508</v>
      </c>
      <c r="B20" t="s">
        <v>297</v>
      </c>
      <c r="C20" t="s">
        <v>730</v>
      </c>
      <c r="D20" t="s">
        <v>585</v>
      </c>
      <c r="E20" s="6">
        <v>68.945652173913047</v>
      </c>
      <c r="F20" s="6">
        <v>5.2173913043478262</v>
      </c>
      <c r="G20" s="6">
        <v>0.58695652173913049</v>
      </c>
      <c r="H20" s="6">
        <v>0.29130434782608694</v>
      </c>
      <c r="I20" s="6">
        <v>4.7608695652173916</v>
      </c>
      <c r="J20" s="6">
        <v>0</v>
      </c>
      <c r="K20" s="6">
        <v>0</v>
      </c>
      <c r="L20" s="6">
        <v>4.8086956521739141</v>
      </c>
      <c r="M20" s="6">
        <v>5.1739130434782608</v>
      </c>
      <c r="N20" s="6">
        <v>6.1619565217391301</v>
      </c>
      <c r="O20" s="6">
        <f>SUM(NonNurse[[#This Row],[Qualified Social Work Staff Hours]],NonNurse[[#This Row],[Other Social Work Staff Hours]])/NonNurse[[#This Row],[MDS Census]]</f>
        <v>0.16441746807504332</v>
      </c>
      <c r="P20" s="6">
        <v>17.445652173913043</v>
      </c>
      <c r="Q20" s="6">
        <v>4.4533695652173915</v>
      </c>
      <c r="R20" s="6">
        <f>SUM(NonNurse[[#This Row],[Qualified Activities Professional Hours]],NonNurse[[#This Row],[Other Activities Professional Hours]])/NonNurse[[#This Row],[MDS Census]]</f>
        <v>0.3176273056913132</v>
      </c>
      <c r="S20" s="6">
        <v>1.3554347826086959</v>
      </c>
      <c r="T20" s="6">
        <v>4.3763043478260872</v>
      </c>
      <c r="U20" s="6">
        <v>0</v>
      </c>
      <c r="V20" s="6">
        <f>SUM(NonNurse[[#This Row],[Occupational Therapist Hours]],NonNurse[[#This Row],[OT Assistant Hours]],NonNurse[[#This Row],[OT Aide Hours]])/NonNurse[[#This Row],[MDS Census]]</f>
        <v>8.3134163644962955E-2</v>
      </c>
      <c r="W20" s="6">
        <v>4.5939130434782616</v>
      </c>
      <c r="X20" s="6">
        <v>1.4163043478260868</v>
      </c>
      <c r="Y20" s="6">
        <v>0</v>
      </c>
      <c r="Z20" s="6">
        <f>SUM(NonNurse[[#This Row],[Physical Therapist (PT) Hours]],NonNurse[[#This Row],[PT Assistant Hours]],NonNurse[[#This Row],[PT Aide Hours]])/NonNurse[[#This Row],[MDS Census]]</f>
        <v>8.7173261863471546E-2</v>
      </c>
      <c r="AA20" s="6">
        <v>0</v>
      </c>
      <c r="AB20" s="6">
        <v>0</v>
      </c>
      <c r="AC20" s="6">
        <v>0</v>
      </c>
      <c r="AD20" s="6">
        <v>0</v>
      </c>
      <c r="AE20" s="6">
        <v>0</v>
      </c>
      <c r="AF20" s="6">
        <v>0</v>
      </c>
      <c r="AG20" s="6">
        <v>0</v>
      </c>
      <c r="AH20" s="1">
        <v>155625</v>
      </c>
      <c r="AI20">
        <v>5</v>
      </c>
    </row>
    <row r="21" spans="1:35" x14ac:dyDescent="0.25">
      <c r="A21" t="s">
        <v>508</v>
      </c>
      <c r="B21" t="s">
        <v>236</v>
      </c>
      <c r="C21" t="s">
        <v>655</v>
      </c>
      <c r="D21" t="s">
        <v>588</v>
      </c>
      <c r="E21" s="6">
        <v>95.673913043478265</v>
      </c>
      <c r="F21" s="6">
        <v>5.0434782608695654</v>
      </c>
      <c r="G21" s="6">
        <v>0</v>
      </c>
      <c r="H21" s="6">
        <v>0</v>
      </c>
      <c r="I21" s="6">
        <v>0</v>
      </c>
      <c r="J21" s="6">
        <v>0</v>
      </c>
      <c r="K21" s="6">
        <v>0</v>
      </c>
      <c r="L21" s="6">
        <v>5.4526086956521747</v>
      </c>
      <c r="M21" s="6">
        <v>0</v>
      </c>
      <c r="N21" s="6">
        <v>10.127717391304346</v>
      </c>
      <c r="O21" s="6">
        <f>SUM(NonNurse[[#This Row],[Qualified Social Work Staff Hours]],NonNurse[[#This Row],[Other Social Work Staff Hours]])/NonNurse[[#This Row],[MDS Census]]</f>
        <v>0.10585662349466028</v>
      </c>
      <c r="P21" s="6">
        <v>4.6927173913043481</v>
      </c>
      <c r="Q21" s="6">
        <v>9.9728260869565215</v>
      </c>
      <c r="R21" s="6">
        <f>SUM(NonNurse[[#This Row],[Qualified Activities Professional Hours]],NonNurse[[#This Row],[Other Activities Professional Hours]])/NonNurse[[#This Row],[MDS Census]]</f>
        <v>0.15328675301067937</v>
      </c>
      <c r="S21" s="6">
        <v>6.5866304347826077</v>
      </c>
      <c r="T21" s="6">
        <v>9.2430434782608693</v>
      </c>
      <c r="U21" s="6">
        <v>0</v>
      </c>
      <c r="V21" s="6">
        <f>SUM(NonNurse[[#This Row],[Occupational Therapist Hours]],NonNurse[[#This Row],[OT Assistant Hours]],NonNurse[[#This Row],[OT Aide Hours]])/NonNurse[[#This Row],[MDS Census]]</f>
        <v>0.16545444217223357</v>
      </c>
      <c r="W21" s="6">
        <v>5.1438043478260864</v>
      </c>
      <c r="X21" s="6">
        <v>17.526413043478268</v>
      </c>
      <c r="Y21" s="6">
        <v>0</v>
      </c>
      <c r="Z21" s="6">
        <f>SUM(NonNurse[[#This Row],[Physical Therapist (PT) Hours]],NonNurse[[#This Row],[PT Assistant Hours]],NonNurse[[#This Row],[PT Aide Hours]])/NonNurse[[#This Row],[MDS Census]]</f>
        <v>0.2369529652351739</v>
      </c>
      <c r="AA21" s="6">
        <v>0</v>
      </c>
      <c r="AB21" s="6">
        <v>0</v>
      </c>
      <c r="AC21" s="6">
        <v>0</v>
      </c>
      <c r="AD21" s="6">
        <v>38.013586956521735</v>
      </c>
      <c r="AE21" s="6">
        <v>0</v>
      </c>
      <c r="AF21" s="6">
        <v>0</v>
      </c>
      <c r="AG21" s="6">
        <v>0</v>
      </c>
      <c r="AH21" s="1">
        <v>155481</v>
      </c>
      <c r="AI21">
        <v>5</v>
      </c>
    </row>
    <row r="22" spans="1:35" x14ac:dyDescent="0.25">
      <c r="A22" t="s">
        <v>508</v>
      </c>
      <c r="B22" t="s">
        <v>446</v>
      </c>
      <c r="C22" t="s">
        <v>696</v>
      </c>
      <c r="D22" t="s">
        <v>557</v>
      </c>
      <c r="E22" s="6">
        <v>55.119565217391305</v>
      </c>
      <c r="F22" s="6">
        <v>30.423478260869569</v>
      </c>
      <c r="G22" s="6">
        <v>0.56521739130434778</v>
      </c>
      <c r="H22" s="6">
        <v>0.30434782608695654</v>
      </c>
      <c r="I22" s="6">
        <v>0</v>
      </c>
      <c r="J22" s="6">
        <v>0</v>
      </c>
      <c r="K22" s="6">
        <v>0</v>
      </c>
      <c r="L22" s="6">
        <v>0</v>
      </c>
      <c r="M22" s="6">
        <v>9.9435869565217399</v>
      </c>
      <c r="N22" s="6">
        <v>0</v>
      </c>
      <c r="O22" s="6">
        <f>SUM(NonNurse[[#This Row],[Qualified Social Work Staff Hours]],NonNurse[[#This Row],[Other Social Work Staff Hours]])/NonNurse[[#This Row],[MDS Census]]</f>
        <v>0.18040031551962138</v>
      </c>
      <c r="P22" s="6">
        <v>4.5903260869565203</v>
      </c>
      <c r="Q22" s="6">
        <v>9.2346739130434745</v>
      </c>
      <c r="R22" s="6">
        <f>SUM(NonNurse[[#This Row],[Qualified Activities Professional Hours]],NonNurse[[#This Row],[Other Activities Professional Hours]])/NonNurse[[#This Row],[MDS Census]]</f>
        <v>0.25081837901794513</v>
      </c>
      <c r="S22" s="6">
        <v>0</v>
      </c>
      <c r="T22" s="6">
        <v>0</v>
      </c>
      <c r="U22" s="6">
        <v>0</v>
      </c>
      <c r="V22" s="6">
        <f>SUM(NonNurse[[#This Row],[Occupational Therapist Hours]],NonNurse[[#This Row],[OT Assistant Hours]],NonNurse[[#This Row],[OT Aide Hours]])/NonNurse[[#This Row],[MDS Census]]</f>
        <v>0</v>
      </c>
      <c r="W22" s="6">
        <v>0</v>
      </c>
      <c r="X22" s="6">
        <v>0</v>
      </c>
      <c r="Y22" s="6">
        <v>0</v>
      </c>
      <c r="Z22" s="6">
        <f>SUM(NonNurse[[#This Row],[Physical Therapist (PT) Hours]],NonNurse[[#This Row],[PT Assistant Hours]],NonNurse[[#This Row],[PT Aide Hours]])/NonNurse[[#This Row],[MDS Census]]</f>
        <v>0</v>
      </c>
      <c r="AA22" s="6">
        <v>0</v>
      </c>
      <c r="AB22" s="6">
        <v>0</v>
      </c>
      <c r="AC22" s="6">
        <v>0</v>
      </c>
      <c r="AD22" s="6">
        <v>46.106195652173916</v>
      </c>
      <c r="AE22" s="6">
        <v>0</v>
      </c>
      <c r="AF22" s="6">
        <v>0</v>
      </c>
      <c r="AG22" s="6">
        <v>0</v>
      </c>
      <c r="AH22" s="1">
        <v>155816</v>
      </c>
      <c r="AI22">
        <v>5</v>
      </c>
    </row>
    <row r="23" spans="1:35" x14ac:dyDescent="0.25">
      <c r="A23" t="s">
        <v>508</v>
      </c>
      <c r="B23" t="s">
        <v>394</v>
      </c>
      <c r="C23" t="s">
        <v>726</v>
      </c>
      <c r="D23" t="s">
        <v>581</v>
      </c>
      <c r="E23" s="6">
        <v>28.684782608695652</v>
      </c>
      <c r="F23" s="6">
        <v>5.6521739130434785</v>
      </c>
      <c r="G23" s="6">
        <v>0.2608695652173913</v>
      </c>
      <c r="H23" s="6">
        <v>0</v>
      </c>
      <c r="I23" s="6">
        <v>0.31521739130434784</v>
      </c>
      <c r="J23" s="6">
        <v>0</v>
      </c>
      <c r="K23" s="6">
        <v>0</v>
      </c>
      <c r="L23" s="6">
        <v>0.79260869565217362</v>
      </c>
      <c r="M23" s="6">
        <v>0</v>
      </c>
      <c r="N23" s="6">
        <v>5.6521739130434785</v>
      </c>
      <c r="O23" s="6">
        <f>SUM(NonNurse[[#This Row],[Qualified Social Work Staff Hours]],NonNurse[[#This Row],[Other Social Work Staff Hours]])/NonNurse[[#This Row],[MDS Census]]</f>
        <v>0.19704433497536947</v>
      </c>
      <c r="P23" s="6">
        <v>5.6521739130434785</v>
      </c>
      <c r="Q23" s="6">
        <v>17.961956521739129</v>
      </c>
      <c r="R23" s="6">
        <f>SUM(NonNurse[[#This Row],[Qualified Activities Professional Hours]],NonNurse[[#This Row],[Other Activities Professional Hours]])/NonNurse[[#This Row],[MDS Census]]</f>
        <v>0.82322849564228873</v>
      </c>
      <c r="S23" s="6">
        <v>0.58706521739130424</v>
      </c>
      <c r="T23" s="6">
        <v>2.7023913043478269</v>
      </c>
      <c r="U23" s="6">
        <v>0</v>
      </c>
      <c r="V23" s="6">
        <f>SUM(NonNurse[[#This Row],[Occupational Therapist Hours]],NonNurse[[#This Row],[OT Assistant Hours]],NonNurse[[#This Row],[OT Aide Hours]])/NonNurse[[#This Row],[MDS Census]]</f>
        <v>0.11467601364153092</v>
      </c>
      <c r="W23" s="6">
        <v>1.1356521739130436</v>
      </c>
      <c r="X23" s="6">
        <v>0.38249999999999995</v>
      </c>
      <c r="Y23" s="6">
        <v>0</v>
      </c>
      <c r="Z23" s="6">
        <f>SUM(NonNurse[[#This Row],[Physical Therapist (PT) Hours]],NonNurse[[#This Row],[PT Assistant Hours]],NonNurse[[#This Row],[PT Aide Hours]])/NonNurse[[#This Row],[MDS Census]]</f>
        <v>5.2925350511557417E-2</v>
      </c>
      <c r="AA23" s="6">
        <v>0</v>
      </c>
      <c r="AB23" s="6">
        <v>0</v>
      </c>
      <c r="AC23" s="6">
        <v>0</v>
      </c>
      <c r="AD23" s="6">
        <v>4.1847826086956523</v>
      </c>
      <c r="AE23" s="6">
        <v>0</v>
      </c>
      <c r="AF23" s="6">
        <v>0</v>
      </c>
      <c r="AG23" s="6">
        <v>0</v>
      </c>
      <c r="AH23" s="1">
        <v>155758</v>
      </c>
      <c r="AI23">
        <v>5</v>
      </c>
    </row>
    <row r="24" spans="1:35" x14ac:dyDescent="0.25">
      <c r="A24" t="s">
        <v>508</v>
      </c>
      <c r="B24" t="s">
        <v>378</v>
      </c>
      <c r="C24" t="s">
        <v>690</v>
      </c>
      <c r="D24" t="s">
        <v>556</v>
      </c>
      <c r="E24" s="6">
        <v>52.217391304347828</v>
      </c>
      <c r="F24" s="6">
        <v>28.995760869565228</v>
      </c>
      <c r="G24" s="6">
        <v>2.0489130434782608</v>
      </c>
      <c r="H24" s="6">
        <v>0.17119565217391305</v>
      </c>
      <c r="I24" s="6">
        <v>0</v>
      </c>
      <c r="J24" s="6">
        <v>0</v>
      </c>
      <c r="K24" s="6">
        <v>0</v>
      </c>
      <c r="L24" s="6">
        <v>3.0429347826086937</v>
      </c>
      <c r="M24" s="6">
        <v>5.5190217391304364</v>
      </c>
      <c r="N24" s="6">
        <v>0</v>
      </c>
      <c r="O24" s="6">
        <f>SUM(NonNurse[[#This Row],[Qualified Social Work Staff Hours]],NonNurse[[#This Row],[Other Social Work Staff Hours]])/NonNurse[[#This Row],[MDS Census]]</f>
        <v>0.10569317235636971</v>
      </c>
      <c r="P24" s="6">
        <v>4.1538043478260871</v>
      </c>
      <c r="Q24" s="6">
        <v>12.453586956521734</v>
      </c>
      <c r="R24" s="6">
        <f>SUM(NonNurse[[#This Row],[Qualified Activities Professional Hours]],NonNurse[[#This Row],[Other Activities Professional Hours]])/NonNurse[[#This Row],[MDS Census]]</f>
        <v>0.31804329725228964</v>
      </c>
      <c r="S24" s="6">
        <v>4.5523913043478252</v>
      </c>
      <c r="T24" s="6">
        <v>9.6197826086956528</v>
      </c>
      <c r="U24" s="6">
        <v>0</v>
      </c>
      <c r="V24" s="6">
        <f>SUM(NonNurse[[#This Row],[Occupational Therapist Hours]],NonNurse[[#This Row],[OT Assistant Hours]],NonNurse[[#This Row],[OT Aide Hours]])/NonNurse[[#This Row],[MDS Census]]</f>
        <v>0.27140716069941712</v>
      </c>
      <c r="W24" s="6">
        <v>3.4961956521739128</v>
      </c>
      <c r="X24" s="6">
        <v>4.3066304347826083</v>
      </c>
      <c r="Y24" s="6">
        <v>0</v>
      </c>
      <c r="Z24" s="6">
        <f>SUM(NonNurse[[#This Row],[Physical Therapist (PT) Hours]],NonNurse[[#This Row],[PT Assistant Hours]],NonNurse[[#This Row],[PT Aide Hours]])/NonNurse[[#This Row],[MDS Census]]</f>
        <v>0.14942964196502914</v>
      </c>
      <c r="AA24" s="6">
        <v>0</v>
      </c>
      <c r="AB24" s="6">
        <v>0</v>
      </c>
      <c r="AC24" s="6">
        <v>0</v>
      </c>
      <c r="AD24" s="6">
        <v>47.649239130434779</v>
      </c>
      <c r="AE24" s="6">
        <v>0</v>
      </c>
      <c r="AF24" s="6">
        <v>0</v>
      </c>
      <c r="AG24" s="6">
        <v>0</v>
      </c>
      <c r="AH24" s="1">
        <v>155735</v>
      </c>
      <c r="AI24">
        <v>5</v>
      </c>
    </row>
    <row r="25" spans="1:35" x14ac:dyDescent="0.25">
      <c r="A25" t="s">
        <v>508</v>
      </c>
      <c r="B25" t="s">
        <v>429</v>
      </c>
      <c r="C25" t="s">
        <v>708</v>
      </c>
      <c r="D25" t="s">
        <v>605</v>
      </c>
      <c r="E25" s="6">
        <v>113.90217391304348</v>
      </c>
      <c r="F25" s="6">
        <v>5.3043478260869561</v>
      </c>
      <c r="G25" s="6">
        <v>0</v>
      </c>
      <c r="H25" s="6">
        <v>0</v>
      </c>
      <c r="I25" s="6">
        <v>0</v>
      </c>
      <c r="J25" s="6">
        <v>0</v>
      </c>
      <c r="K25" s="6">
        <v>0</v>
      </c>
      <c r="L25" s="6">
        <v>10.016847826086957</v>
      </c>
      <c r="M25" s="6">
        <v>5.2173913043478262</v>
      </c>
      <c r="N25" s="6">
        <v>3.6929347826086958</v>
      </c>
      <c r="O25" s="6">
        <f>SUM(NonNurse[[#This Row],[Qualified Social Work Staff Hours]],NonNurse[[#This Row],[Other Social Work Staff Hours]])/NonNurse[[#This Row],[MDS Census]]</f>
        <v>7.8227884340108786E-2</v>
      </c>
      <c r="P25" s="6">
        <v>4.3478260869565216E-2</v>
      </c>
      <c r="Q25" s="6">
        <v>6.9728260869565215</v>
      </c>
      <c r="R25" s="6">
        <f>SUM(NonNurse[[#This Row],[Qualified Activities Professional Hours]],NonNurse[[#This Row],[Other Activities Professional Hours]])/NonNurse[[#This Row],[MDS Census]]</f>
        <v>6.159938925469987E-2</v>
      </c>
      <c r="S25" s="6">
        <v>13.034021739130436</v>
      </c>
      <c r="T25" s="6">
        <v>18.736521739130431</v>
      </c>
      <c r="U25" s="6">
        <v>0</v>
      </c>
      <c r="V25" s="6">
        <f>SUM(NonNurse[[#This Row],[Occupational Therapist Hours]],NonNurse[[#This Row],[OT Assistant Hours]],NonNurse[[#This Row],[OT Aide Hours]])/NonNurse[[#This Row],[MDS Census]]</f>
        <v>0.27892833285618857</v>
      </c>
      <c r="W25" s="6">
        <v>16.087717391304349</v>
      </c>
      <c r="X25" s="6">
        <v>12.616086956521739</v>
      </c>
      <c r="Y25" s="6">
        <v>0</v>
      </c>
      <c r="Z25" s="6">
        <f>SUM(NonNurse[[#This Row],[Physical Therapist (PT) Hours]],NonNurse[[#This Row],[PT Assistant Hours]],NonNurse[[#This Row],[PT Aide Hours]])/NonNurse[[#This Row],[MDS Census]]</f>
        <v>0.25200400801603207</v>
      </c>
      <c r="AA25" s="6">
        <v>0</v>
      </c>
      <c r="AB25" s="6">
        <v>4.7826086956521738</v>
      </c>
      <c r="AC25" s="6">
        <v>0</v>
      </c>
      <c r="AD25" s="6">
        <v>0</v>
      </c>
      <c r="AE25" s="6">
        <v>3.0652173913043477</v>
      </c>
      <c r="AF25" s="6">
        <v>0</v>
      </c>
      <c r="AG25" s="6">
        <v>0</v>
      </c>
      <c r="AH25" s="1">
        <v>155798</v>
      </c>
      <c r="AI25">
        <v>5</v>
      </c>
    </row>
    <row r="26" spans="1:35" x14ac:dyDescent="0.25">
      <c r="A26" t="s">
        <v>508</v>
      </c>
      <c r="B26" t="s">
        <v>428</v>
      </c>
      <c r="C26" t="s">
        <v>730</v>
      </c>
      <c r="D26" t="s">
        <v>585</v>
      </c>
      <c r="E26" s="6">
        <v>50.902173913043477</v>
      </c>
      <c r="F26" s="6">
        <v>25.682826086956528</v>
      </c>
      <c r="G26" s="6">
        <v>0.56521739130434778</v>
      </c>
      <c r="H26" s="6">
        <v>0.19021739130434784</v>
      </c>
      <c r="I26" s="6">
        <v>0</v>
      </c>
      <c r="J26" s="6">
        <v>0</v>
      </c>
      <c r="K26" s="6">
        <v>0</v>
      </c>
      <c r="L26" s="6">
        <v>2.0593478260869555</v>
      </c>
      <c r="M26" s="6">
        <v>8.8804347826086955E-2</v>
      </c>
      <c r="N26" s="6">
        <v>0</v>
      </c>
      <c r="O26" s="6">
        <f>SUM(NonNurse[[#This Row],[Qualified Social Work Staff Hours]],NonNurse[[#This Row],[Other Social Work Staff Hours]])/NonNurse[[#This Row],[MDS Census]]</f>
        <v>1.744608157164211E-3</v>
      </c>
      <c r="P26" s="6">
        <v>5.7429347826086961</v>
      </c>
      <c r="Q26" s="6">
        <v>15.787934782608692</v>
      </c>
      <c r="R26" s="6">
        <f>SUM(NonNurse[[#This Row],[Qualified Activities Professional Hours]],NonNurse[[#This Row],[Other Activities Professional Hours]])/NonNurse[[#This Row],[MDS Census]]</f>
        <v>0.42298526585522095</v>
      </c>
      <c r="S26" s="6">
        <v>4.3353260869565196</v>
      </c>
      <c r="T26" s="6">
        <v>4.2915217391304337</v>
      </c>
      <c r="U26" s="6">
        <v>0</v>
      </c>
      <c r="V26" s="6">
        <f>SUM(NonNurse[[#This Row],[Occupational Therapist Hours]],NonNurse[[#This Row],[OT Assistant Hours]],NonNurse[[#This Row],[OT Aide Hours]])/NonNurse[[#This Row],[MDS Census]]</f>
        <v>0.1694789664744821</v>
      </c>
      <c r="W26" s="6">
        <v>2.1086956521739131</v>
      </c>
      <c r="X26" s="6">
        <v>8.1804347826086961</v>
      </c>
      <c r="Y26" s="6">
        <v>0</v>
      </c>
      <c r="Z26" s="6">
        <f>SUM(NonNurse[[#This Row],[Physical Therapist (PT) Hours]],NonNurse[[#This Row],[PT Assistant Hours]],NonNurse[[#This Row],[PT Aide Hours]])/NonNurse[[#This Row],[MDS Census]]</f>
        <v>0.20213538330130262</v>
      </c>
      <c r="AA26" s="6">
        <v>0</v>
      </c>
      <c r="AB26" s="6">
        <v>0</v>
      </c>
      <c r="AC26" s="6">
        <v>0</v>
      </c>
      <c r="AD26" s="6">
        <v>43.643695652173903</v>
      </c>
      <c r="AE26" s="6">
        <v>0</v>
      </c>
      <c r="AF26" s="6">
        <v>0</v>
      </c>
      <c r="AG26" s="6">
        <v>0</v>
      </c>
      <c r="AH26" s="1">
        <v>155797</v>
      </c>
      <c r="AI26">
        <v>5</v>
      </c>
    </row>
    <row r="27" spans="1:35" x14ac:dyDescent="0.25">
      <c r="A27" t="s">
        <v>508</v>
      </c>
      <c r="B27" t="s">
        <v>451</v>
      </c>
      <c r="C27" t="s">
        <v>654</v>
      </c>
      <c r="D27" t="s">
        <v>567</v>
      </c>
      <c r="E27" s="6">
        <v>96.206521739130437</v>
      </c>
      <c r="F27" s="6">
        <v>5.1304347826086953</v>
      </c>
      <c r="G27" s="6">
        <v>0</v>
      </c>
      <c r="H27" s="6">
        <v>0</v>
      </c>
      <c r="I27" s="6">
        <v>0</v>
      </c>
      <c r="J27" s="6">
        <v>0</v>
      </c>
      <c r="K27" s="6">
        <v>0</v>
      </c>
      <c r="L27" s="6">
        <v>7.1968478260869526</v>
      </c>
      <c r="M27" s="6">
        <v>0</v>
      </c>
      <c r="N27" s="6">
        <v>10.400652173913043</v>
      </c>
      <c r="O27" s="6">
        <f>SUM(NonNurse[[#This Row],[Qualified Social Work Staff Hours]],NonNurse[[#This Row],[Other Social Work Staff Hours]])/NonNurse[[#This Row],[MDS Census]]</f>
        <v>0.10810755846796971</v>
      </c>
      <c r="P27" s="6">
        <v>5</v>
      </c>
      <c r="Q27" s="6">
        <v>24.146086956521746</v>
      </c>
      <c r="R27" s="6">
        <f>SUM(NonNurse[[#This Row],[Qualified Activities Professional Hours]],NonNurse[[#This Row],[Other Activities Professional Hours]])/NonNurse[[#This Row],[MDS Census]]</f>
        <v>0.30295333860580731</v>
      </c>
      <c r="S27" s="6">
        <v>9.3586956521739122</v>
      </c>
      <c r="T27" s="6">
        <v>5.8886956521739133</v>
      </c>
      <c r="U27" s="6">
        <v>0</v>
      </c>
      <c r="V27" s="6">
        <f>SUM(NonNurse[[#This Row],[Occupational Therapist Hours]],NonNurse[[#This Row],[OT Assistant Hours]],NonNurse[[#This Row],[OT Aide Hours]])/NonNurse[[#This Row],[MDS Census]]</f>
        <v>0.15848604677437578</v>
      </c>
      <c r="W27" s="6">
        <v>10.402173913043477</v>
      </c>
      <c r="X27" s="6">
        <v>17.322065217391302</v>
      </c>
      <c r="Y27" s="6">
        <v>0</v>
      </c>
      <c r="Z27" s="6">
        <f>SUM(NonNurse[[#This Row],[Physical Therapist (PT) Hours]],NonNurse[[#This Row],[PT Assistant Hours]],NonNurse[[#This Row],[PT Aide Hours]])/NonNurse[[#This Row],[MDS Census]]</f>
        <v>0.28817421760253076</v>
      </c>
      <c r="AA27" s="6">
        <v>0</v>
      </c>
      <c r="AB27" s="6">
        <v>0</v>
      </c>
      <c r="AC27" s="6">
        <v>0</v>
      </c>
      <c r="AD27" s="6">
        <v>33.039021739130433</v>
      </c>
      <c r="AE27" s="6">
        <v>0</v>
      </c>
      <c r="AF27" s="6">
        <v>0</v>
      </c>
      <c r="AG27" s="6">
        <v>0</v>
      </c>
      <c r="AH27" s="1">
        <v>155821</v>
      </c>
      <c r="AI27">
        <v>5</v>
      </c>
    </row>
    <row r="28" spans="1:35" x14ac:dyDescent="0.25">
      <c r="A28" t="s">
        <v>508</v>
      </c>
      <c r="B28" t="s">
        <v>319</v>
      </c>
      <c r="C28" t="s">
        <v>643</v>
      </c>
      <c r="D28" t="s">
        <v>559</v>
      </c>
      <c r="E28" s="6">
        <v>80.228260869565219</v>
      </c>
      <c r="F28" s="6">
        <v>3.4293478260869565</v>
      </c>
      <c r="G28" s="6">
        <v>0</v>
      </c>
      <c r="H28" s="6">
        <v>0</v>
      </c>
      <c r="I28" s="6">
        <v>0.14130434782608695</v>
      </c>
      <c r="J28" s="6">
        <v>0</v>
      </c>
      <c r="K28" s="6">
        <v>0</v>
      </c>
      <c r="L28" s="6">
        <v>5.1970652173913061</v>
      </c>
      <c r="M28" s="6">
        <v>0</v>
      </c>
      <c r="N28" s="6">
        <v>2.2119565217391304</v>
      </c>
      <c r="O28" s="6">
        <f>SUM(NonNurse[[#This Row],[Qualified Social Work Staff Hours]],NonNurse[[#This Row],[Other Social Work Staff Hours]])/NonNurse[[#This Row],[MDS Census]]</f>
        <v>2.7570789865871831E-2</v>
      </c>
      <c r="P28" s="6">
        <v>6.1929347826086953</v>
      </c>
      <c r="Q28" s="6">
        <v>2.9293478260869565</v>
      </c>
      <c r="R28" s="6">
        <f>SUM(NonNurse[[#This Row],[Qualified Activities Professional Hours]],NonNurse[[#This Row],[Other Activities Professional Hours]])/NonNurse[[#This Row],[MDS Census]]</f>
        <v>0.11370410513480558</v>
      </c>
      <c r="S28" s="6">
        <v>12.577065217391301</v>
      </c>
      <c r="T28" s="6">
        <v>8.8220652173913052</v>
      </c>
      <c r="U28" s="6">
        <v>0</v>
      </c>
      <c r="V28" s="6">
        <f>SUM(NonNurse[[#This Row],[Occupational Therapist Hours]],NonNurse[[#This Row],[OT Assistant Hours]],NonNurse[[#This Row],[OT Aide Hours]])/NonNurse[[#This Row],[MDS Census]]</f>
        <v>0.26672808562525402</v>
      </c>
      <c r="W28" s="6">
        <v>5.609021739130438</v>
      </c>
      <c r="X28" s="6">
        <v>9.8180434782608703</v>
      </c>
      <c r="Y28" s="6">
        <v>0</v>
      </c>
      <c r="Z28" s="6">
        <f>SUM(NonNurse[[#This Row],[Physical Therapist (PT) Hours]],NonNurse[[#This Row],[PT Assistant Hours]],NonNurse[[#This Row],[PT Aide Hours]])/NonNurse[[#This Row],[MDS Census]]</f>
        <v>0.19228966264733782</v>
      </c>
      <c r="AA28" s="6">
        <v>0</v>
      </c>
      <c r="AB28" s="6">
        <v>0</v>
      </c>
      <c r="AC28" s="6">
        <v>0</v>
      </c>
      <c r="AD28" s="6">
        <v>0</v>
      </c>
      <c r="AE28" s="6">
        <v>53.217391304347828</v>
      </c>
      <c r="AF28" s="6">
        <v>0</v>
      </c>
      <c r="AG28" s="6">
        <v>0</v>
      </c>
      <c r="AH28" s="1">
        <v>155666</v>
      </c>
      <c r="AI28">
        <v>5</v>
      </c>
    </row>
    <row r="29" spans="1:35" x14ac:dyDescent="0.25">
      <c r="A29" t="s">
        <v>508</v>
      </c>
      <c r="B29" t="s">
        <v>63</v>
      </c>
      <c r="C29" t="s">
        <v>698</v>
      </c>
      <c r="D29" t="s">
        <v>591</v>
      </c>
      <c r="E29" s="6">
        <v>48.869565217391305</v>
      </c>
      <c r="F29" s="6">
        <v>6.1739130434782608</v>
      </c>
      <c r="G29" s="6">
        <v>0.58695652173913049</v>
      </c>
      <c r="H29" s="6">
        <v>0.21195652173913043</v>
      </c>
      <c r="I29" s="6">
        <v>0</v>
      </c>
      <c r="J29" s="6">
        <v>0</v>
      </c>
      <c r="K29" s="6">
        <v>0</v>
      </c>
      <c r="L29" s="6">
        <v>4.6454347826086959</v>
      </c>
      <c r="M29" s="6">
        <v>5.1847826086956523</v>
      </c>
      <c r="N29" s="6">
        <v>5.3336956521739136</v>
      </c>
      <c r="O29" s="6">
        <f>SUM(NonNurse[[#This Row],[Qualified Social Work Staff Hours]],NonNurse[[#This Row],[Other Social Work Staff Hours]])/NonNurse[[#This Row],[MDS Census]]</f>
        <v>0.21523576512455517</v>
      </c>
      <c r="P29" s="6">
        <v>7.6465217391304359</v>
      </c>
      <c r="Q29" s="6">
        <v>3.6904347826086963</v>
      </c>
      <c r="R29" s="6">
        <f>SUM(NonNurse[[#This Row],[Qualified Activities Professional Hours]],NonNurse[[#This Row],[Other Activities Professional Hours]])/NonNurse[[#This Row],[MDS Census]]</f>
        <v>0.23198398576512461</v>
      </c>
      <c r="S29" s="6">
        <v>4.3911956521739111</v>
      </c>
      <c r="T29" s="6">
        <v>0</v>
      </c>
      <c r="U29" s="6">
        <v>0</v>
      </c>
      <c r="V29" s="6">
        <f>SUM(NonNurse[[#This Row],[Occupational Therapist Hours]],NonNurse[[#This Row],[OT Assistant Hours]],NonNurse[[#This Row],[OT Aide Hours]])/NonNurse[[#This Row],[MDS Census]]</f>
        <v>8.98554270462633E-2</v>
      </c>
      <c r="W29" s="6">
        <v>4.7984782608695662</v>
      </c>
      <c r="X29" s="6">
        <v>0</v>
      </c>
      <c r="Y29" s="6">
        <v>0</v>
      </c>
      <c r="Z29" s="6">
        <f>SUM(NonNurse[[#This Row],[Physical Therapist (PT) Hours]],NonNurse[[#This Row],[PT Assistant Hours]],NonNurse[[#This Row],[PT Aide Hours]])/NonNurse[[#This Row],[MDS Census]]</f>
        <v>9.818950177935945E-2</v>
      </c>
      <c r="AA29" s="6">
        <v>0</v>
      </c>
      <c r="AB29" s="6">
        <v>0</v>
      </c>
      <c r="AC29" s="6">
        <v>0</v>
      </c>
      <c r="AD29" s="6">
        <v>0</v>
      </c>
      <c r="AE29" s="6">
        <v>0</v>
      </c>
      <c r="AF29" s="6">
        <v>0</v>
      </c>
      <c r="AG29" s="6">
        <v>0</v>
      </c>
      <c r="AH29" s="1">
        <v>155162</v>
      </c>
      <c r="AI29">
        <v>5</v>
      </c>
    </row>
    <row r="30" spans="1:35" x14ac:dyDescent="0.25">
      <c r="A30" t="s">
        <v>508</v>
      </c>
      <c r="B30" t="s">
        <v>333</v>
      </c>
      <c r="C30" t="s">
        <v>705</v>
      </c>
      <c r="D30" t="s">
        <v>583</v>
      </c>
      <c r="E30" s="6">
        <v>75.673913043478265</v>
      </c>
      <c r="F30" s="6">
        <v>20.831956521739126</v>
      </c>
      <c r="G30" s="6">
        <v>1.4130434782608696</v>
      </c>
      <c r="H30" s="6">
        <v>0</v>
      </c>
      <c r="I30" s="6">
        <v>8.6956521739130432E-2</v>
      </c>
      <c r="J30" s="6">
        <v>0</v>
      </c>
      <c r="K30" s="6">
        <v>0</v>
      </c>
      <c r="L30" s="6">
        <v>4.5185869565217409</v>
      </c>
      <c r="M30" s="6">
        <v>0</v>
      </c>
      <c r="N30" s="6">
        <v>0</v>
      </c>
      <c r="O30" s="6">
        <f>SUM(NonNurse[[#This Row],[Qualified Social Work Staff Hours]],NonNurse[[#This Row],[Other Social Work Staff Hours]])/NonNurse[[#This Row],[MDS Census]]</f>
        <v>0</v>
      </c>
      <c r="P30" s="6">
        <v>6.5056521739130435</v>
      </c>
      <c r="Q30" s="6">
        <v>10.835217391304347</v>
      </c>
      <c r="R30" s="6">
        <f>SUM(NonNurse[[#This Row],[Qualified Activities Professional Hours]],NonNurse[[#This Row],[Other Activities Professional Hours]])/NonNurse[[#This Row],[MDS Census]]</f>
        <v>0.22915254237288132</v>
      </c>
      <c r="S30" s="6">
        <v>2.8968478260869572</v>
      </c>
      <c r="T30" s="6">
        <v>4.8928260869565197</v>
      </c>
      <c r="U30" s="6">
        <v>0</v>
      </c>
      <c r="V30" s="6">
        <f>SUM(NonNurse[[#This Row],[Occupational Therapist Hours]],NonNurse[[#This Row],[OT Assistant Hours]],NonNurse[[#This Row],[OT Aide Hours]])/NonNurse[[#This Row],[MDS Census]]</f>
        <v>0.10293737431772476</v>
      </c>
      <c r="W30" s="6">
        <v>8.3949999999999996</v>
      </c>
      <c r="X30" s="6">
        <v>0</v>
      </c>
      <c r="Y30" s="6">
        <v>0</v>
      </c>
      <c r="Z30" s="6">
        <f>SUM(NonNurse[[#This Row],[Physical Therapist (PT) Hours]],NonNurse[[#This Row],[PT Assistant Hours]],NonNurse[[#This Row],[PT Aide Hours]])/NonNurse[[#This Row],[MDS Census]]</f>
        <v>0.11093651249640907</v>
      </c>
      <c r="AA30" s="6">
        <v>0</v>
      </c>
      <c r="AB30" s="6">
        <v>0</v>
      </c>
      <c r="AC30" s="6">
        <v>0</v>
      </c>
      <c r="AD30" s="6">
        <v>35.122173913043497</v>
      </c>
      <c r="AE30" s="6">
        <v>0</v>
      </c>
      <c r="AF30" s="6">
        <v>0</v>
      </c>
      <c r="AG30" s="6">
        <v>0</v>
      </c>
      <c r="AH30" s="1">
        <v>155681</v>
      </c>
      <c r="AI30">
        <v>5</v>
      </c>
    </row>
    <row r="31" spans="1:35" x14ac:dyDescent="0.25">
      <c r="A31" t="s">
        <v>508</v>
      </c>
      <c r="B31" t="s">
        <v>426</v>
      </c>
      <c r="C31" t="s">
        <v>717</v>
      </c>
      <c r="D31" t="s">
        <v>613</v>
      </c>
      <c r="E31" s="6">
        <v>41.043478260869563</v>
      </c>
      <c r="F31" s="6">
        <v>33.556304347826099</v>
      </c>
      <c r="G31" s="6">
        <v>1.4130434782608696</v>
      </c>
      <c r="H31" s="6">
        <v>0</v>
      </c>
      <c r="I31" s="6">
        <v>0</v>
      </c>
      <c r="J31" s="6">
        <v>0</v>
      </c>
      <c r="K31" s="6">
        <v>0</v>
      </c>
      <c r="L31" s="6">
        <v>2.7269565217391305</v>
      </c>
      <c r="M31" s="6">
        <v>4.7265217391304342</v>
      </c>
      <c r="N31" s="6">
        <v>0</v>
      </c>
      <c r="O31" s="6">
        <f>SUM(NonNurse[[#This Row],[Qualified Social Work Staff Hours]],NonNurse[[#This Row],[Other Social Work Staff Hours]])/NonNurse[[#This Row],[MDS Census]]</f>
        <v>0.11515889830508473</v>
      </c>
      <c r="P31" s="6">
        <v>5.601413043478261</v>
      </c>
      <c r="Q31" s="6">
        <v>18.496304347826086</v>
      </c>
      <c r="R31" s="6">
        <f>SUM(NonNurse[[#This Row],[Qualified Activities Professional Hours]],NonNurse[[#This Row],[Other Activities Professional Hours]])/NonNurse[[#This Row],[MDS Census]]</f>
        <v>0.58712658898305081</v>
      </c>
      <c r="S31" s="6">
        <v>2.591630434782608</v>
      </c>
      <c r="T31" s="6">
        <v>9.94315217391304</v>
      </c>
      <c r="U31" s="6">
        <v>0</v>
      </c>
      <c r="V31" s="6">
        <f>SUM(NonNurse[[#This Row],[Occupational Therapist Hours]],NonNurse[[#This Row],[OT Assistant Hours]],NonNurse[[#This Row],[OT Aide Hours]])/NonNurse[[#This Row],[MDS Census]]</f>
        <v>0.30540254237288128</v>
      </c>
      <c r="W31" s="6">
        <v>3.4842391304347808</v>
      </c>
      <c r="X31" s="6">
        <v>13.862282608695651</v>
      </c>
      <c r="Y31" s="6">
        <v>0</v>
      </c>
      <c r="Z31" s="6">
        <f>SUM(NonNurse[[#This Row],[Physical Therapist (PT) Hours]],NonNurse[[#This Row],[PT Assistant Hours]],NonNurse[[#This Row],[PT Aide Hours]])/NonNurse[[#This Row],[MDS Census]]</f>
        <v>0.42263771186440668</v>
      </c>
      <c r="AA31" s="6">
        <v>0</v>
      </c>
      <c r="AB31" s="6">
        <v>0</v>
      </c>
      <c r="AC31" s="6">
        <v>0</v>
      </c>
      <c r="AD31" s="6">
        <v>67.31282608695652</v>
      </c>
      <c r="AE31" s="6">
        <v>0</v>
      </c>
      <c r="AF31" s="6">
        <v>0</v>
      </c>
      <c r="AG31" s="6">
        <v>0</v>
      </c>
      <c r="AH31" s="1">
        <v>155795</v>
      </c>
      <c r="AI31">
        <v>5</v>
      </c>
    </row>
    <row r="32" spans="1:35" x14ac:dyDescent="0.25">
      <c r="A32" t="s">
        <v>508</v>
      </c>
      <c r="B32" t="s">
        <v>138</v>
      </c>
      <c r="C32" t="s">
        <v>746</v>
      </c>
      <c r="D32" t="s">
        <v>624</v>
      </c>
      <c r="E32" s="6">
        <v>39.641304347826086</v>
      </c>
      <c r="F32" s="6">
        <v>5.4782608695652177</v>
      </c>
      <c r="G32" s="6">
        <v>0.4891304347826087</v>
      </c>
      <c r="H32" s="6">
        <v>0.16847826086956522</v>
      </c>
      <c r="I32" s="6">
        <v>8.6956521739130432E-2</v>
      </c>
      <c r="J32" s="6">
        <v>0</v>
      </c>
      <c r="K32" s="6">
        <v>0</v>
      </c>
      <c r="L32" s="6">
        <v>0.8816304347826085</v>
      </c>
      <c r="M32" s="6">
        <v>5.375</v>
      </c>
      <c r="N32" s="6">
        <v>0</v>
      </c>
      <c r="O32" s="6">
        <f>SUM(NonNurse[[#This Row],[Qualified Social Work Staff Hours]],NonNurse[[#This Row],[Other Social Work Staff Hours]])/NonNurse[[#This Row],[MDS Census]]</f>
        <v>0.13559089662736495</v>
      </c>
      <c r="P32" s="6">
        <v>4.3553260869565218</v>
      </c>
      <c r="Q32" s="6">
        <v>2.9950000000000001</v>
      </c>
      <c r="R32" s="6">
        <f>SUM(NonNurse[[#This Row],[Qualified Activities Professional Hours]],NonNurse[[#This Row],[Other Activities Professional Hours]])/NonNurse[[#This Row],[MDS Census]]</f>
        <v>0.18542089388538527</v>
      </c>
      <c r="S32" s="6">
        <v>0.71934782608695658</v>
      </c>
      <c r="T32" s="6">
        <v>1.1490217391304345</v>
      </c>
      <c r="U32" s="6">
        <v>0</v>
      </c>
      <c r="V32" s="6">
        <f>SUM(NonNurse[[#This Row],[Occupational Therapist Hours]],NonNurse[[#This Row],[OT Assistant Hours]],NonNurse[[#This Row],[OT Aide Hours]])/NonNurse[[#This Row],[MDS Census]]</f>
        <v>4.7131889224019737E-2</v>
      </c>
      <c r="W32" s="6">
        <v>5.2188043478260866</v>
      </c>
      <c r="X32" s="6">
        <v>8.8478260869565228E-2</v>
      </c>
      <c r="Y32" s="6">
        <v>0</v>
      </c>
      <c r="Z32" s="6">
        <f>SUM(NonNurse[[#This Row],[Physical Therapist (PT) Hours]],NonNurse[[#This Row],[PT Assistant Hours]],NonNurse[[#This Row],[PT Aide Hours]])/NonNurse[[#This Row],[MDS Census]]</f>
        <v>0.13388264326843982</v>
      </c>
      <c r="AA32" s="6">
        <v>0</v>
      </c>
      <c r="AB32" s="6">
        <v>0</v>
      </c>
      <c r="AC32" s="6">
        <v>0</v>
      </c>
      <c r="AD32" s="6">
        <v>0</v>
      </c>
      <c r="AE32" s="6">
        <v>0</v>
      </c>
      <c r="AF32" s="6">
        <v>0</v>
      </c>
      <c r="AG32" s="6">
        <v>0</v>
      </c>
      <c r="AH32" s="1">
        <v>155286</v>
      </c>
      <c r="AI32">
        <v>5</v>
      </c>
    </row>
    <row r="33" spans="1:35" x14ac:dyDescent="0.25">
      <c r="A33" t="s">
        <v>508</v>
      </c>
      <c r="B33" t="s">
        <v>109</v>
      </c>
      <c r="C33" t="s">
        <v>663</v>
      </c>
      <c r="D33" t="s">
        <v>611</v>
      </c>
      <c r="E33" s="6">
        <v>119.07608695652173</v>
      </c>
      <c r="F33" s="6">
        <v>5.5652173913043477</v>
      </c>
      <c r="G33" s="6">
        <v>0</v>
      </c>
      <c r="H33" s="6">
        <v>0</v>
      </c>
      <c r="I33" s="6">
        <v>0.35869565217391303</v>
      </c>
      <c r="J33" s="6">
        <v>0</v>
      </c>
      <c r="K33" s="6">
        <v>0</v>
      </c>
      <c r="L33" s="6">
        <v>3.5316304347826084</v>
      </c>
      <c r="M33" s="6">
        <v>13.266304347826088</v>
      </c>
      <c r="N33" s="6">
        <v>10.086956521739131</v>
      </c>
      <c r="O33" s="6">
        <f>SUM(NonNurse[[#This Row],[Qualified Social Work Staff Hours]],NonNurse[[#This Row],[Other Social Work Staff Hours]])/NonNurse[[#This Row],[MDS Census]]</f>
        <v>0.19612049292560477</v>
      </c>
      <c r="P33" s="6">
        <v>0</v>
      </c>
      <c r="Q33" s="6">
        <v>17.307065217391305</v>
      </c>
      <c r="R33" s="6">
        <f>SUM(NonNurse[[#This Row],[Qualified Activities Professional Hours]],NonNurse[[#This Row],[Other Activities Professional Hours]])/NonNurse[[#This Row],[MDS Census]]</f>
        <v>0.14534459151072571</v>
      </c>
      <c r="S33" s="6">
        <v>13.874891304347823</v>
      </c>
      <c r="T33" s="6">
        <v>1.2017391304347826</v>
      </c>
      <c r="U33" s="6">
        <v>0</v>
      </c>
      <c r="V33" s="6">
        <f>SUM(NonNurse[[#This Row],[Occupational Therapist Hours]],NonNurse[[#This Row],[OT Assistant Hours]],NonNurse[[#This Row],[OT Aide Hours]])/NonNurse[[#This Row],[MDS Census]]</f>
        <v>0.12661341853035141</v>
      </c>
      <c r="W33" s="6">
        <v>7.8693478260869538</v>
      </c>
      <c r="X33" s="6">
        <v>5.3173913043478258</v>
      </c>
      <c r="Y33" s="6">
        <v>0</v>
      </c>
      <c r="Z33" s="6">
        <f>SUM(NonNurse[[#This Row],[Physical Therapist (PT) Hours]],NonNurse[[#This Row],[PT Assistant Hours]],NonNurse[[#This Row],[PT Aide Hours]])/NonNurse[[#This Row],[MDS Census]]</f>
        <v>0.11074212688270195</v>
      </c>
      <c r="AA33" s="6">
        <v>0</v>
      </c>
      <c r="AB33" s="6">
        <v>4.9891304347826084</v>
      </c>
      <c r="AC33" s="6">
        <v>0</v>
      </c>
      <c r="AD33" s="6">
        <v>0</v>
      </c>
      <c r="AE33" s="6">
        <v>1.173913043478261</v>
      </c>
      <c r="AF33" s="6">
        <v>0</v>
      </c>
      <c r="AG33" s="6">
        <v>0</v>
      </c>
      <c r="AH33" s="1">
        <v>155236</v>
      </c>
      <c r="AI33">
        <v>5</v>
      </c>
    </row>
    <row r="34" spans="1:35" x14ac:dyDescent="0.25">
      <c r="A34" t="s">
        <v>508</v>
      </c>
      <c r="B34" t="s">
        <v>447</v>
      </c>
      <c r="C34" t="s">
        <v>722</v>
      </c>
      <c r="D34" t="s">
        <v>582</v>
      </c>
      <c r="E34" s="6">
        <v>31.239130434782609</v>
      </c>
      <c r="F34" s="6">
        <v>5.0543478260869561</v>
      </c>
      <c r="G34" s="6">
        <v>0.28260869565217389</v>
      </c>
      <c r="H34" s="6">
        <v>0.19565217391304349</v>
      </c>
      <c r="I34" s="6">
        <v>0</v>
      </c>
      <c r="J34" s="6">
        <v>0</v>
      </c>
      <c r="K34" s="6">
        <v>0</v>
      </c>
      <c r="L34" s="6">
        <v>1.9013043478260869</v>
      </c>
      <c r="M34" s="6">
        <v>0</v>
      </c>
      <c r="N34" s="6">
        <v>0</v>
      </c>
      <c r="O34" s="6">
        <f>SUM(NonNurse[[#This Row],[Qualified Social Work Staff Hours]],NonNurse[[#This Row],[Other Social Work Staff Hours]])/NonNurse[[#This Row],[MDS Census]]</f>
        <v>0</v>
      </c>
      <c r="P34" s="6">
        <v>0</v>
      </c>
      <c r="Q34" s="6">
        <v>0</v>
      </c>
      <c r="R34" s="6">
        <f>SUM(NonNurse[[#This Row],[Qualified Activities Professional Hours]],NonNurse[[#This Row],[Other Activities Professional Hours]])/NonNurse[[#This Row],[MDS Census]]</f>
        <v>0</v>
      </c>
      <c r="S34" s="6">
        <v>2.8693478260869569</v>
      </c>
      <c r="T34" s="6">
        <v>4.0508695652173916</v>
      </c>
      <c r="U34" s="6">
        <v>0</v>
      </c>
      <c r="V34" s="6">
        <f>SUM(NonNurse[[#This Row],[Occupational Therapist Hours]],NonNurse[[#This Row],[OT Assistant Hours]],NonNurse[[#This Row],[OT Aide Hours]])/NonNurse[[#This Row],[MDS Census]]</f>
        <v>0.22152400835073069</v>
      </c>
      <c r="W34" s="6">
        <v>1.3121739130434784</v>
      </c>
      <c r="X34" s="6">
        <v>3.781847826086957</v>
      </c>
      <c r="Y34" s="6">
        <v>0</v>
      </c>
      <c r="Z34" s="6">
        <f>SUM(NonNurse[[#This Row],[Physical Therapist (PT) Hours]],NonNurse[[#This Row],[PT Assistant Hours]],NonNurse[[#This Row],[PT Aide Hours]])/NonNurse[[#This Row],[MDS Census]]</f>
        <v>0.16306541405706335</v>
      </c>
      <c r="AA34" s="6">
        <v>0</v>
      </c>
      <c r="AB34" s="6">
        <v>0</v>
      </c>
      <c r="AC34" s="6">
        <v>0</v>
      </c>
      <c r="AD34" s="6">
        <v>0</v>
      </c>
      <c r="AE34" s="6">
        <v>0</v>
      </c>
      <c r="AF34" s="6">
        <v>0</v>
      </c>
      <c r="AG34" s="6">
        <v>0</v>
      </c>
      <c r="AH34" s="1">
        <v>155817</v>
      </c>
      <c r="AI34">
        <v>5</v>
      </c>
    </row>
    <row r="35" spans="1:35" x14ac:dyDescent="0.25">
      <c r="A35" t="s">
        <v>508</v>
      </c>
      <c r="B35" t="s">
        <v>11</v>
      </c>
      <c r="C35" t="s">
        <v>659</v>
      </c>
      <c r="D35" t="s">
        <v>551</v>
      </c>
      <c r="E35" s="6">
        <v>113.83695652173913</v>
      </c>
      <c r="F35" s="6">
        <v>5.1450000000000005</v>
      </c>
      <c r="G35" s="6">
        <v>0</v>
      </c>
      <c r="H35" s="6">
        <v>5.1195652173913045E-2</v>
      </c>
      <c r="I35" s="6">
        <v>4.4456521739130439</v>
      </c>
      <c r="J35" s="6">
        <v>0</v>
      </c>
      <c r="K35" s="6">
        <v>1.9831521739130438</v>
      </c>
      <c r="L35" s="6">
        <v>0</v>
      </c>
      <c r="M35" s="6">
        <v>0.83641304347826095</v>
      </c>
      <c r="N35" s="6">
        <v>0</v>
      </c>
      <c r="O35" s="6">
        <f>SUM(NonNurse[[#This Row],[Qualified Social Work Staff Hours]],NonNurse[[#This Row],[Other Social Work Staff Hours]])/NonNurse[[#This Row],[MDS Census]]</f>
        <v>7.347464909767976E-3</v>
      </c>
      <c r="P35" s="6">
        <v>4.9015217391304358</v>
      </c>
      <c r="Q35" s="6">
        <v>12.989782608695654</v>
      </c>
      <c r="R35" s="6">
        <f>SUM(NonNurse[[#This Row],[Qualified Activities Professional Hours]],NonNurse[[#This Row],[Other Activities Professional Hours]])/NonNurse[[#This Row],[MDS Census]]</f>
        <v>0.15716604602310708</v>
      </c>
      <c r="S35" s="6">
        <v>0</v>
      </c>
      <c r="T35" s="6">
        <v>0</v>
      </c>
      <c r="U35" s="6">
        <v>0</v>
      </c>
      <c r="V35" s="6">
        <f>SUM(NonNurse[[#This Row],[Occupational Therapist Hours]],NonNurse[[#This Row],[OT Assistant Hours]],NonNurse[[#This Row],[OT Aide Hours]])/NonNurse[[#This Row],[MDS Census]]</f>
        <v>0</v>
      </c>
      <c r="W35" s="6">
        <v>0</v>
      </c>
      <c r="X35" s="6">
        <v>0</v>
      </c>
      <c r="Y35" s="6">
        <v>0</v>
      </c>
      <c r="Z35" s="6">
        <f>SUM(NonNurse[[#This Row],[Physical Therapist (PT) Hours]],NonNurse[[#This Row],[PT Assistant Hours]],NonNurse[[#This Row],[PT Aide Hours]])/NonNurse[[#This Row],[MDS Census]]</f>
        <v>0</v>
      </c>
      <c r="AA35" s="6">
        <v>1.2826086956521738</v>
      </c>
      <c r="AB35" s="6">
        <v>0</v>
      </c>
      <c r="AC35" s="6">
        <v>0</v>
      </c>
      <c r="AD35" s="6">
        <v>0</v>
      </c>
      <c r="AE35" s="6">
        <v>0</v>
      </c>
      <c r="AF35" s="6">
        <v>0</v>
      </c>
      <c r="AG35" s="6">
        <v>0.32445652173913048</v>
      </c>
      <c r="AH35" s="1">
        <v>155005</v>
      </c>
      <c r="AI35">
        <v>5</v>
      </c>
    </row>
    <row r="36" spans="1:35" x14ac:dyDescent="0.25">
      <c r="A36" t="s">
        <v>508</v>
      </c>
      <c r="B36" t="s">
        <v>25</v>
      </c>
      <c r="C36" t="s">
        <v>706</v>
      </c>
      <c r="D36" t="s">
        <v>557</v>
      </c>
      <c r="E36" s="6">
        <v>66.902173913043484</v>
      </c>
      <c r="F36" s="6">
        <v>5.4782608695652177</v>
      </c>
      <c r="G36" s="6">
        <v>0.375</v>
      </c>
      <c r="H36" s="6">
        <v>0.15978260869565217</v>
      </c>
      <c r="I36" s="6">
        <v>5.1304347826086953</v>
      </c>
      <c r="J36" s="6">
        <v>0</v>
      </c>
      <c r="K36" s="6">
        <v>0</v>
      </c>
      <c r="L36" s="6">
        <v>4.3038043478260875</v>
      </c>
      <c r="M36" s="6">
        <v>3.6477173913043481</v>
      </c>
      <c r="N36" s="6">
        <v>8.3930434782608696</v>
      </c>
      <c r="O36" s="6">
        <f>SUM(NonNurse[[#This Row],[Qualified Social Work Staff Hours]],NonNurse[[#This Row],[Other Social Work Staff Hours]])/NonNurse[[#This Row],[MDS Census]]</f>
        <v>0.17997562956945573</v>
      </c>
      <c r="P36" s="6">
        <v>5.5452173913043472</v>
      </c>
      <c r="Q36" s="6">
        <v>5.0244565217391308</v>
      </c>
      <c r="R36" s="6">
        <f>SUM(NonNurse[[#This Row],[Qualified Activities Professional Hours]],NonNurse[[#This Row],[Other Activities Professional Hours]])/NonNurse[[#This Row],[MDS Census]]</f>
        <v>0.15798700243704303</v>
      </c>
      <c r="S36" s="6">
        <v>4.9001086956521744</v>
      </c>
      <c r="T36" s="6">
        <v>0.20456521739130434</v>
      </c>
      <c r="U36" s="6">
        <v>0</v>
      </c>
      <c r="V36" s="6">
        <f>SUM(NonNurse[[#This Row],[Occupational Therapist Hours]],NonNurse[[#This Row],[OT Assistant Hours]],NonNurse[[#This Row],[OT Aide Hours]])/NonNurse[[#This Row],[MDS Census]]</f>
        <v>7.6300568643379377E-2</v>
      </c>
      <c r="W36" s="6">
        <v>5.4682608695652188</v>
      </c>
      <c r="X36" s="6">
        <v>2.7461956521739124</v>
      </c>
      <c r="Y36" s="6">
        <v>0</v>
      </c>
      <c r="Z36" s="6">
        <f>SUM(NonNurse[[#This Row],[Physical Therapist (PT) Hours]],NonNurse[[#This Row],[PT Assistant Hours]],NonNurse[[#This Row],[PT Aide Hours]])/NonNurse[[#This Row],[MDS Census]]</f>
        <v>0.12278310316815595</v>
      </c>
      <c r="AA36" s="6">
        <v>0</v>
      </c>
      <c r="AB36" s="6">
        <v>0</v>
      </c>
      <c r="AC36" s="6">
        <v>0</v>
      </c>
      <c r="AD36" s="6">
        <v>0</v>
      </c>
      <c r="AE36" s="6">
        <v>0</v>
      </c>
      <c r="AF36" s="6">
        <v>0</v>
      </c>
      <c r="AG36" s="6">
        <v>0.52173913043478259</v>
      </c>
      <c r="AH36" s="1">
        <v>155072</v>
      </c>
      <c r="AI36">
        <v>5</v>
      </c>
    </row>
    <row r="37" spans="1:35" x14ac:dyDescent="0.25">
      <c r="A37" t="s">
        <v>508</v>
      </c>
      <c r="B37" t="s">
        <v>329</v>
      </c>
      <c r="C37" t="s">
        <v>686</v>
      </c>
      <c r="D37" t="s">
        <v>562</v>
      </c>
      <c r="E37" s="6">
        <v>70.804347826086953</v>
      </c>
      <c r="F37" s="6">
        <v>6.5217391304347823</v>
      </c>
      <c r="G37" s="6">
        <v>0</v>
      </c>
      <c r="H37" s="6">
        <v>0</v>
      </c>
      <c r="I37" s="6">
        <v>0</v>
      </c>
      <c r="J37" s="6">
        <v>0</v>
      </c>
      <c r="K37" s="6">
        <v>0</v>
      </c>
      <c r="L37" s="6">
        <v>7.2433695652173915</v>
      </c>
      <c r="M37" s="6">
        <v>0</v>
      </c>
      <c r="N37" s="6">
        <v>8.5130434782608706</v>
      </c>
      <c r="O37" s="6">
        <f>SUM(NonNurse[[#This Row],[Qualified Social Work Staff Hours]],NonNurse[[#This Row],[Other Social Work Staff Hours]])/NonNurse[[#This Row],[MDS Census]]</f>
        <v>0.12023334356770035</v>
      </c>
      <c r="P37" s="6">
        <v>4.6846739130434782</v>
      </c>
      <c r="Q37" s="6">
        <v>6.3382608695652172</v>
      </c>
      <c r="R37" s="6">
        <f>SUM(NonNurse[[#This Row],[Qualified Activities Professional Hours]],NonNurse[[#This Row],[Other Activities Professional Hours]])/NonNurse[[#This Row],[MDS Census]]</f>
        <v>0.1556816088424931</v>
      </c>
      <c r="S37" s="6">
        <v>15.330978260869559</v>
      </c>
      <c r="T37" s="6">
        <v>6.8231521739130425</v>
      </c>
      <c r="U37" s="6">
        <v>0</v>
      </c>
      <c r="V37" s="6">
        <f>SUM(NonNurse[[#This Row],[Occupational Therapist Hours]],NonNurse[[#This Row],[OT Assistant Hours]],NonNurse[[#This Row],[OT Aide Hours]])/NonNurse[[#This Row],[MDS Census]]</f>
        <v>0.31289223211544359</v>
      </c>
      <c r="W37" s="6">
        <v>15.021195652173915</v>
      </c>
      <c r="X37" s="6">
        <v>11.432826086956521</v>
      </c>
      <c r="Y37" s="6">
        <v>0</v>
      </c>
      <c r="Z37" s="6">
        <f>SUM(NonNurse[[#This Row],[Physical Therapist (PT) Hours]],NonNurse[[#This Row],[PT Assistant Hours]],NonNurse[[#This Row],[PT Aide Hours]])/NonNurse[[#This Row],[MDS Census]]</f>
        <v>0.37362143076450727</v>
      </c>
      <c r="AA37" s="6">
        <v>0</v>
      </c>
      <c r="AB37" s="6">
        <v>0</v>
      </c>
      <c r="AC37" s="6">
        <v>0</v>
      </c>
      <c r="AD37" s="6">
        <v>9.1630434782608692</v>
      </c>
      <c r="AE37" s="6">
        <v>0</v>
      </c>
      <c r="AF37" s="6">
        <v>0</v>
      </c>
      <c r="AG37" s="6">
        <v>0</v>
      </c>
      <c r="AH37" s="1">
        <v>155677</v>
      </c>
      <c r="AI37">
        <v>5</v>
      </c>
    </row>
    <row r="38" spans="1:35" x14ac:dyDescent="0.25">
      <c r="A38" t="s">
        <v>508</v>
      </c>
      <c r="B38" t="s">
        <v>479</v>
      </c>
      <c r="C38" t="s">
        <v>677</v>
      </c>
      <c r="D38" t="s">
        <v>606</v>
      </c>
      <c r="E38" s="6">
        <v>62.056338028169016</v>
      </c>
      <c r="F38" s="6">
        <v>5.408450704225352</v>
      </c>
      <c r="G38" s="6">
        <v>0</v>
      </c>
      <c r="H38" s="6">
        <v>0.22535211267605634</v>
      </c>
      <c r="I38" s="6">
        <v>0</v>
      </c>
      <c r="J38" s="6">
        <v>0</v>
      </c>
      <c r="K38" s="6">
        <v>0</v>
      </c>
      <c r="L38" s="6">
        <v>2.464788732394366E-2</v>
      </c>
      <c r="M38" s="6">
        <v>5.7961971830985908</v>
      </c>
      <c r="N38" s="6">
        <v>0</v>
      </c>
      <c r="O38" s="6">
        <f>SUM(NonNurse[[#This Row],[Qualified Social Work Staff Hours]],NonNurse[[#This Row],[Other Social Work Staff Hours]])/NonNurse[[#This Row],[MDS Census]]</f>
        <v>9.3402178847026771E-2</v>
      </c>
      <c r="P38" s="6">
        <v>5.7387323943661963</v>
      </c>
      <c r="Q38" s="6">
        <v>5.2328169014084507</v>
      </c>
      <c r="R38" s="6">
        <f>SUM(NonNurse[[#This Row],[Qualified Activities Professional Hours]],NonNurse[[#This Row],[Other Activities Professional Hours]])/NonNurse[[#This Row],[MDS Census]]</f>
        <v>0.17679981842941442</v>
      </c>
      <c r="S38" s="6">
        <v>5.0814084507042265</v>
      </c>
      <c r="T38" s="6">
        <v>0.22225352112676058</v>
      </c>
      <c r="U38" s="6">
        <v>0</v>
      </c>
      <c r="V38" s="6">
        <f>SUM(NonNurse[[#This Row],[Occupational Therapist Hours]],NonNurse[[#This Row],[OT Assistant Hours]],NonNurse[[#This Row],[OT Aide Hours]])/NonNurse[[#This Row],[MDS Census]]</f>
        <v>8.5465274625510679E-2</v>
      </c>
      <c r="W38" s="6">
        <v>5.4950704225352114</v>
      </c>
      <c r="X38" s="6">
        <v>5.609154929577465</v>
      </c>
      <c r="Y38" s="6">
        <v>0</v>
      </c>
      <c r="Z38" s="6">
        <f>SUM(NonNurse[[#This Row],[Physical Therapist (PT) Hours]],NonNurse[[#This Row],[PT Assistant Hours]],NonNurse[[#This Row],[PT Aide Hours]])/NonNurse[[#This Row],[MDS Census]]</f>
        <v>0.17893781207444395</v>
      </c>
      <c r="AA38" s="6">
        <v>0</v>
      </c>
      <c r="AB38" s="6">
        <v>0</v>
      </c>
      <c r="AC38" s="6">
        <v>0</v>
      </c>
      <c r="AD38" s="6">
        <v>0</v>
      </c>
      <c r="AE38" s="6">
        <v>0</v>
      </c>
      <c r="AF38" s="6">
        <v>0</v>
      </c>
      <c r="AG38" s="6">
        <v>0</v>
      </c>
      <c r="AH38" s="1">
        <v>155850</v>
      </c>
      <c r="AI38">
        <v>5</v>
      </c>
    </row>
    <row r="39" spans="1:35" x14ac:dyDescent="0.25">
      <c r="A39" t="s">
        <v>508</v>
      </c>
      <c r="B39" t="s">
        <v>200</v>
      </c>
      <c r="C39" t="s">
        <v>760</v>
      </c>
      <c r="D39" t="s">
        <v>547</v>
      </c>
      <c r="E39" s="6">
        <v>77.554347826086953</v>
      </c>
      <c r="F39" s="6">
        <v>5.4782608695652177</v>
      </c>
      <c r="G39" s="6">
        <v>0.65217391304347827</v>
      </c>
      <c r="H39" s="6">
        <v>0.30217391304347829</v>
      </c>
      <c r="I39" s="6">
        <v>1.3913043478260869</v>
      </c>
      <c r="J39" s="6">
        <v>0</v>
      </c>
      <c r="K39" s="6">
        <v>0</v>
      </c>
      <c r="L39" s="6">
        <v>3.4223913043478258</v>
      </c>
      <c r="M39" s="6">
        <v>4.8695652173913047</v>
      </c>
      <c r="N39" s="6">
        <v>4.9370652173913054</v>
      </c>
      <c r="O39" s="6">
        <f>SUM(NonNurse[[#This Row],[Qualified Social Work Staff Hours]],NonNurse[[#This Row],[Other Social Work Staff Hours]])/NonNurse[[#This Row],[MDS Census]]</f>
        <v>0.12644849334267697</v>
      </c>
      <c r="P39" s="6">
        <v>17.385543478260871</v>
      </c>
      <c r="Q39" s="6">
        <v>0</v>
      </c>
      <c r="R39" s="6">
        <f>SUM(NonNurse[[#This Row],[Qualified Activities Professional Hours]],NonNurse[[#This Row],[Other Activities Professional Hours]])/NonNurse[[#This Row],[MDS Census]]</f>
        <v>0.22417238962859148</v>
      </c>
      <c r="S39" s="6">
        <v>2.8381521739130422</v>
      </c>
      <c r="T39" s="6">
        <v>2.665978260869565</v>
      </c>
      <c r="U39" s="6">
        <v>0</v>
      </c>
      <c r="V39" s="6">
        <f>SUM(NonNurse[[#This Row],[Occupational Therapist Hours]],NonNurse[[#This Row],[OT Assistant Hours]],NonNurse[[#This Row],[OT Aide Hours]])/NonNurse[[#This Row],[MDS Census]]</f>
        <v>7.0971268395234738E-2</v>
      </c>
      <c r="W39" s="6">
        <v>7.7132608695652189</v>
      </c>
      <c r="X39" s="6">
        <v>4.7922826086956523</v>
      </c>
      <c r="Y39" s="6">
        <v>0</v>
      </c>
      <c r="Z39" s="6">
        <f>SUM(NonNurse[[#This Row],[Physical Therapist (PT) Hours]],NonNurse[[#This Row],[PT Assistant Hours]],NonNurse[[#This Row],[PT Aide Hours]])/NonNurse[[#This Row],[MDS Census]]</f>
        <v>0.16124877365101617</v>
      </c>
      <c r="AA39" s="6">
        <v>0</v>
      </c>
      <c r="AB39" s="6">
        <v>0</v>
      </c>
      <c r="AC39" s="6">
        <v>0</v>
      </c>
      <c r="AD39" s="6">
        <v>0</v>
      </c>
      <c r="AE39" s="6">
        <v>0</v>
      </c>
      <c r="AF39" s="6">
        <v>0</v>
      </c>
      <c r="AG39" s="6">
        <v>0</v>
      </c>
      <c r="AH39" s="1">
        <v>155401</v>
      </c>
      <c r="AI39">
        <v>5</v>
      </c>
    </row>
    <row r="40" spans="1:35" x14ac:dyDescent="0.25">
      <c r="A40" t="s">
        <v>508</v>
      </c>
      <c r="B40" t="s">
        <v>269</v>
      </c>
      <c r="C40" t="s">
        <v>781</v>
      </c>
      <c r="D40" t="s">
        <v>615</v>
      </c>
      <c r="E40" s="6">
        <v>53.282608695652172</v>
      </c>
      <c r="F40" s="6">
        <v>4.7165217391304335</v>
      </c>
      <c r="G40" s="6">
        <v>1.1929347826086956</v>
      </c>
      <c r="H40" s="6">
        <v>0.20652173913043478</v>
      </c>
      <c r="I40" s="6">
        <v>0.61956521739130432</v>
      </c>
      <c r="J40" s="6">
        <v>0</v>
      </c>
      <c r="K40" s="6">
        <v>0</v>
      </c>
      <c r="L40" s="6">
        <v>1.4242391304347826</v>
      </c>
      <c r="M40" s="6">
        <v>5.2646739130434783</v>
      </c>
      <c r="N40" s="6">
        <v>5.1195652173913047</v>
      </c>
      <c r="O40" s="6">
        <f>SUM(NonNurse[[#This Row],[Qualified Social Work Staff Hours]],NonNurse[[#This Row],[Other Social Work Staff Hours]])/NonNurse[[#This Row],[MDS Census]]</f>
        <v>0.19488984088127295</v>
      </c>
      <c r="P40" s="6">
        <v>5.7228260869565215</v>
      </c>
      <c r="Q40" s="6">
        <v>11.383152173913043</v>
      </c>
      <c r="R40" s="6">
        <f>SUM(NonNurse[[#This Row],[Qualified Activities Professional Hours]],NonNurse[[#This Row],[Other Activities Professional Hours]])/NonNurse[[#This Row],[MDS Census]]</f>
        <v>0.32104243166054669</v>
      </c>
      <c r="S40" s="6">
        <v>3.3702173913043465</v>
      </c>
      <c r="T40" s="6">
        <v>1.5381521739130435</v>
      </c>
      <c r="U40" s="6">
        <v>0</v>
      </c>
      <c r="V40" s="6">
        <f>SUM(NonNurse[[#This Row],[Occupational Therapist Hours]],NonNurse[[#This Row],[OT Assistant Hours]],NonNurse[[#This Row],[OT Aide Hours]])/NonNurse[[#This Row],[MDS Census]]</f>
        <v>9.2119543043655619E-2</v>
      </c>
      <c r="W40" s="6">
        <v>2.1944565217391299</v>
      </c>
      <c r="X40" s="6">
        <v>7.4529347826086925</v>
      </c>
      <c r="Y40" s="6">
        <v>0</v>
      </c>
      <c r="Z40" s="6">
        <f>SUM(NonNurse[[#This Row],[Physical Therapist (PT) Hours]],NonNurse[[#This Row],[PT Assistant Hours]],NonNurse[[#This Row],[PT Aide Hours]])/NonNurse[[#This Row],[MDS Census]]</f>
        <v>0.18106079151366783</v>
      </c>
      <c r="AA40" s="6">
        <v>0</v>
      </c>
      <c r="AB40" s="6">
        <v>0</v>
      </c>
      <c r="AC40" s="6">
        <v>0</v>
      </c>
      <c r="AD40" s="6">
        <v>0</v>
      </c>
      <c r="AE40" s="6">
        <v>0</v>
      </c>
      <c r="AF40" s="6">
        <v>0</v>
      </c>
      <c r="AG40" s="6">
        <v>0</v>
      </c>
      <c r="AH40" s="1">
        <v>155539</v>
      </c>
      <c r="AI40">
        <v>5</v>
      </c>
    </row>
    <row r="41" spans="1:35" x14ac:dyDescent="0.25">
      <c r="A41" t="s">
        <v>508</v>
      </c>
      <c r="B41" t="s">
        <v>349</v>
      </c>
      <c r="C41" t="s">
        <v>659</v>
      </c>
      <c r="D41" t="s">
        <v>551</v>
      </c>
      <c r="E41" s="6">
        <v>47.858695652173914</v>
      </c>
      <c r="F41" s="6">
        <v>40.227608695652201</v>
      </c>
      <c r="G41" s="6">
        <v>0.56521739130434778</v>
      </c>
      <c r="H41" s="6">
        <v>0</v>
      </c>
      <c r="I41" s="6">
        <v>0</v>
      </c>
      <c r="J41" s="6">
        <v>0</v>
      </c>
      <c r="K41" s="6">
        <v>0</v>
      </c>
      <c r="L41" s="6">
        <v>0</v>
      </c>
      <c r="M41" s="6">
        <v>4.8028260869565225</v>
      </c>
      <c r="N41" s="6">
        <v>0</v>
      </c>
      <c r="O41" s="6">
        <f>SUM(NonNurse[[#This Row],[Qualified Social Work Staff Hours]],NonNurse[[#This Row],[Other Social Work Staff Hours]])/NonNurse[[#This Row],[MDS Census]]</f>
        <v>0.10035430388371566</v>
      </c>
      <c r="P41" s="6">
        <v>5.190434782608695</v>
      </c>
      <c r="Q41" s="6">
        <v>20.726195652173917</v>
      </c>
      <c r="R41" s="6">
        <f>SUM(NonNurse[[#This Row],[Qualified Activities Professional Hours]],NonNurse[[#This Row],[Other Activities Professional Hours]])/NonNurse[[#This Row],[MDS Census]]</f>
        <v>0.54152396093572563</v>
      </c>
      <c r="S41" s="6">
        <v>3.973260869565217</v>
      </c>
      <c r="T41" s="6">
        <v>4.1539130434782612</v>
      </c>
      <c r="U41" s="6">
        <v>0</v>
      </c>
      <c r="V41" s="6">
        <f>SUM(NonNurse[[#This Row],[Occupational Therapist Hours]],NonNurse[[#This Row],[OT Assistant Hours]],NonNurse[[#This Row],[OT Aide Hours]])/NonNurse[[#This Row],[MDS Census]]</f>
        <v>0.16981603452191688</v>
      </c>
      <c r="W41" s="6">
        <v>5.3421739130434789</v>
      </c>
      <c r="X41" s="6">
        <v>4.7817391304347838</v>
      </c>
      <c r="Y41" s="6">
        <v>0</v>
      </c>
      <c r="Z41" s="6">
        <f>SUM(NonNurse[[#This Row],[Physical Therapist (PT) Hours]],NonNurse[[#This Row],[PT Assistant Hours]],NonNurse[[#This Row],[PT Aide Hours]])/NonNurse[[#This Row],[MDS Census]]</f>
        <v>0.21153758800817629</v>
      </c>
      <c r="AA41" s="6">
        <v>0</v>
      </c>
      <c r="AB41" s="6">
        <v>0</v>
      </c>
      <c r="AC41" s="6">
        <v>0</v>
      </c>
      <c r="AD41" s="6">
        <v>73.471304347826091</v>
      </c>
      <c r="AE41" s="6">
        <v>0</v>
      </c>
      <c r="AF41" s="6">
        <v>0</v>
      </c>
      <c r="AG41" s="6">
        <v>0</v>
      </c>
      <c r="AH41" s="1">
        <v>155698</v>
      </c>
      <c r="AI41">
        <v>5</v>
      </c>
    </row>
    <row r="42" spans="1:35" x14ac:dyDescent="0.25">
      <c r="A42" t="s">
        <v>508</v>
      </c>
      <c r="B42" t="s">
        <v>110</v>
      </c>
      <c r="C42" t="s">
        <v>696</v>
      </c>
      <c r="D42" t="s">
        <v>557</v>
      </c>
      <c r="E42" s="6">
        <v>87.152173913043484</v>
      </c>
      <c r="F42" s="6">
        <v>4.8695652173913047</v>
      </c>
      <c r="G42" s="6">
        <v>0.4891304347826087</v>
      </c>
      <c r="H42" s="6">
        <v>0.3619565217391304</v>
      </c>
      <c r="I42" s="6">
        <v>1.5978260869565217</v>
      </c>
      <c r="J42" s="6">
        <v>0</v>
      </c>
      <c r="K42" s="6">
        <v>0</v>
      </c>
      <c r="L42" s="6">
        <v>3.1976086956521748</v>
      </c>
      <c r="M42" s="6">
        <v>3.4782608695652173</v>
      </c>
      <c r="N42" s="6">
        <v>2.0514130434782611</v>
      </c>
      <c r="O42" s="6">
        <f>SUM(NonNurse[[#This Row],[Qualified Social Work Staff Hours]],NonNurse[[#This Row],[Other Social Work Staff Hours]])/NonNurse[[#This Row],[MDS Census]]</f>
        <v>6.3448490895485155E-2</v>
      </c>
      <c r="P42" s="6">
        <v>4.4501086956521743</v>
      </c>
      <c r="Q42" s="6">
        <v>1.9689130434782607</v>
      </c>
      <c r="R42" s="6">
        <f>SUM(NonNurse[[#This Row],[Qualified Activities Professional Hours]],NonNurse[[#This Row],[Other Activities Professional Hours]])/NonNurse[[#This Row],[MDS Census]]</f>
        <v>7.3653030680967818E-2</v>
      </c>
      <c r="S42" s="6">
        <v>5.9213043478260872</v>
      </c>
      <c r="T42" s="6">
        <v>4.5721739130434766</v>
      </c>
      <c r="U42" s="6">
        <v>0</v>
      </c>
      <c r="V42" s="6">
        <f>SUM(NonNurse[[#This Row],[Occupational Therapist Hours]],NonNurse[[#This Row],[OT Assistant Hours]],NonNurse[[#This Row],[OT Aide Hours]])/NonNurse[[#This Row],[MDS Census]]</f>
        <v>0.12040409079570963</v>
      </c>
      <c r="W42" s="6">
        <v>3.6519565217391312</v>
      </c>
      <c r="X42" s="6">
        <v>4.2159782608695657</v>
      </c>
      <c r="Y42" s="6">
        <v>0</v>
      </c>
      <c r="Z42" s="6">
        <f>SUM(NonNurse[[#This Row],[Physical Therapist (PT) Hours]],NonNurse[[#This Row],[PT Assistant Hours]],NonNurse[[#This Row],[PT Aide Hours]])/NonNurse[[#This Row],[MDS Census]]</f>
        <v>9.027812422050388E-2</v>
      </c>
      <c r="AA42" s="6">
        <v>0</v>
      </c>
      <c r="AB42" s="6">
        <v>0</v>
      </c>
      <c r="AC42" s="6">
        <v>0</v>
      </c>
      <c r="AD42" s="6">
        <v>0</v>
      </c>
      <c r="AE42" s="6">
        <v>7.6086956521739135E-2</v>
      </c>
      <c r="AF42" s="6">
        <v>0</v>
      </c>
      <c r="AG42" s="6">
        <v>0.52173913043478259</v>
      </c>
      <c r="AH42" s="1">
        <v>155237</v>
      </c>
      <c r="AI42">
        <v>5</v>
      </c>
    </row>
    <row r="43" spans="1:35" x14ac:dyDescent="0.25">
      <c r="A43" t="s">
        <v>508</v>
      </c>
      <c r="B43" t="s">
        <v>290</v>
      </c>
      <c r="C43" t="s">
        <v>710</v>
      </c>
      <c r="D43" t="s">
        <v>607</v>
      </c>
      <c r="E43" s="6">
        <v>56.967391304347828</v>
      </c>
      <c r="F43" s="6">
        <v>30.899021739130436</v>
      </c>
      <c r="G43" s="6">
        <v>0</v>
      </c>
      <c r="H43" s="6">
        <v>0.23097826086956522</v>
      </c>
      <c r="I43" s="6">
        <v>5.9565217391304346</v>
      </c>
      <c r="J43" s="6">
        <v>0</v>
      </c>
      <c r="K43" s="6">
        <v>0</v>
      </c>
      <c r="L43" s="6">
        <v>3.4451086956521739</v>
      </c>
      <c r="M43" s="6">
        <v>5.0434782608695654</v>
      </c>
      <c r="N43" s="6">
        <v>0</v>
      </c>
      <c r="O43" s="6">
        <f>SUM(NonNurse[[#This Row],[Qualified Social Work Staff Hours]],NonNurse[[#This Row],[Other Social Work Staff Hours]])/NonNurse[[#This Row],[MDS Census]]</f>
        <v>8.8532722762831514E-2</v>
      </c>
      <c r="P43" s="6">
        <v>4.3369565217391308</v>
      </c>
      <c r="Q43" s="6">
        <v>12.095108695652174</v>
      </c>
      <c r="R43" s="6">
        <f>SUM(NonNurse[[#This Row],[Qualified Activities Professional Hours]],NonNurse[[#This Row],[Other Activities Professional Hours]])/NonNurse[[#This Row],[MDS Census]]</f>
        <v>0.2884468612860141</v>
      </c>
      <c r="S43" s="6">
        <v>6.9989130434782609</v>
      </c>
      <c r="T43" s="6">
        <v>4.9409782608695654</v>
      </c>
      <c r="U43" s="6">
        <v>0</v>
      </c>
      <c r="V43" s="6">
        <f>SUM(NonNurse[[#This Row],[Occupational Therapist Hours]],NonNurse[[#This Row],[OT Assistant Hours]],NonNurse[[#This Row],[OT Aide Hours]])/NonNurse[[#This Row],[MDS Census]]</f>
        <v>0.2095916809769128</v>
      </c>
      <c r="W43" s="6">
        <v>8.3872826086956511</v>
      </c>
      <c r="X43" s="6">
        <v>2.4980434782608687</v>
      </c>
      <c r="Y43" s="6">
        <v>0</v>
      </c>
      <c r="Z43" s="6">
        <f>SUM(NonNurse[[#This Row],[Physical Therapist (PT) Hours]],NonNurse[[#This Row],[PT Assistant Hours]],NonNurse[[#This Row],[PT Aide Hours]])/NonNurse[[#This Row],[MDS Census]]</f>
        <v>0.19107994657508104</v>
      </c>
      <c r="AA43" s="6">
        <v>0</v>
      </c>
      <c r="AB43" s="6">
        <v>0</v>
      </c>
      <c r="AC43" s="6">
        <v>0</v>
      </c>
      <c r="AD43" s="6">
        <v>0</v>
      </c>
      <c r="AE43" s="6">
        <v>0</v>
      </c>
      <c r="AF43" s="6">
        <v>0</v>
      </c>
      <c r="AG43" s="6">
        <v>0</v>
      </c>
      <c r="AH43" s="1">
        <v>155607</v>
      </c>
      <c r="AI43">
        <v>5</v>
      </c>
    </row>
    <row r="44" spans="1:35" x14ac:dyDescent="0.25">
      <c r="A44" t="s">
        <v>508</v>
      </c>
      <c r="B44" t="s">
        <v>272</v>
      </c>
      <c r="C44" t="s">
        <v>699</v>
      </c>
      <c r="D44" t="s">
        <v>597</v>
      </c>
      <c r="E44" s="6">
        <v>90.434782608695656</v>
      </c>
      <c r="F44" s="6">
        <v>5.7391304347826084</v>
      </c>
      <c r="G44" s="6">
        <v>0</v>
      </c>
      <c r="H44" s="6">
        <v>0</v>
      </c>
      <c r="I44" s="6">
        <v>1.4130434782608696</v>
      </c>
      <c r="J44" s="6">
        <v>0</v>
      </c>
      <c r="K44" s="6">
        <v>0</v>
      </c>
      <c r="L44" s="6">
        <v>7.7576086956521717</v>
      </c>
      <c r="M44" s="6">
        <v>15.489130434782609</v>
      </c>
      <c r="N44" s="6">
        <v>0</v>
      </c>
      <c r="O44" s="6">
        <f>SUM(NonNurse[[#This Row],[Qualified Social Work Staff Hours]],NonNurse[[#This Row],[Other Social Work Staff Hours]])/NonNurse[[#This Row],[MDS Census]]</f>
        <v>0.17127403846153846</v>
      </c>
      <c r="P44" s="6">
        <v>5.375</v>
      </c>
      <c r="Q44" s="6">
        <v>14.475543478260869</v>
      </c>
      <c r="R44" s="6">
        <f>SUM(NonNurse[[#This Row],[Qualified Activities Professional Hours]],NonNurse[[#This Row],[Other Activities Professional Hours]])/NonNurse[[#This Row],[MDS Census]]</f>
        <v>0.2195012019230769</v>
      </c>
      <c r="S44" s="6">
        <v>10.467608695652176</v>
      </c>
      <c r="T44" s="6">
        <v>6.1621739130434792</v>
      </c>
      <c r="U44" s="6">
        <v>0</v>
      </c>
      <c r="V44" s="6">
        <f>SUM(NonNurse[[#This Row],[Occupational Therapist Hours]],NonNurse[[#This Row],[OT Assistant Hours]],NonNurse[[#This Row],[OT Aide Hours]])/NonNurse[[#This Row],[MDS Census]]</f>
        <v>0.18388701923076928</v>
      </c>
      <c r="W44" s="6">
        <v>10.008043478260868</v>
      </c>
      <c r="X44" s="6">
        <v>13.553586956521738</v>
      </c>
      <c r="Y44" s="6">
        <v>0</v>
      </c>
      <c r="Z44" s="6">
        <f>SUM(NonNurse[[#This Row],[Physical Therapist (PT) Hours]],NonNurse[[#This Row],[PT Assistant Hours]],NonNurse[[#This Row],[PT Aide Hours]])/NonNurse[[#This Row],[MDS Census]]</f>
        <v>0.2605372596153846</v>
      </c>
      <c r="AA44" s="6">
        <v>0</v>
      </c>
      <c r="AB44" s="6">
        <v>0</v>
      </c>
      <c r="AC44" s="6">
        <v>0</v>
      </c>
      <c r="AD44" s="6">
        <v>0</v>
      </c>
      <c r="AE44" s="6">
        <v>3.5108695652173911</v>
      </c>
      <c r="AF44" s="6">
        <v>0</v>
      </c>
      <c r="AG44" s="6">
        <v>0</v>
      </c>
      <c r="AH44" s="1">
        <v>155546</v>
      </c>
      <c r="AI44">
        <v>5</v>
      </c>
    </row>
    <row r="45" spans="1:35" x14ac:dyDescent="0.25">
      <c r="A45" t="s">
        <v>508</v>
      </c>
      <c r="B45" t="s">
        <v>331</v>
      </c>
      <c r="C45" t="s">
        <v>708</v>
      </c>
      <c r="D45" t="s">
        <v>605</v>
      </c>
      <c r="E45" s="6">
        <v>68.065217391304344</v>
      </c>
      <c r="F45" s="6">
        <v>9.5652173913043477</v>
      </c>
      <c r="G45" s="6">
        <v>0.58695652173913049</v>
      </c>
      <c r="H45" s="6">
        <v>0.22173913043478261</v>
      </c>
      <c r="I45" s="6">
        <v>1.5</v>
      </c>
      <c r="J45" s="6">
        <v>0</v>
      </c>
      <c r="K45" s="6">
        <v>0</v>
      </c>
      <c r="L45" s="6">
        <v>2.5191304347826078</v>
      </c>
      <c r="M45" s="6">
        <v>4.1277173913043477</v>
      </c>
      <c r="N45" s="6">
        <v>0</v>
      </c>
      <c r="O45" s="6">
        <f>SUM(NonNurse[[#This Row],[Qualified Social Work Staff Hours]],NonNurse[[#This Row],[Other Social Work Staff Hours]])/NonNurse[[#This Row],[MDS Census]]</f>
        <v>6.0643564356435642E-2</v>
      </c>
      <c r="P45" s="6">
        <v>7.8452173913043461</v>
      </c>
      <c r="Q45" s="6">
        <v>3.25195652173913</v>
      </c>
      <c r="R45" s="6">
        <f>SUM(NonNurse[[#This Row],[Qualified Activities Professional Hours]],NonNurse[[#This Row],[Other Activities Professional Hours]])/NonNurse[[#This Row],[MDS Census]]</f>
        <v>0.16303736825295431</v>
      </c>
      <c r="S45" s="6">
        <v>3.4763043478260869</v>
      </c>
      <c r="T45" s="6">
        <v>1.4447826086956523</v>
      </c>
      <c r="U45" s="6">
        <v>0</v>
      </c>
      <c r="V45" s="6">
        <f>SUM(NonNurse[[#This Row],[Occupational Therapist Hours]],NonNurse[[#This Row],[OT Assistant Hours]],NonNurse[[#This Row],[OT Aide Hours]])/NonNurse[[#This Row],[MDS Census]]</f>
        <v>7.2299584797189398E-2</v>
      </c>
      <c r="W45" s="6">
        <v>3.2877173913043483</v>
      </c>
      <c r="X45" s="6">
        <v>4.9434782608695658</v>
      </c>
      <c r="Y45" s="6">
        <v>0</v>
      </c>
      <c r="Z45" s="6">
        <f>SUM(NonNurse[[#This Row],[Physical Therapist (PT) Hours]],NonNurse[[#This Row],[PT Assistant Hours]],NonNurse[[#This Row],[PT Aide Hours]])/NonNurse[[#This Row],[MDS Census]]</f>
        <v>0.12093101245608434</v>
      </c>
      <c r="AA45" s="6">
        <v>0</v>
      </c>
      <c r="AB45" s="6">
        <v>0</v>
      </c>
      <c r="AC45" s="6">
        <v>0</v>
      </c>
      <c r="AD45" s="6">
        <v>0</v>
      </c>
      <c r="AE45" s="6">
        <v>0</v>
      </c>
      <c r="AF45" s="6">
        <v>0</v>
      </c>
      <c r="AG45" s="6">
        <v>0</v>
      </c>
      <c r="AH45" s="1">
        <v>155679</v>
      </c>
      <c r="AI45">
        <v>5</v>
      </c>
    </row>
    <row r="46" spans="1:35" x14ac:dyDescent="0.25">
      <c r="A46" t="s">
        <v>508</v>
      </c>
      <c r="B46" t="s">
        <v>345</v>
      </c>
      <c r="C46" t="s">
        <v>643</v>
      </c>
      <c r="D46" t="s">
        <v>559</v>
      </c>
      <c r="E46" s="6">
        <v>75.521739130434781</v>
      </c>
      <c r="F46" s="6">
        <v>4.7826086956521738</v>
      </c>
      <c r="G46" s="6">
        <v>0.4891304347826087</v>
      </c>
      <c r="H46" s="6">
        <v>0.3684782608695652</v>
      </c>
      <c r="I46" s="6">
        <v>2.5652173913043477</v>
      </c>
      <c r="J46" s="6">
        <v>0</v>
      </c>
      <c r="K46" s="6">
        <v>0</v>
      </c>
      <c r="L46" s="6">
        <v>4.6520652173913044</v>
      </c>
      <c r="M46" s="6">
        <v>4.1222826086956523</v>
      </c>
      <c r="N46" s="6">
        <v>4.0869565217391308</v>
      </c>
      <c r="O46" s="6">
        <f>SUM(NonNurse[[#This Row],[Qualified Social Work Staff Hours]],NonNurse[[#This Row],[Other Social Work Staff Hours]])/NonNurse[[#This Row],[MDS Census]]</f>
        <v>0.10870034542314336</v>
      </c>
      <c r="P46" s="6">
        <v>7.4105434782608697</v>
      </c>
      <c r="Q46" s="6">
        <v>6.8410869565217407</v>
      </c>
      <c r="R46" s="6">
        <f>SUM(NonNurse[[#This Row],[Qualified Activities Professional Hours]],NonNurse[[#This Row],[Other Activities Professional Hours]])/NonNurse[[#This Row],[MDS Census]]</f>
        <v>0.18870898100172714</v>
      </c>
      <c r="S46" s="6">
        <v>3.1606521739130433</v>
      </c>
      <c r="T46" s="6">
        <v>2.5097826086956521</v>
      </c>
      <c r="U46" s="6">
        <v>0</v>
      </c>
      <c r="V46" s="6">
        <f>SUM(NonNurse[[#This Row],[Occupational Therapist Hours]],NonNurse[[#This Row],[OT Assistant Hours]],NonNurse[[#This Row],[OT Aide Hours]])/NonNurse[[#This Row],[MDS Census]]</f>
        <v>7.5083477259643067E-2</v>
      </c>
      <c r="W46" s="6">
        <v>3.8496739130434765</v>
      </c>
      <c r="X46" s="6">
        <v>7.2449999999999992</v>
      </c>
      <c r="Y46" s="6">
        <v>0</v>
      </c>
      <c r="Z46" s="6">
        <f>SUM(NonNurse[[#This Row],[Physical Therapist (PT) Hours]],NonNurse[[#This Row],[PT Assistant Hours]],NonNurse[[#This Row],[PT Aide Hours]])/NonNurse[[#This Row],[MDS Census]]</f>
        <v>0.14690702360391478</v>
      </c>
      <c r="AA46" s="6">
        <v>0</v>
      </c>
      <c r="AB46" s="6">
        <v>0</v>
      </c>
      <c r="AC46" s="6">
        <v>0</v>
      </c>
      <c r="AD46" s="6">
        <v>0</v>
      </c>
      <c r="AE46" s="6">
        <v>0</v>
      </c>
      <c r="AF46" s="6">
        <v>0</v>
      </c>
      <c r="AG46" s="6">
        <v>0</v>
      </c>
      <c r="AH46" s="1">
        <v>155694</v>
      </c>
      <c r="AI46">
        <v>5</v>
      </c>
    </row>
    <row r="47" spans="1:35" x14ac:dyDescent="0.25">
      <c r="A47" t="s">
        <v>508</v>
      </c>
      <c r="B47" t="s">
        <v>423</v>
      </c>
      <c r="C47" t="s">
        <v>687</v>
      </c>
      <c r="D47" t="s">
        <v>598</v>
      </c>
      <c r="E47" s="6">
        <v>46.608695652173914</v>
      </c>
      <c r="F47" s="6">
        <v>25.183478260869567</v>
      </c>
      <c r="G47" s="6">
        <v>7.0652173913043473E-2</v>
      </c>
      <c r="H47" s="6">
        <v>0.15217391304347827</v>
      </c>
      <c r="I47" s="6">
        <v>0</v>
      </c>
      <c r="J47" s="6">
        <v>0</v>
      </c>
      <c r="K47" s="6">
        <v>0</v>
      </c>
      <c r="L47" s="6">
        <v>1.565760869565217</v>
      </c>
      <c r="M47" s="6">
        <v>6.246739130434781</v>
      </c>
      <c r="N47" s="6">
        <v>0</v>
      </c>
      <c r="O47" s="6">
        <f>SUM(NonNurse[[#This Row],[Qualified Social Work Staff Hours]],NonNurse[[#This Row],[Other Social Work Staff Hours]])/NonNurse[[#This Row],[MDS Census]]</f>
        <v>0.13402518656716414</v>
      </c>
      <c r="P47" s="6">
        <v>5.0942391304347838</v>
      </c>
      <c r="Q47" s="6">
        <v>16.737282608695651</v>
      </c>
      <c r="R47" s="6">
        <f>SUM(NonNurse[[#This Row],[Qualified Activities Professional Hours]],NonNurse[[#This Row],[Other Activities Professional Hours]])/NonNurse[[#This Row],[MDS Census]]</f>
        <v>0.46840018656716415</v>
      </c>
      <c r="S47" s="6">
        <v>0.29260869565217396</v>
      </c>
      <c r="T47" s="6">
        <v>3.5908695652173916</v>
      </c>
      <c r="U47" s="6">
        <v>0</v>
      </c>
      <c r="V47" s="6">
        <f>SUM(NonNurse[[#This Row],[Occupational Therapist Hours]],NonNurse[[#This Row],[OT Assistant Hours]],NonNurse[[#This Row],[OT Aide Hours]])/NonNurse[[#This Row],[MDS Census]]</f>
        <v>8.3320895522388069E-2</v>
      </c>
      <c r="W47" s="6">
        <v>3.6507608695652176</v>
      </c>
      <c r="X47" s="6">
        <v>9.6192391304347797</v>
      </c>
      <c r="Y47" s="6">
        <v>0</v>
      </c>
      <c r="Z47" s="6">
        <f>SUM(NonNurse[[#This Row],[Physical Therapist (PT) Hours]],NonNurse[[#This Row],[PT Assistant Hours]],NonNurse[[#This Row],[PT Aide Hours]])/NonNurse[[#This Row],[MDS Census]]</f>
        <v>0.28471082089552235</v>
      </c>
      <c r="AA47" s="6">
        <v>0</v>
      </c>
      <c r="AB47" s="6">
        <v>0</v>
      </c>
      <c r="AC47" s="6">
        <v>0</v>
      </c>
      <c r="AD47" s="6">
        <v>67.797499999999999</v>
      </c>
      <c r="AE47" s="6">
        <v>0</v>
      </c>
      <c r="AF47" s="6">
        <v>0</v>
      </c>
      <c r="AG47" s="6">
        <v>0</v>
      </c>
      <c r="AH47" s="1">
        <v>155791</v>
      </c>
      <c r="AI47">
        <v>5</v>
      </c>
    </row>
    <row r="48" spans="1:35" x14ac:dyDescent="0.25">
      <c r="A48" t="s">
        <v>508</v>
      </c>
      <c r="B48" t="s">
        <v>267</v>
      </c>
      <c r="C48" t="s">
        <v>686</v>
      </c>
      <c r="D48" t="s">
        <v>562</v>
      </c>
      <c r="E48" s="6">
        <v>32.847826086956523</v>
      </c>
      <c r="F48" s="6">
        <v>1.0434782608695652</v>
      </c>
      <c r="G48" s="6">
        <v>3.2608695652173911E-3</v>
      </c>
      <c r="H48" s="6">
        <v>1.2499999999999999E-2</v>
      </c>
      <c r="I48" s="6">
        <v>6.5217391304347824E-2</v>
      </c>
      <c r="J48" s="6">
        <v>0</v>
      </c>
      <c r="K48" s="6">
        <v>3.5869565217391298E-2</v>
      </c>
      <c r="L48" s="6">
        <v>0.37641304347826099</v>
      </c>
      <c r="M48" s="6">
        <v>0</v>
      </c>
      <c r="N48" s="6">
        <v>5.6401086956521729</v>
      </c>
      <c r="O48" s="6">
        <f>SUM(NonNurse[[#This Row],[Qualified Social Work Staff Hours]],NonNurse[[#This Row],[Other Social Work Staff Hours]])/NonNurse[[#This Row],[MDS Census]]</f>
        <v>0.17170416942422234</v>
      </c>
      <c r="P48" s="6">
        <v>4.8151086956521736</v>
      </c>
      <c r="Q48" s="6">
        <v>0</v>
      </c>
      <c r="R48" s="6">
        <f>SUM(NonNurse[[#This Row],[Qualified Activities Professional Hours]],NonNurse[[#This Row],[Other Activities Professional Hours]])/NonNurse[[#This Row],[MDS Census]]</f>
        <v>0.1465883520847121</v>
      </c>
      <c r="S48" s="6">
        <v>5.587065217391304</v>
      </c>
      <c r="T48" s="6">
        <v>0</v>
      </c>
      <c r="U48" s="6">
        <v>0</v>
      </c>
      <c r="V48" s="6">
        <f>SUM(NonNurse[[#This Row],[Occupational Therapist Hours]],NonNurse[[#This Row],[OT Assistant Hours]],NonNurse[[#This Row],[OT Aide Hours]])/NonNurse[[#This Row],[MDS Census]]</f>
        <v>0.17008934480476504</v>
      </c>
      <c r="W48" s="6">
        <v>0.3960869565217392</v>
      </c>
      <c r="X48" s="6">
        <v>5.2469565217391301</v>
      </c>
      <c r="Y48" s="6">
        <v>0</v>
      </c>
      <c r="Z48" s="6">
        <f>SUM(NonNurse[[#This Row],[Physical Therapist (PT) Hours]],NonNurse[[#This Row],[PT Assistant Hours]],NonNurse[[#This Row],[PT Aide Hours]])/NonNurse[[#This Row],[MDS Census]]</f>
        <v>0.17179351422898742</v>
      </c>
      <c r="AA48" s="6">
        <v>0</v>
      </c>
      <c r="AB48" s="6">
        <v>0</v>
      </c>
      <c r="AC48" s="6">
        <v>0</v>
      </c>
      <c r="AD48" s="6">
        <v>0</v>
      </c>
      <c r="AE48" s="6">
        <v>0</v>
      </c>
      <c r="AF48" s="6">
        <v>0</v>
      </c>
      <c r="AG48" s="6">
        <v>0</v>
      </c>
      <c r="AH48" s="1">
        <v>155532</v>
      </c>
      <c r="AI48">
        <v>5</v>
      </c>
    </row>
    <row r="49" spans="1:35" x14ac:dyDescent="0.25">
      <c r="A49" t="s">
        <v>508</v>
      </c>
      <c r="B49" t="s">
        <v>258</v>
      </c>
      <c r="C49" t="s">
        <v>710</v>
      </c>
      <c r="D49" t="s">
        <v>607</v>
      </c>
      <c r="E49" s="6">
        <v>28.141304347826086</v>
      </c>
      <c r="F49" s="6">
        <v>5.3913043478260869</v>
      </c>
      <c r="G49" s="6">
        <v>0.2608695652173913</v>
      </c>
      <c r="H49" s="6">
        <v>0.13043478260869565</v>
      </c>
      <c r="I49" s="6">
        <v>0.2608695652173913</v>
      </c>
      <c r="J49" s="6">
        <v>0</v>
      </c>
      <c r="K49" s="6">
        <v>0</v>
      </c>
      <c r="L49" s="6">
        <v>0.13923913043478259</v>
      </c>
      <c r="M49" s="6">
        <v>8.6630434782608692</v>
      </c>
      <c r="N49" s="6">
        <v>0</v>
      </c>
      <c r="O49" s="6">
        <f>SUM(NonNurse[[#This Row],[Qualified Social Work Staff Hours]],NonNurse[[#This Row],[Other Social Work Staff Hours]])/NonNurse[[#This Row],[MDS Census]]</f>
        <v>0.30784086519891851</v>
      </c>
      <c r="P49" s="6">
        <v>0</v>
      </c>
      <c r="Q49" s="6">
        <v>6.6956521739130439</v>
      </c>
      <c r="R49" s="6">
        <f>SUM(NonNurse[[#This Row],[Qualified Activities Professional Hours]],NonNurse[[#This Row],[Other Activities Professional Hours]])/NonNurse[[#This Row],[MDS Census]]</f>
        <v>0.2379297025878718</v>
      </c>
      <c r="S49" s="6">
        <v>0.17956521739130435</v>
      </c>
      <c r="T49" s="6">
        <v>0.2528260869565217</v>
      </c>
      <c r="U49" s="6">
        <v>0</v>
      </c>
      <c r="V49" s="6">
        <f>SUM(NonNurse[[#This Row],[Occupational Therapist Hours]],NonNurse[[#This Row],[OT Assistant Hours]],NonNurse[[#This Row],[OT Aide Hours]])/NonNurse[[#This Row],[MDS Census]]</f>
        <v>1.5365005793742757E-2</v>
      </c>
      <c r="W49" s="6">
        <v>8.4782608695652184E-2</v>
      </c>
      <c r="X49" s="6">
        <v>0.73891304347826081</v>
      </c>
      <c r="Y49" s="6">
        <v>0</v>
      </c>
      <c r="Z49" s="6">
        <f>SUM(NonNurse[[#This Row],[Physical Therapist (PT) Hours]],NonNurse[[#This Row],[PT Assistant Hours]],NonNurse[[#This Row],[PT Aide Hours]])/NonNurse[[#This Row],[MDS Census]]</f>
        <v>2.9269988412514481E-2</v>
      </c>
      <c r="AA49" s="6">
        <v>0</v>
      </c>
      <c r="AB49" s="6">
        <v>0</v>
      </c>
      <c r="AC49" s="6">
        <v>0</v>
      </c>
      <c r="AD49" s="6">
        <v>0</v>
      </c>
      <c r="AE49" s="6">
        <v>0</v>
      </c>
      <c r="AF49" s="6">
        <v>0</v>
      </c>
      <c r="AG49" s="6">
        <v>0</v>
      </c>
      <c r="AH49" s="1">
        <v>155520</v>
      </c>
      <c r="AI49">
        <v>5</v>
      </c>
    </row>
    <row r="50" spans="1:35" x14ac:dyDescent="0.25">
      <c r="A50" t="s">
        <v>508</v>
      </c>
      <c r="B50" t="s">
        <v>225</v>
      </c>
      <c r="C50" t="s">
        <v>688</v>
      </c>
      <c r="D50" t="s">
        <v>620</v>
      </c>
      <c r="E50" s="6">
        <v>28.065217391304348</v>
      </c>
      <c r="F50" s="6">
        <v>5.3913043478260869</v>
      </c>
      <c r="G50" s="6">
        <v>0.17119565217391305</v>
      </c>
      <c r="H50" s="6">
        <v>0.20380434782608695</v>
      </c>
      <c r="I50" s="6">
        <v>0.47826086956521741</v>
      </c>
      <c r="J50" s="6">
        <v>0</v>
      </c>
      <c r="K50" s="6">
        <v>0.125</v>
      </c>
      <c r="L50" s="6">
        <v>3.9293478260869565</v>
      </c>
      <c r="M50" s="6">
        <v>5.8005434782608702</v>
      </c>
      <c r="N50" s="6">
        <v>0</v>
      </c>
      <c r="O50" s="6">
        <f>SUM(NonNurse[[#This Row],[Qualified Social Work Staff Hours]],NonNurse[[#This Row],[Other Social Work Staff Hours]])/NonNurse[[#This Row],[MDS Census]]</f>
        <v>0.20668086754453915</v>
      </c>
      <c r="P50" s="6">
        <v>3.7239130434782619</v>
      </c>
      <c r="Q50" s="6">
        <v>8.5804347826086911</v>
      </c>
      <c r="R50" s="6">
        <f>SUM(NonNurse[[#This Row],[Qualified Activities Professional Hours]],NonNurse[[#This Row],[Other Activities Professional Hours]])/NonNurse[[#This Row],[MDS Census]]</f>
        <v>0.4384198295894654</v>
      </c>
      <c r="S50" s="6">
        <v>4.6816304347826083</v>
      </c>
      <c r="T50" s="6">
        <v>1.9565217391304348</v>
      </c>
      <c r="U50" s="6">
        <v>0</v>
      </c>
      <c r="V50" s="6">
        <f>SUM(NonNurse[[#This Row],[Occupational Therapist Hours]],NonNurse[[#This Row],[OT Assistant Hours]],NonNurse[[#This Row],[OT Aide Hours]])/NonNurse[[#This Row],[MDS Census]]</f>
        <v>0.23652594887683964</v>
      </c>
      <c r="W50" s="6">
        <v>2.7970652173913035</v>
      </c>
      <c r="X50" s="6">
        <v>4.9266304347826084</v>
      </c>
      <c r="Y50" s="6">
        <v>0</v>
      </c>
      <c r="Z50" s="6">
        <f>SUM(NonNurse[[#This Row],[Physical Therapist (PT) Hours]],NonNurse[[#This Row],[PT Assistant Hours]],NonNurse[[#This Row],[PT Aide Hours]])/NonNurse[[#This Row],[MDS Census]]</f>
        <v>0.27520526723470173</v>
      </c>
      <c r="AA50" s="6">
        <v>0</v>
      </c>
      <c r="AB50" s="6">
        <v>0</v>
      </c>
      <c r="AC50" s="6">
        <v>0</v>
      </c>
      <c r="AD50" s="6">
        <v>0</v>
      </c>
      <c r="AE50" s="6">
        <v>0</v>
      </c>
      <c r="AF50" s="6">
        <v>0</v>
      </c>
      <c r="AG50" s="6">
        <v>4.8913043478260872E-2</v>
      </c>
      <c r="AH50" s="1">
        <v>155468</v>
      </c>
      <c r="AI50">
        <v>5</v>
      </c>
    </row>
    <row r="51" spans="1:35" x14ac:dyDescent="0.25">
      <c r="A51" t="s">
        <v>508</v>
      </c>
      <c r="B51" t="s">
        <v>461</v>
      </c>
      <c r="C51" t="s">
        <v>709</v>
      </c>
      <c r="D51" t="s">
        <v>606</v>
      </c>
      <c r="E51" s="6">
        <v>77.684782608695656</v>
      </c>
      <c r="F51" s="6">
        <v>5.2173913043478262</v>
      </c>
      <c r="G51" s="6">
        <v>0</v>
      </c>
      <c r="H51" s="6">
        <v>0.39673913043478259</v>
      </c>
      <c r="I51" s="6">
        <v>0</v>
      </c>
      <c r="J51" s="6">
        <v>0</v>
      </c>
      <c r="K51" s="6">
        <v>0</v>
      </c>
      <c r="L51" s="6">
        <v>0.72934782608695647</v>
      </c>
      <c r="M51" s="6">
        <v>5.3470652173913047</v>
      </c>
      <c r="N51" s="6">
        <v>0</v>
      </c>
      <c r="O51" s="6">
        <f>SUM(NonNurse[[#This Row],[Qualified Social Work Staff Hours]],NonNurse[[#This Row],[Other Social Work Staff Hours]])/NonNurse[[#This Row],[MDS Census]]</f>
        <v>6.8830278438505671E-2</v>
      </c>
      <c r="P51" s="6">
        <v>5.3551086956521745</v>
      </c>
      <c r="Q51" s="6">
        <v>12.884456521739128</v>
      </c>
      <c r="R51" s="6">
        <f>SUM(NonNurse[[#This Row],[Qualified Activities Professional Hours]],NonNurse[[#This Row],[Other Activities Professional Hours]])/NonNurse[[#This Row],[MDS Census]]</f>
        <v>0.23478942213516157</v>
      </c>
      <c r="S51" s="6">
        <v>1.2265217391304348</v>
      </c>
      <c r="T51" s="6">
        <v>1.2788043478260871</v>
      </c>
      <c r="U51" s="6">
        <v>0</v>
      </c>
      <c r="V51" s="6">
        <f>SUM(NonNurse[[#This Row],[Occupational Therapist Hours]],NonNurse[[#This Row],[OT Assistant Hours]],NonNurse[[#This Row],[OT Aide Hours]])/NonNurse[[#This Row],[MDS Census]]</f>
        <v>3.2249895060864703E-2</v>
      </c>
      <c r="W51" s="6">
        <v>1.2531521739130433</v>
      </c>
      <c r="X51" s="6">
        <v>2.1310869565217394</v>
      </c>
      <c r="Y51" s="6">
        <v>0</v>
      </c>
      <c r="Z51" s="6">
        <f>SUM(NonNurse[[#This Row],[Physical Therapist (PT) Hours]],NonNurse[[#This Row],[PT Assistant Hours]],NonNurse[[#This Row],[PT Aide Hours]])/NonNurse[[#This Row],[MDS Census]]</f>
        <v>4.3563733034839798E-2</v>
      </c>
      <c r="AA51" s="6">
        <v>0</v>
      </c>
      <c r="AB51" s="6">
        <v>0</v>
      </c>
      <c r="AC51" s="6">
        <v>0</v>
      </c>
      <c r="AD51" s="6">
        <v>0</v>
      </c>
      <c r="AE51" s="6">
        <v>0</v>
      </c>
      <c r="AF51" s="6">
        <v>0</v>
      </c>
      <c r="AG51" s="6">
        <v>0</v>
      </c>
      <c r="AH51" s="1">
        <v>155831</v>
      </c>
      <c r="AI51">
        <v>5</v>
      </c>
    </row>
    <row r="52" spans="1:35" x14ac:dyDescent="0.25">
      <c r="A52" t="s">
        <v>508</v>
      </c>
      <c r="B52" t="s">
        <v>134</v>
      </c>
      <c r="C52" t="s">
        <v>686</v>
      </c>
      <c r="D52" t="s">
        <v>562</v>
      </c>
      <c r="E52" s="6">
        <v>124.6195652173913</v>
      </c>
      <c r="F52" s="6">
        <v>5.1304347826086953</v>
      </c>
      <c r="G52" s="6">
        <v>0</v>
      </c>
      <c r="H52" s="6">
        <v>0</v>
      </c>
      <c r="I52" s="6">
        <v>4.6521739130434785</v>
      </c>
      <c r="J52" s="6">
        <v>0</v>
      </c>
      <c r="K52" s="6">
        <v>0</v>
      </c>
      <c r="L52" s="6">
        <v>5.2459782608695642</v>
      </c>
      <c r="M52" s="6">
        <v>1.6521739130434783</v>
      </c>
      <c r="N52" s="6">
        <v>2.5246739130434781</v>
      </c>
      <c r="O52" s="6">
        <f>SUM(NonNurse[[#This Row],[Qualified Social Work Staff Hours]],NonNurse[[#This Row],[Other Social Work Staff Hours]])/NonNurse[[#This Row],[MDS Census]]</f>
        <v>3.3516790231138252E-2</v>
      </c>
      <c r="P52" s="6">
        <v>4.0406521739130437</v>
      </c>
      <c r="Q52" s="6">
        <v>7.2151086956521722</v>
      </c>
      <c r="R52" s="6">
        <f>SUM(NonNurse[[#This Row],[Qualified Activities Professional Hours]],NonNurse[[#This Row],[Other Activities Professional Hours]])/NonNurse[[#This Row],[MDS Census]]</f>
        <v>9.0320976886175297E-2</v>
      </c>
      <c r="S52" s="6">
        <v>6.1183695652173915</v>
      </c>
      <c r="T52" s="6">
        <v>9.7922826086956523</v>
      </c>
      <c r="U52" s="6">
        <v>0</v>
      </c>
      <c r="V52" s="6">
        <f>SUM(NonNurse[[#This Row],[Occupational Therapist Hours]],NonNurse[[#This Row],[OT Assistant Hours]],NonNurse[[#This Row],[OT Aide Hours]])/NonNurse[[#This Row],[MDS Census]]</f>
        <v>0.12767378979502836</v>
      </c>
      <c r="W52" s="6">
        <v>4.9279347826086948</v>
      </c>
      <c r="X52" s="6">
        <v>14.228043478260874</v>
      </c>
      <c r="Y52" s="6">
        <v>0</v>
      </c>
      <c r="Z52" s="6">
        <f>SUM(NonNurse[[#This Row],[Physical Therapist (PT) Hours]],NonNurse[[#This Row],[PT Assistant Hours]],NonNurse[[#This Row],[PT Aide Hours]])/NonNurse[[#This Row],[MDS Census]]</f>
        <v>0.15371565634539908</v>
      </c>
      <c r="AA52" s="6">
        <v>0</v>
      </c>
      <c r="AB52" s="6">
        <v>0</v>
      </c>
      <c r="AC52" s="6">
        <v>0</v>
      </c>
      <c r="AD52" s="6">
        <v>0</v>
      </c>
      <c r="AE52" s="6">
        <v>0</v>
      </c>
      <c r="AF52" s="6">
        <v>0</v>
      </c>
      <c r="AG52" s="6">
        <v>0</v>
      </c>
      <c r="AH52" s="1">
        <v>155278</v>
      </c>
      <c r="AI52">
        <v>5</v>
      </c>
    </row>
    <row r="53" spans="1:35" x14ac:dyDescent="0.25">
      <c r="A53" t="s">
        <v>508</v>
      </c>
      <c r="B53" t="s">
        <v>38</v>
      </c>
      <c r="C53" t="s">
        <v>713</v>
      </c>
      <c r="D53" t="s">
        <v>587</v>
      </c>
      <c r="E53" s="6">
        <v>99.989130434782609</v>
      </c>
      <c r="F53" s="6">
        <v>5.5652173913043477</v>
      </c>
      <c r="G53" s="6">
        <v>0</v>
      </c>
      <c r="H53" s="6">
        <v>0</v>
      </c>
      <c r="I53" s="6">
        <v>3.0217391304347827</v>
      </c>
      <c r="J53" s="6">
        <v>0</v>
      </c>
      <c r="K53" s="6">
        <v>0</v>
      </c>
      <c r="L53" s="6">
        <v>5.3807608695652149</v>
      </c>
      <c r="M53" s="6">
        <v>5.1343478260869571</v>
      </c>
      <c r="N53" s="6">
        <v>0</v>
      </c>
      <c r="O53" s="6">
        <f>SUM(NonNurse[[#This Row],[Qualified Social Work Staff Hours]],NonNurse[[#This Row],[Other Social Work Staff Hours]])/NonNurse[[#This Row],[MDS Census]]</f>
        <v>5.1349059680400051E-2</v>
      </c>
      <c r="P53" s="6">
        <v>5.2334782608695649</v>
      </c>
      <c r="Q53" s="6">
        <v>4.8151086956521745</v>
      </c>
      <c r="R53" s="6">
        <f>SUM(NonNurse[[#This Row],[Qualified Activities Professional Hours]],NonNurse[[#This Row],[Other Activities Professional Hours]])/NonNurse[[#This Row],[MDS Census]]</f>
        <v>0.100496793129688</v>
      </c>
      <c r="S53" s="6">
        <v>6.5070652173913039</v>
      </c>
      <c r="T53" s="6">
        <v>14.273260869565217</v>
      </c>
      <c r="U53" s="6">
        <v>0</v>
      </c>
      <c r="V53" s="6">
        <f>SUM(NonNurse[[#This Row],[Occupational Therapist Hours]],NonNurse[[#This Row],[OT Assistant Hours]],NonNurse[[#This Row],[OT Aide Hours]])/NonNurse[[#This Row],[MDS Census]]</f>
        <v>0.20782585063593867</v>
      </c>
      <c r="W53" s="6">
        <v>9.7827173913043506</v>
      </c>
      <c r="X53" s="6">
        <v>11.820434782608698</v>
      </c>
      <c r="Y53" s="6">
        <v>0</v>
      </c>
      <c r="Z53" s="6">
        <f>SUM(NonNurse[[#This Row],[Physical Therapist (PT) Hours]],NonNurse[[#This Row],[PT Assistant Hours]],NonNurse[[#This Row],[PT Aide Hours]])/NonNurse[[#This Row],[MDS Census]]</f>
        <v>0.21605500597891081</v>
      </c>
      <c r="AA53" s="6">
        <v>0</v>
      </c>
      <c r="AB53" s="6">
        <v>0</v>
      </c>
      <c r="AC53" s="6">
        <v>0</v>
      </c>
      <c r="AD53" s="6">
        <v>0</v>
      </c>
      <c r="AE53" s="6">
        <v>0</v>
      </c>
      <c r="AF53" s="6">
        <v>0</v>
      </c>
      <c r="AG53" s="6">
        <v>0</v>
      </c>
      <c r="AH53" s="1">
        <v>155120</v>
      </c>
      <c r="AI53">
        <v>5</v>
      </c>
    </row>
    <row r="54" spans="1:35" x14ac:dyDescent="0.25">
      <c r="A54" t="s">
        <v>508</v>
      </c>
      <c r="B54" t="s">
        <v>118</v>
      </c>
      <c r="C54" t="s">
        <v>710</v>
      </c>
      <c r="D54" t="s">
        <v>607</v>
      </c>
      <c r="E54" s="6">
        <v>82.119565217391298</v>
      </c>
      <c r="F54" s="6">
        <v>4.8695652173913047</v>
      </c>
      <c r="G54" s="6">
        <v>0</v>
      </c>
      <c r="H54" s="6">
        <v>0</v>
      </c>
      <c r="I54" s="6">
        <v>1.1304347826086956</v>
      </c>
      <c r="J54" s="6">
        <v>0</v>
      </c>
      <c r="K54" s="6">
        <v>0</v>
      </c>
      <c r="L54" s="6">
        <v>5.3082608695652187</v>
      </c>
      <c r="M54" s="6">
        <v>7.3528260869565205</v>
      </c>
      <c r="N54" s="6">
        <v>0</v>
      </c>
      <c r="O54" s="6">
        <f>SUM(NonNurse[[#This Row],[Qualified Social Work Staff Hours]],NonNurse[[#This Row],[Other Social Work Staff Hours]])/NonNurse[[#This Row],[MDS Census]]</f>
        <v>8.9538054268696224E-2</v>
      </c>
      <c r="P54" s="6">
        <v>5.3891304347826097</v>
      </c>
      <c r="Q54" s="6">
        <v>5.8786956521739144</v>
      </c>
      <c r="R54" s="6">
        <f>SUM(NonNurse[[#This Row],[Qualified Activities Professional Hours]],NonNurse[[#This Row],[Other Activities Professional Hours]])/NonNurse[[#This Row],[MDS Census]]</f>
        <v>0.13721244209133029</v>
      </c>
      <c r="S54" s="6">
        <v>9.3290217391304378</v>
      </c>
      <c r="T54" s="6">
        <v>8.881304347826088</v>
      </c>
      <c r="U54" s="6">
        <v>0</v>
      </c>
      <c r="V54" s="6">
        <f>SUM(NonNurse[[#This Row],[Occupational Therapist Hours]],NonNurse[[#This Row],[OT Assistant Hours]],NonNurse[[#This Row],[OT Aide Hours]])/NonNurse[[#This Row],[MDS Census]]</f>
        <v>0.2217538054268697</v>
      </c>
      <c r="W54" s="6">
        <v>4.1809782608695656</v>
      </c>
      <c r="X54" s="6">
        <v>4.6901086956521736</v>
      </c>
      <c r="Y54" s="6">
        <v>0</v>
      </c>
      <c r="Z54" s="6">
        <f>SUM(NonNurse[[#This Row],[Physical Therapist (PT) Hours]],NonNurse[[#This Row],[PT Assistant Hours]],NonNurse[[#This Row],[PT Aide Hours]])/NonNurse[[#This Row],[MDS Census]]</f>
        <v>0.10802647253474522</v>
      </c>
      <c r="AA54" s="6">
        <v>0</v>
      </c>
      <c r="AB54" s="6">
        <v>0</v>
      </c>
      <c r="AC54" s="6">
        <v>0</v>
      </c>
      <c r="AD54" s="6">
        <v>0</v>
      </c>
      <c r="AE54" s="6">
        <v>0</v>
      </c>
      <c r="AF54" s="6">
        <v>0</v>
      </c>
      <c r="AG54" s="6">
        <v>0</v>
      </c>
      <c r="AH54" s="1">
        <v>155248</v>
      </c>
      <c r="AI54">
        <v>5</v>
      </c>
    </row>
    <row r="55" spans="1:35" x14ac:dyDescent="0.25">
      <c r="A55" t="s">
        <v>508</v>
      </c>
      <c r="B55" t="s">
        <v>59</v>
      </c>
      <c r="C55" t="s">
        <v>655</v>
      </c>
      <c r="D55" t="s">
        <v>588</v>
      </c>
      <c r="E55" s="6">
        <v>52.804347826086953</v>
      </c>
      <c r="F55" s="6">
        <v>5.5652173913043477</v>
      </c>
      <c r="G55" s="6">
        <v>0</v>
      </c>
      <c r="H55" s="6">
        <v>0</v>
      </c>
      <c r="I55" s="6">
        <v>1.0434782608695652</v>
      </c>
      <c r="J55" s="6">
        <v>0</v>
      </c>
      <c r="K55" s="6">
        <v>0</v>
      </c>
      <c r="L55" s="6">
        <v>2.0177173913043478</v>
      </c>
      <c r="M55" s="6">
        <v>5.1064130434782609</v>
      </c>
      <c r="N55" s="6">
        <v>3.2608695652173912E-2</v>
      </c>
      <c r="O55" s="6">
        <f>SUM(NonNurse[[#This Row],[Qualified Social Work Staff Hours]],NonNurse[[#This Row],[Other Social Work Staff Hours]])/NonNurse[[#This Row],[MDS Census]]</f>
        <v>9.7321943186496507E-2</v>
      </c>
      <c r="P55" s="6">
        <v>3.4241304347826085</v>
      </c>
      <c r="Q55" s="6">
        <v>2.8756521739130441</v>
      </c>
      <c r="R55" s="6">
        <f>SUM(NonNurse[[#This Row],[Qualified Activities Professional Hours]],NonNurse[[#This Row],[Other Activities Professional Hours]])/NonNurse[[#This Row],[MDS Census]]</f>
        <v>0.11930424042815975</v>
      </c>
      <c r="S55" s="6">
        <v>1.6189130434782601</v>
      </c>
      <c r="T55" s="6">
        <v>3.5353260869565211</v>
      </c>
      <c r="U55" s="6">
        <v>0</v>
      </c>
      <c r="V55" s="6">
        <f>SUM(NonNurse[[#This Row],[Occupational Therapist Hours]],NonNurse[[#This Row],[OT Assistant Hours]],NonNurse[[#This Row],[OT Aide Hours]])/NonNurse[[#This Row],[MDS Census]]</f>
        <v>9.761012762453683E-2</v>
      </c>
      <c r="W55" s="6">
        <v>0.97652173913043494</v>
      </c>
      <c r="X55" s="6">
        <v>3.7692391304347832</v>
      </c>
      <c r="Y55" s="6">
        <v>0</v>
      </c>
      <c r="Z55" s="6">
        <f>SUM(NonNurse[[#This Row],[Physical Therapist (PT) Hours]],NonNurse[[#This Row],[PT Assistant Hours]],NonNurse[[#This Row],[PT Aide Hours]])/NonNurse[[#This Row],[MDS Census]]</f>
        <v>8.9874433923425284E-2</v>
      </c>
      <c r="AA55" s="6">
        <v>0</v>
      </c>
      <c r="AB55" s="6">
        <v>0</v>
      </c>
      <c r="AC55" s="6">
        <v>0</v>
      </c>
      <c r="AD55" s="6">
        <v>0</v>
      </c>
      <c r="AE55" s="6">
        <v>0</v>
      </c>
      <c r="AF55" s="6">
        <v>0</v>
      </c>
      <c r="AG55" s="6">
        <v>0</v>
      </c>
      <c r="AH55" s="1">
        <v>155157</v>
      </c>
      <c r="AI55">
        <v>5</v>
      </c>
    </row>
    <row r="56" spans="1:35" x14ac:dyDescent="0.25">
      <c r="A56" t="s">
        <v>508</v>
      </c>
      <c r="B56" t="s">
        <v>71</v>
      </c>
      <c r="C56" t="s">
        <v>712</v>
      </c>
      <c r="D56" t="s">
        <v>606</v>
      </c>
      <c r="E56" s="6">
        <v>67.445652173913047</v>
      </c>
      <c r="F56" s="6">
        <v>5.2173913043478262</v>
      </c>
      <c r="G56" s="6">
        <v>0</v>
      </c>
      <c r="H56" s="6">
        <v>0</v>
      </c>
      <c r="I56" s="6">
        <v>1.6304347826086956</v>
      </c>
      <c r="J56" s="6">
        <v>0</v>
      </c>
      <c r="K56" s="6">
        <v>0</v>
      </c>
      <c r="L56" s="6">
        <v>3.841739130434783</v>
      </c>
      <c r="M56" s="6">
        <v>4.7178260869565234</v>
      </c>
      <c r="N56" s="6">
        <v>0</v>
      </c>
      <c r="O56" s="6">
        <f>SUM(NonNurse[[#This Row],[Qualified Social Work Staff Hours]],NonNurse[[#This Row],[Other Social Work Staff Hours]])/NonNurse[[#This Row],[MDS Census]]</f>
        <v>6.9950040290088653E-2</v>
      </c>
      <c r="P56" s="6">
        <v>3.7934782608695654</v>
      </c>
      <c r="Q56" s="6">
        <v>8.0893478260869571</v>
      </c>
      <c r="R56" s="6">
        <f>SUM(NonNurse[[#This Row],[Qualified Activities Professional Hours]],NonNurse[[#This Row],[Other Activities Professional Hours]])/NonNurse[[#This Row],[MDS Census]]</f>
        <v>0.17618372280419017</v>
      </c>
      <c r="S56" s="6">
        <v>1.8733695652173912</v>
      </c>
      <c r="T56" s="6">
        <v>10.010434782608698</v>
      </c>
      <c r="U56" s="6">
        <v>0</v>
      </c>
      <c r="V56" s="6">
        <f>SUM(NonNurse[[#This Row],[Occupational Therapist Hours]],NonNurse[[#This Row],[OT Assistant Hours]],NonNurse[[#This Row],[OT Aide Hours]])/NonNurse[[#This Row],[MDS Census]]</f>
        <v>0.17619822723609996</v>
      </c>
      <c r="W56" s="6">
        <v>4.5209782608695654</v>
      </c>
      <c r="X56" s="6">
        <v>12.756086956521742</v>
      </c>
      <c r="Y56" s="6">
        <v>0</v>
      </c>
      <c r="Z56" s="6">
        <f>SUM(NonNurse[[#This Row],[Physical Therapist (PT) Hours]],NonNurse[[#This Row],[PT Assistant Hours]],NonNurse[[#This Row],[PT Aide Hours]])/NonNurse[[#This Row],[MDS Census]]</f>
        <v>0.25616277195809833</v>
      </c>
      <c r="AA56" s="6">
        <v>0</v>
      </c>
      <c r="AB56" s="6">
        <v>0</v>
      </c>
      <c r="AC56" s="6">
        <v>0</v>
      </c>
      <c r="AD56" s="6">
        <v>0</v>
      </c>
      <c r="AE56" s="6">
        <v>0</v>
      </c>
      <c r="AF56" s="6">
        <v>0</v>
      </c>
      <c r="AG56" s="6">
        <v>0</v>
      </c>
      <c r="AH56" s="1">
        <v>155178</v>
      </c>
      <c r="AI56">
        <v>5</v>
      </c>
    </row>
    <row r="57" spans="1:35" x14ac:dyDescent="0.25">
      <c r="A57" t="s">
        <v>508</v>
      </c>
      <c r="B57" t="s">
        <v>47</v>
      </c>
      <c r="C57" t="s">
        <v>703</v>
      </c>
      <c r="D57" t="s">
        <v>602</v>
      </c>
      <c r="E57" s="6">
        <v>117.82608695652173</v>
      </c>
      <c r="F57" s="6">
        <v>5.3478260869565215</v>
      </c>
      <c r="G57" s="6">
        <v>0</v>
      </c>
      <c r="H57" s="6">
        <v>0</v>
      </c>
      <c r="I57" s="6">
        <v>1.7173913043478262</v>
      </c>
      <c r="J57" s="6">
        <v>0</v>
      </c>
      <c r="K57" s="6">
        <v>0.652391304347826</v>
      </c>
      <c r="L57" s="6">
        <v>5.3965217391304359</v>
      </c>
      <c r="M57" s="6">
        <v>0</v>
      </c>
      <c r="N57" s="6">
        <v>10.470326086956526</v>
      </c>
      <c r="O57" s="6">
        <f>SUM(NonNurse[[#This Row],[Qualified Social Work Staff Hours]],NonNurse[[#This Row],[Other Social Work Staff Hours]])/NonNurse[[#This Row],[MDS Census]]</f>
        <v>8.8862546125461295E-2</v>
      </c>
      <c r="P57" s="6">
        <v>4.4146739130434813</v>
      </c>
      <c r="Q57" s="6">
        <v>9.9558695652173945</v>
      </c>
      <c r="R57" s="6">
        <f>SUM(NonNurse[[#This Row],[Qualified Activities Professional Hours]],NonNurse[[#This Row],[Other Activities Professional Hours]])/NonNurse[[#This Row],[MDS Census]]</f>
        <v>0.12196402214022146</v>
      </c>
      <c r="S57" s="6">
        <v>2.6898913043478254</v>
      </c>
      <c r="T57" s="6">
        <v>9.304347826086957</v>
      </c>
      <c r="U57" s="6">
        <v>0</v>
      </c>
      <c r="V57" s="6">
        <f>SUM(NonNurse[[#This Row],[Occupational Therapist Hours]],NonNurse[[#This Row],[OT Assistant Hours]],NonNurse[[#This Row],[OT Aide Hours]])/NonNurse[[#This Row],[MDS Census]]</f>
        <v>0.10179612546125461</v>
      </c>
      <c r="W57" s="6">
        <v>3.8416304347826076</v>
      </c>
      <c r="X57" s="6">
        <v>11.688043478260871</v>
      </c>
      <c r="Y57" s="6">
        <v>0</v>
      </c>
      <c r="Z57" s="6">
        <f>SUM(NonNurse[[#This Row],[Physical Therapist (PT) Hours]],NonNurse[[#This Row],[PT Assistant Hours]],NonNurse[[#This Row],[PT Aide Hours]])/NonNurse[[#This Row],[MDS Census]]</f>
        <v>0.13180166051660516</v>
      </c>
      <c r="AA57" s="6">
        <v>0</v>
      </c>
      <c r="AB57" s="6">
        <v>0</v>
      </c>
      <c r="AC57" s="6">
        <v>0</v>
      </c>
      <c r="AD57" s="6">
        <v>0</v>
      </c>
      <c r="AE57" s="6">
        <v>0</v>
      </c>
      <c r="AF57" s="6">
        <v>0</v>
      </c>
      <c r="AG57" s="6">
        <v>0</v>
      </c>
      <c r="AH57" s="1">
        <v>155136</v>
      </c>
      <c r="AI57">
        <v>5</v>
      </c>
    </row>
    <row r="58" spans="1:35" x14ac:dyDescent="0.25">
      <c r="A58" t="s">
        <v>508</v>
      </c>
      <c r="B58" t="s">
        <v>36</v>
      </c>
      <c r="C58" t="s">
        <v>712</v>
      </c>
      <c r="D58" t="s">
        <v>606</v>
      </c>
      <c r="E58" s="6">
        <v>64.228260869565219</v>
      </c>
      <c r="F58" s="6">
        <v>3.3913043478260869</v>
      </c>
      <c r="G58" s="6">
        <v>0</v>
      </c>
      <c r="H58" s="6">
        <v>0</v>
      </c>
      <c r="I58" s="6">
        <v>1.5652173913043479</v>
      </c>
      <c r="J58" s="6">
        <v>0</v>
      </c>
      <c r="K58" s="6">
        <v>0</v>
      </c>
      <c r="L58" s="6">
        <v>2.0048913043478258</v>
      </c>
      <c r="M58" s="6">
        <v>0</v>
      </c>
      <c r="N58" s="6">
        <v>4.1872826086956509</v>
      </c>
      <c r="O58" s="6">
        <f>SUM(NonNurse[[#This Row],[Qualified Social Work Staff Hours]],NonNurse[[#This Row],[Other Social Work Staff Hours]])/NonNurse[[#This Row],[MDS Census]]</f>
        <v>6.5193772211880163E-2</v>
      </c>
      <c r="P58" s="6">
        <v>5.359782608695653</v>
      </c>
      <c r="Q58" s="6">
        <v>3.087608695652174</v>
      </c>
      <c r="R58" s="6">
        <f>SUM(NonNurse[[#This Row],[Qualified Activities Professional Hours]],NonNurse[[#This Row],[Other Activities Professional Hours]])/NonNurse[[#This Row],[MDS Census]]</f>
        <v>0.13152140802166187</v>
      </c>
      <c r="S58" s="6">
        <v>2.5478260869565212</v>
      </c>
      <c r="T58" s="6">
        <v>5.7217391304347833</v>
      </c>
      <c r="U58" s="6">
        <v>0</v>
      </c>
      <c r="V58" s="6">
        <f>SUM(NonNurse[[#This Row],[Occupational Therapist Hours]],NonNurse[[#This Row],[OT Assistant Hours]],NonNurse[[#This Row],[OT Aide Hours]])/NonNurse[[#This Row],[MDS Census]]</f>
        <v>0.12875275004230835</v>
      </c>
      <c r="W58" s="6">
        <v>1.118804347826087</v>
      </c>
      <c r="X58" s="6">
        <v>5.1094565217391308</v>
      </c>
      <c r="Y58" s="6">
        <v>0</v>
      </c>
      <c r="Z58" s="6">
        <f>SUM(NonNurse[[#This Row],[Physical Therapist (PT) Hours]],NonNurse[[#This Row],[PT Assistant Hours]],NonNurse[[#This Row],[PT Aide Hours]])/NonNurse[[#This Row],[MDS Census]]</f>
        <v>9.6970722626501943E-2</v>
      </c>
      <c r="AA58" s="6">
        <v>0</v>
      </c>
      <c r="AB58" s="6">
        <v>0</v>
      </c>
      <c r="AC58" s="6">
        <v>0</v>
      </c>
      <c r="AD58" s="6">
        <v>0</v>
      </c>
      <c r="AE58" s="6">
        <v>0</v>
      </c>
      <c r="AF58" s="6">
        <v>0</v>
      </c>
      <c r="AG58" s="6">
        <v>0</v>
      </c>
      <c r="AH58" s="1">
        <v>155109</v>
      </c>
      <c r="AI58">
        <v>5</v>
      </c>
    </row>
    <row r="59" spans="1:35" x14ac:dyDescent="0.25">
      <c r="A59" t="s">
        <v>508</v>
      </c>
      <c r="B59" t="s">
        <v>48</v>
      </c>
      <c r="C59" t="s">
        <v>717</v>
      </c>
      <c r="D59" t="s">
        <v>613</v>
      </c>
      <c r="E59" s="6">
        <v>72.956521739130437</v>
      </c>
      <c r="F59" s="6">
        <v>7.5489130434782608</v>
      </c>
      <c r="G59" s="6">
        <v>0</v>
      </c>
      <c r="H59" s="6">
        <v>0</v>
      </c>
      <c r="I59" s="6">
        <v>1.1304347826086956</v>
      </c>
      <c r="J59" s="6">
        <v>0</v>
      </c>
      <c r="K59" s="6">
        <v>0</v>
      </c>
      <c r="L59" s="6">
        <v>3.923260869565218</v>
      </c>
      <c r="M59" s="6">
        <v>5.3251086956521734</v>
      </c>
      <c r="N59" s="6">
        <v>0</v>
      </c>
      <c r="O59" s="6">
        <f>SUM(NonNurse[[#This Row],[Qualified Social Work Staff Hours]],NonNurse[[#This Row],[Other Social Work Staff Hours]])/NonNurse[[#This Row],[MDS Census]]</f>
        <v>7.2990166865315842E-2</v>
      </c>
      <c r="P59" s="6">
        <v>5.5657608695652181</v>
      </c>
      <c r="Q59" s="6">
        <v>1.2911956521739127</v>
      </c>
      <c r="R59" s="6">
        <f>SUM(NonNurse[[#This Row],[Qualified Activities Professional Hours]],NonNurse[[#This Row],[Other Activities Professional Hours]])/NonNurse[[#This Row],[MDS Census]]</f>
        <v>9.3986889153754472E-2</v>
      </c>
      <c r="S59" s="6">
        <v>3.0514130434782603</v>
      </c>
      <c r="T59" s="6">
        <v>8.842065217391303</v>
      </c>
      <c r="U59" s="6">
        <v>0</v>
      </c>
      <c r="V59" s="6">
        <f>SUM(NonNurse[[#This Row],[Occupational Therapist Hours]],NonNurse[[#This Row],[OT Assistant Hours]],NonNurse[[#This Row],[OT Aide Hours]])/NonNurse[[#This Row],[MDS Census]]</f>
        <v>0.16302145411203811</v>
      </c>
      <c r="W59" s="6">
        <v>1.9973913043478253</v>
      </c>
      <c r="X59" s="6">
        <v>5.2725</v>
      </c>
      <c r="Y59" s="6">
        <v>0</v>
      </c>
      <c r="Z59" s="6">
        <f>SUM(NonNurse[[#This Row],[Physical Therapist (PT) Hours]],NonNurse[[#This Row],[PT Assistant Hours]],NonNurse[[#This Row],[PT Aide Hours]])/NonNurse[[#This Row],[MDS Census]]</f>
        <v>9.9646901072705588E-2</v>
      </c>
      <c r="AA59" s="6">
        <v>0</v>
      </c>
      <c r="AB59" s="6">
        <v>0</v>
      </c>
      <c r="AC59" s="6">
        <v>0</v>
      </c>
      <c r="AD59" s="6">
        <v>0</v>
      </c>
      <c r="AE59" s="6">
        <v>0</v>
      </c>
      <c r="AF59" s="6">
        <v>0</v>
      </c>
      <c r="AG59" s="6">
        <v>0</v>
      </c>
      <c r="AH59" s="1">
        <v>155137</v>
      </c>
      <c r="AI59">
        <v>5</v>
      </c>
    </row>
    <row r="60" spans="1:35" x14ac:dyDescent="0.25">
      <c r="A60" t="s">
        <v>508</v>
      </c>
      <c r="B60" t="s">
        <v>464</v>
      </c>
      <c r="C60" t="s">
        <v>696</v>
      </c>
      <c r="D60" t="s">
        <v>557</v>
      </c>
      <c r="E60" s="6">
        <v>75.913043478260875</v>
      </c>
      <c r="F60" s="6">
        <v>5.5652173913043477</v>
      </c>
      <c r="G60" s="6">
        <v>0</v>
      </c>
      <c r="H60" s="6">
        <v>0</v>
      </c>
      <c r="I60" s="6">
        <v>2.1739130434782608</v>
      </c>
      <c r="J60" s="6">
        <v>0</v>
      </c>
      <c r="K60" s="6">
        <v>0</v>
      </c>
      <c r="L60" s="6">
        <v>8.0143478260869561</v>
      </c>
      <c r="M60" s="6">
        <v>0</v>
      </c>
      <c r="N60" s="6">
        <v>4.9653260869565212</v>
      </c>
      <c r="O60" s="6">
        <f>SUM(NonNurse[[#This Row],[Qualified Social Work Staff Hours]],NonNurse[[#This Row],[Other Social Work Staff Hours]])/NonNurse[[#This Row],[MDS Census]]</f>
        <v>6.5408075601374557E-2</v>
      </c>
      <c r="P60" s="6">
        <v>4.9097826086956529</v>
      </c>
      <c r="Q60" s="6">
        <v>1.3270652173913045</v>
      </c>
      <c r="R60" s="6">
        <f>SUM(NonNurse[[#This Row],[Qualified Activities Professional Hours]],NonNurse[[#This Row],[Other Activities Professional Hours]])/NonNurse[[#This Row],[MDS Census]]</f>
        <v>8.2157789232531503E-2</v>
      </c>
      <c r="S60" s="6">
        <v>5.0346739130434788</v>
      </c>
      <c r="T60" s="6">
        <v>8.5652173913043459</v>
      </c>
      <c r="U60" s="6">
        <v>0</v>
      </c>
      <c r="V60" s="6">
        <f>SUM(NonNurse[[#This Row],[Occupational Therapist Hours]],NonNurse[[#This Row],[OT Assistant Hours]],NonNurse[[#This Row],[OT Aide Hours]])/NonNurse[[#This Row],[MDS Census]]</f>
        <v>0.17915091638029779</v>
      </c>
      <c r="W60" s="6">
        <v>3.534347826086957</v>
      </c>
      <c r="X60" s="6">
        <v>9.042500000000004</v>
      </c>
      <c r="Y60" s="6">
        <v>0</v>
      </c>
      <c r="Z60" s="6">
        <f>SUM(NonNurse[[#This Row],[Physical Therapist (PT) Hours]],NonNurse[[#This Row],[PT Assistant Hours]],NonNurse[[#This Row],[PT Aide Hours]])/NonNurse[[#This Row],[MDS Census]]</f>
        <v>0.1656743986254296</v>
      </c>
      <c r="AA60" s="6">
        <v>0</v>
      </c>
      <c r="AB60" s="6">
        <v>0</v>
      </c>
      <c r="AC60" s="6">
        <v>0</v>
      </c>
      <c r="AD60" s="6">
        <v>0</v>
      </c>
      <c r="AE60" s="6">
        <v>0</v>
      </c>
      <c r="AF60" s="6">
        <v>0</v>
      </c>
      <c r="AG60" s="6">
        <v>0</v>
      </c>
      <c r="AH60" s="1">
        <v>155834</v>
      </c>
      <c r="AI60">
        <v>5</v>
      </c>
    </row>
    <row r="61" spans="1:35" x14ac:dyDescent="0.25">
      <c r="A61" t="s">
        <v>508</v>
      </c>
      <c r="B61" t="s">
        <v>197</v>
      </c>
      <c r="C61" t="s">
        <v>710</v>
      </c>
      <c r="D61" t="s">
        <v>607</v>
      </c>
      <c r="E61" s="6">
        <v>48.815217391304351</v>
      </c>
      <c r="F61" s="6">
        <v>4.5108695652173916</v>
      </c>
      <c r="G61" s="6">
        <v>0</v>
      </c>
      <c r="H61" s="6">
        <v>0</v>
      </c>
      <c r="I61" s="6">
        <v>1.1304347826086956</v>
      </c>
      <c r="J61" s="6">
        <v>0</v>
      </c>
      <c r="K61" s="6">
        <v>0</v>
      </c>
      <c r="L61" s="6">
        <v>4.918152173913044</v>
      </c>
      <c r="M61" s="6">
        <v>0</v>
      </c>
      <c r="N61" s="6">
        <v>5.237608695652173</v>
      </c>
      <c r="O61" s="6">
        <f>SUM(NonNurse[[#This Row],[Qualified Social Work Staff Hours]],NonNurse[[#This Row],[Other Social Work Staff Hours]])/NonNurse[[#This Row],[MDS Census]]</f>
        <v>0.10729458917835669</v>
      </c>
      <c r="P61" s="6">
        <v>5.1719565217391299</v>
      </c>
      <c r="Q61" s="6">
        <v>5.0916304347826093</v>
      </c>
      <c r="R61" s="6">
        <f>SUM(NonNurse[[#This Row],[Qualified Activities Professional Hours]],NonNurse[[#This Row],[Other Activities Professional Hours]])/NonNurse[[#This Row],[MDS Census]]</f>
        <v>0.21025384101536404</v>
      </c>
      <c r="S61" s="6">
        <v>10.676739130434784</v>
      </c>
      <c r="T61" s="6">
        <v>9.5065217391304362</v>
      </c>
      <c r="U61" s="6">
        <v>0</v>
      </c>
      <c r="V61" s="6">
        <f>SUM(NonNurse[[#This Row],[Occupational Therapist Hours]],NonNurse[[#This Row],[OT Assistant Hours]],NonNurse[[#This Row],[OT Aide Hours]])/NonNurse[[#This Row],[MDS Census]]</f>
        <v>0.41346248051658879</v>
      </c>
      <c r="W61" s="6">
        <v>4.4406521739130405</v>
      </c>
      <c r="X61" s="6">
        <v>5.1763043478260888</v>
      </c>
      <c r="Y61" s="6">
        <v>0</v>
      </c>
      <c r="Z61" s="6">
        <f>SUM(NonNurse[[#This Row],[Physical Therapist (PT) Hours]],NonNurse[[#This Row],[PT Assistant Hours]],NonNurse[[#This Row],[PT Aide Hours]])/NonNurse[[#This Row],[MDS Census]]</f>
        <v>0.1970073480293921</v>
      </c>
      <c r="AA61" s="6">
        <v>0</v>
      </c>
      <c r="AB61" s="6">
        <v>0</v>
      </c>
      <c r="AC61" s="6">
        <v>0</v>
      </c>
      <c r="AD61" s="6">
        <v>0</v>
      </c>
      <c r="AE61" s="6">
        <v>0</v>
      </c>
      <c r="AF61" s="6">
        <v>0</v>
      </c>
      <c r="AG61" s="6">
        <v>0</v>
      </c>
      <c r="AH61" s="1">
        <v>155390</v>
      </c>
      <c r="AI61">
        <v>5</v>
      </c>
    </row>
    <row r="62" spans="1:35" x14ac:dyDescent="0.25">
      <c r="A62" t="s">
        <v>508</v>
      </c>
      <c r="B62" t="s">
        <v>120</v>
      </c>
      <c r="C62" t="s">
        <v>739</v>
      </c>
      <c r="D62" t="s">
        <v>619</v>
      </c>
      <c r="E62" s="6">
        <v>101.98913043478261</v>
      </c>
      <c r="F62" s="6">
        <v>4.5217391304347823</v>
      </c>
      <c r="G62" s="6">
        <v>0</v>
      </c>
      <c r="H62" s="6">
        <v>0</v>
      </c>
      <c r="I62" s="6">
        <v>1.3913043478260869</v>
      </c>
      <c r="J62" s="6">
        <v>0</v>
      </c>
      <c r="K62" s="6">
        <v>0</v>
      </c>
      <c r="L62" s="6">
        <v>9.715326086956523</v>
      </c>
      <c r="M62" s="6">
        <v>0</v>
      </c>
      <c r="N62" s="6">
        <v>9.9089130434782575</v>
      </c>
      <c r="O62" s="6">
        <f>SUM(NonNurse[[#This Row],[Qualified Social Work Staff Hours]],NonNurse[[#This Row],[Other Social Work Staff Hours]])/NonNurse[[#This Row],[MDS Census]]</f>
        <v>9.7156559735692177E-2</v>
      </c>
      <c r="P62" s="6">
        <v>4.4082608695652183</v>
      </c>
      <c r="Q62" s="6">
        <v>4.3510869565217387</v>
      </c>
      <c r="R62" s="6">
        <f>SUM(NonNurse[[#This Row],[Qualified Activities Professional Hours]],NonNurse[[#This Row],[Other Activities Professional Hours]])/NonNurse[[#This Row],[MDS Census]]</f>
        <v>8.5885111371629547E-2</v>
      </c>
      <c r="S62" s="6">
        <v>10.506521739130434</v>
      </c>
      <c r="T62" s="6">
        <v>16.593043478260874</v>
      </c>
      <c r="U62" s="6">
        <v>0</v>
      </c>
      <c r="V62" s="6">
        <f>SUM(NonNurse[[#This Row],[Occupational Therapist Hours]],NonNurse[[#This Row],[OT Assistant Hours]],NonNurse[[#This Row],[OT Aide Hours]])/NonNurse[[#This Row],[MDS Census]]</f>
        <v>0.26571032718746673</v>
      </c>
      <c r="W62" s="6">
        <v>8.8633695652173934</v>
      </c>
      <c r="X62" s="6">
        <v>10.504565217391303</v>
      </c>
      <c r="Y62" s="6">
        <v>0</v>
      </c>
      <c r="Z62" s="6">
        <f>SUM(NonNurse[[#This Row],[Physical Therapist (PT) Hours]],NonNurse[[#This Row],[PT Assistant Hours]],NonNurse[[#This Row],[PT Aide Hours]])/NonNurse[[#This Row],[MDS Census]]</f>
        <v>0.18990195033571353</v>
      </c>
      <c r="AA62" s="6">
        <v>0</v>
      </c>
      <c r="AB62" s="6">
        <v>0</v>
      </c>
      <c r="AC62" s="6">
        <v>0</v>
      </c>
      <c r="AD62" s="6">
        <v>0</v>
      </c>
      <c r="AE62" s="6">
        <v>0</v>
      </c>
      <c r="AF62" s="6">
        <v>0</v>
      </c>
      <c r="AG62" s="6">
        <v>0</v>
      </c>
      <c r="AH62" s="1">
        <v>155252</v>
      </c>
      <c r="AI62">
        <v>5</v>
      </c>
    </row>
    <row r="63" spans="1:35" x14ac:dyDescent="0.25">
      <c r="A63" t="s">
        <v>508</v>
      </c>
      <c r="B63" t="s">
        <v>26</v>
      </c>
      <c r="C63" t="s">
        <v>696</v>
      </c>
      <c r="D63" t="s">
        <v>557</v>
      </c>
      <c r="E63" s="6">
        <v>74.021739130434781</v>
      </c>
      <c r="F63" s="6">
        <v>5.7391304347826084</v>
      </c>
      <c r="G63" s="6">
        <v>0</v>
      </c>
      <c r="H63" s="6">
        <v>0</v>
      </c>
      <c r="I63" s="6">
        <v>2.1739130434782608</v>
      </c>
      <c r="J63" s="6">
        <v>0</v>
      </c>
      <c r="K63" s="6">
        <v>0</v>
      </c>
      <c r="L63" s="6">
        <v>5.1617391304347828</v>
      </c>
      <c r="M63" s="6">
        <v>2.0869565217391304</v>
      </c>
      <c r="N63" s="6">
        <v>0</v>
      </c>
      <c r="O63" s="6">
        <f>SUM(NonNurse[[#This Row],[Qualified Social Work Staff Hours]],NonNurse[[#This Row],[Other Social Work Staff Hours]])/NonNurse[[#This Row],[MDS Census]]</f>
        <v>2.8193832599118944E-2</v>
      </c>
      <c r="P63" s="6">
        <v>4.8002173913043462</v>
      </c>
      <c r="Q63" s="6">
        <v>3.2032608695652174</v>
      </c>
      <c r="R63" s="6">
        <f>SUM(NonNurse[[#This Row],[Qualified Activities Professional Hours]],NonNurse[[#This Row],[Other Activities Professional Hours]])/NonNurse[[#This Row],[MDS Census]]</f>
        <v>0.10812334801762112</v>
      </c>
      <c r="S63" s="6">
        <v>5.8322826086956514</v>
      </c>
      <c r="T63" s="6">
        <v>5.563152173913041</v>
      </c>
      <c r="U63" s="6">
        <v>0</v>
      </c>
      <c r="V63" s="6">
        <f>SUM(NonNurse[[#This Row],[Occupational Therapist Hours]],NonNurse[[#This Row],[OT Assistant Hours]],NonNurse[[#This Row],[OT Aide Hours]])/NonNurse[[#This Row],[MDS Census]]</f>
        <v>0.1539471365638766</v>
      </c>
      <c r="W63" s="6">
        <v>3.7661956521739133</v>
      </c>
      <c r="X63" s="6">
        <v>9.9601086956521723</v>
      </c>
      <c r="Y63" s="6">
        <v>0</v>
      </c>
      <c r="Z63" s="6">
        <f>SUM(NonNurse[[#This Row],[Physical Therapist (PT) Hours]],NonNurse[[#This Row],[PT Assistant Hours]],NonNurse[[#This Row],[PT Aide Hours]])/NonNurse[[#This Row],[MDS Census]]</f>
        <v>0.1854361233480176</v>
      </c>
      <c r="AA63" s="6">
        <v>0</v>
      </c>
      <c r="AB63" s="6">
        <v>0</v>
      </c>
      <c r="AC63" s="6">
        <v>0</v>
      </c>
      <c r="AD63" s="6">
        <v>0</v>
      </c>
      <c r="AE63" s="6">
        <v>0</v>
      </c>
      <c r="AF63" s="6">
        <v>0</v>
      </c>
      <c r="AG63" s="6">
        <v>0</v>
      </c>
      <c r="AH63" s="1">
        <v>155076</v>
      </c>
      <c r="AI63">
        <v>5</v>
      </c>
    </row>
    <row r="64" spans="1:35" x14ac:dyDescent="0.25">
      <c r="A64" t="s">
        <v>508</v>
      </c>
      <c r="B64" t="s">
        <v>49</v>
      </c>
      <c r="C64" t="s">
        <v>696</v>
      </c>
      <c r="D64" t="s">
        <v>557</v>
      </c>
      <c r="E64" s="6">
        <v>73.945652173913047</v>
      </c>
      <c r="F64" s="6">
        <v>4</v>
      </c>
      <c r="G64" s="6">
        <v>0</v>
      </c>
      <c r="H64" s="6">
        <v>0</v>
      </c>
      <c r="I64" s="6">
        <v>1.0434782608695652</v>
      </c>
      <c r="J64" s="6">
        <v>0</v>
      </c>
      <c r="K64" s="6">
        <v>0</v>
      </c>
      <c r="L64" s="6">
        <v>3.3892391304347824</v>
      </c>
      <c r="M64" s="6">
        <v>6.3692391304347806</v>
      </c>
      <c r="N64" s="6">
        <v>0</v>
      </c>
      <c r="O64" s="6">
        <f>SUM(NonNurse[[#This Row],[Qualified Social Work Staff Hours]],NonNurse[[#This Row],[Other Social Work Staff Hours]])/NonNurse[[#This Row],[MDS Census]]</f>
        <v>8.6134058503601327E-2</v>
      </c>
      <c r="P64" s="6">
        <v>3.9621739130434785</v>
      </c>
      <c r="Q64" s="6">
        <v>4.7755434782608708</v>
      </c>
      <c r="R64" s="6">
        <f>SUM(NonNurse[[#This Row],[Qualified Activities Professional Hours]],NonNurse[[#This Row],[Other Activities Professional Hours]])/NonNurse[[#This Row],[MDS Census]]</f>
        <v>0.11816404527414377</v>
      </c>
      <c r="S64" s="6">
        <v>8.6559782608695635</v>
      </c>
      <c r="T64" s="6">
        <v>4.4556521739130437</v>
      </c>
      <c r="U64" s="6">
        <v>0</v>
      </c>
      <c r="V64" s="6">
        <f>SUM(NonNurse[[#This Row],[Occupational Therapist Hours]],NonNurse[[#This Row],[OT Assistant Hours]],NonNurse[[#This Row],[OT Aide Hours]])/NonNurse[[#This Row],[MDS Census]]</f>
        <v>0.17731442010877552</v>
      </c>
      <c r="W64" s="6">
        <v>4.8246739130434779</v>
      </c>
      <c r="X64" s="6">
        <v>5.0896739130434767</v>
      </c>
      <c r="Y64" s="6">
        <v>0</v>
      </c>
      <c r="Z64" s="6">
        <f>SUM(NonNurse[[#This Row],[Physical Therapist (PT) Hours]],NonNurse[[#This Row],[PT Assistant Hours]],NonNurse[[#This Row],[PT Aide Hours]])/NonNurse[[#This Row],[MDS Census]]</f>
        <v>0.13407614287814196</v>
      </c>
      <c r="AA64" s="6">
        <v>0</v>
      </c>
      <c r="AB64" s="6">
        <v>0</v>
      </c>
      <c r="AC64" s="6">
        <v>0</v>
      </c>
      <c r="AD64" s="6">
        <v>0</v>
      </c>
      <c r="AE64" s="6">
        <v>0</v>
      </c>
      <c r="AF64" s="6">
        <v>0</v>
      </c>
      <c r="AG64" s="6">
        <v>0</v>
      </c>
      <c r="AH64" s="1">
        <v>155138</v>
      </c>
      <c r="AI64">
        <v>5</v>
      </c>
    </row>
    <row r="65" spans="1:35" x14ac:dyDescent="0.25">
      <c r="A65" t="s">
        <v>508</v>
      </c>
      <c r="B65" t="s">
        <v>336</v>
      </c>
      <c r="C65" t="s">
        <v>707</v>
      </c>
      <c r="D65" t="s">
        <v>603</v>
      </c>
      <c r="E65" s="6">
        <v>81.804347826086953</v>
      </c>
      <c r="F65" s="6">
        <v>5.7391304347826084</v>
      </c>
      <c r="G65" s="6">
        <v>0</v>
      </c>
      <c r="H65" s="6">
        <v>0</v>
      </c>
      <c r="I65" s="6">
        <v>1.826086956521739</v>
      </c>
      <c r="J65" s="6">
        <v>0</v>
      </c>
      <c r="K65" s="6">
        <v>0</v>
      </c>
      <c r="L65" s="6">
        <v>4.7495652173913037</v>
      </c>
      <c r="M65" s="6">
        <v>0</v>
      </c>
      <c r="N65" s="6">
        <v>9.43554347826087</v>
      </c>
      <c r="O65" s="6">
        <f>SUM(NonNurse[[#This Row],[Qualified Social Work Staff Hours]],NonNurse[[#This Row],[Other Social Work Staff Hours]])/NonNurse[[#This Row],[MDS Census]]</f>
        <v>0.11534281158650014</v>
      </c>
      <c r="P65" s="6">
        <v>5.9258695652173898</v>
      </c>
      <c r="Q65" s="6">
        <v>9.6706521739130462</v>
      </c>
      <c r="R65" s="6">
        <f>SUM(NonNurse[[#This Row],[Qualified Activities Professional Hours]],NonNurse[[#This Row],[Other Activities Professional Hours]])/NonNurse[[#This Row],[MDS Census]]</f>
        <v>0.19065639117725222</v>
      </c>
      <c r="S65" s="6">
        <v>6.0233695652173909</v>
      </c>
      <c r="T65" s="6">
        <v>3.7121739130434777</v>
      </c>
      <c r="U65" s="6">
        <v>0</v>
      </c>
      <c r="V65" s="6">
        <f>SUM(NonNurse[[#This Row],[Occupational Therapist Hours]],NonNurse[[#This Row],[OT Assistant Hours]],NonNurse[[#This Row],[OT Aide Hours]])/NonNurse[[#This Row],[MDS Census]]</f>
        <v>0.11901009832580388</v>
      </c>
      <c r="W65" s="6">
        <v>4.3116304347826091</v>
      </c>
      <c r="X65" s="6">
        <v>1.321195652173913</v>
      </c>
      <c r="Y65" s="6">
        <v>0</v>
      </c>
      <c r="Z65" s="6">
        <f>SUM(NonNurse[[#This Row],[Physical Therapist (PT) Hours]],NonNurse[[#This Row],[PT Assistant Hours]],NonNurse[[#This Row],[PT Aide Hours]])/NonNurse[[#This Row],[MDS Census]]</f>
        <v>6.8857294711666225E-2</v>
      </c>
      <c r="AA65" s="6">
        <v>0</v>
      </c>
      <c r="AB65" s="6">
        <v>0</v>
      </c>
      <c r="AC65" s="6">
        <v>0</v>
      </c>
      <c r="AD65" s="6">
        <v>0</v>
      </c>
      <c r="AE65" s="6">
        <v>0</v>
      </c>
      <c r="AF65" s="6">
        <v>0</v>
      </c>
      <c r="AG65" s="6">
        <v>0</v>
      </c>
      <c r="AH65" s="1">
        <v>155685</v>
      </c>
      <c r="AI65">
        <v>5</v>
      </c>
    </row>
    <row r="66" spans="1:35" x14ac:dyDescent="0.25">
      <c r="A66" t="s">
        <v>508</v>
      </c>
      <c r="B66" t="s">
        <v>125</v>
      </c>
      <c r="C66" t="s">
        <v>655</v>
      </c>
      <c r="D66" t="s">
        <v>588</v>
      </c>
      <c r="E66" s="6">
        <v>84.141304347826093</v>
      </c>
      <c r="F66" s="6">
        <v>5.3913043478260869</v>
      </c>
      <c r="G66" s="6">
        <v>0</v>
      </c>
      <c r="H66" s="6">
        <v>0</v>
      </c>
      <c r="I66" s="6">
        <v>2</v>
      </c>
      <c r="J66" s="6">
        <v>0</v>
      </c>
      <c r="K66" s="6">
        <v>0</v>
      </c>
      <c r="L66" s="6">
        <v>3.8939130434782605</v>
      </c>
      <c r="M66" s="6">
        <v>6.2796739130434744</v>
      </c>
      <c r="N66" s="6">
        <v>0</v>
      </c>
      <c r="O66" s="6">
        <f>SUM(NonNurse[[#This Row],[Qualified Social Work Staff Hours]],NonNurse[[#This Row],[Other Social Work Staff Hours]])/NonNurse[[#This Row],[MDS Census]]</f>
        <v>7.463247642423454E-2</v>
      </c>
      <c r="P66" s="6">
        <v>5.1389130434782597</v>
      </c>
      <c r="Q66" s="6">
        <v>0</v>
      </c>
      <c r="R66" s="6">
        <f>SUM(NonNurse[[#This Row],[Qualified Activities Professional Hours]],NonNurse[[#This Row],[Other Activities Professional Hours]])/NonNurse[[#This Row],[MDS Census]]</f>
        <v>6.1074796537914977E-2</v>
      </c>
      <c r="S66" s="6">
        <v>3.6423913043478247</v>
      </c>
      <c r="T66" s="6">
        <v>6.543152173913044</v>
      </c>
      <c r="U66" s="6">
        <v>0</v>
      </c>
      <c r="V66" s="6">
        <f>SUM(NonNurse[[#This Row],[Occupational Therapist Hours]],NonNurse[[#This Row],[OT Assistant Hours]],NonNurse[[#This Row],[OT Aide Hours]])/NonNurse[[#This Row],[MDS Census]]</f>
        <v>0.12105283555096238</v>
      </c>
      <c r="W66" s="6">
        <v>1.8433695652173914</v>
      </c>
      <c r="X66" s="6">
        <v>12.705978260869562</v>
      </c>
      <c r="Y66" s="6">
        <v>0</v>
      </c>
      <c r="Z66" s="6">
        <f>SUM(NonNurse[[#This Row],[Physical Therapist (PT) Hours]],NonNurse[[#This Row],[PT Assistant Hours]],NonNurse[[#This Row],[PT Aide Hours]])/NonNurse[[#This Row],[MDS Census]]</f>
        <v>0.17291564397364678</v>
      </c>
      <c r="AA66" s="6">
        <v>0</v>
      </c>
      <c r="AB66" s="6">
        <v>0</v>
      </c>
      <c r="AC66" s="6">
        <v>0</v>
      </c>
      <c r="AD66" s="6">
        <v>0</v>
      </c>
      <c r="AE66" s="6">
        <v>0</v>
      </c>
      <c r="AF66" s="6">
        <v>0</v>
      </c>
      <c r="AG66" s="6">
        <v>0</v>
      </c>
      <c r="AH66" s="1">
        <v>155264</v>
      </c>
      <c r="AI66">
        <v>5</v>
      </c>
    </row>
    <row r="67" spans="1:35" x14ac:dyDescent="0.25">
      <c r="A67" t="s">
        <v>508</v>
      </c>
      <c r="B67" t="s">
        <v>337</v>
      </c>
      <c r="C67" t="s">
        <v>745</v>
      </c>
      <c r="D67" t="s">
        <v>623</v>
      </c>
      <c r="E67" s="6">
        <v>44.347826086956523</v>
      </c>
      <c r="F67" s="6">
        <v>4.7826086956521738</v>
      </c>
      <c r="G67" s="6">
        <v>0</v>
      </c>
      <c r="H67" s="6">
        <v>0</v>
      </c>
      <c r="I67" s="6">
        <v>0.54347826086956519</v>
      </c>
      <c r="J67" s="6">
        <v>0</v>
      </c>
      <c r="K67" s="6">
        <v>0</v>
      </c>
      <c r="L67" s="6">
        <v>1.9603260869565213</v>
      </c>
      <c r="M67" s="6">
        <v>3.7867391304347837</v>
      </c>
      <c r="N67" s="6">
        <v>0</v>
      </c>
      <c r="O67" s="6">
        <f>SUM(NonNurse[[#This Row],[Qualified Social Work Staff Hours]],NonNurse[[#This Row],[Other Social Work Staff Hours]])/NonNurse[[#This Row],[MDS Census]]</f>
        <v>8.5387254901960807E-2</v>
      </c>
      <c r="P67" s="6">
        <v>4.6045652173913068</v>
      </c>
      <c r="Q67" s="6">
        <v>3.306521739130436</v>
      </c>
      <c r="R67" s="6">
        <f>SUM(NonNurse[[#This Row],[Qualified Activities Professional Hours]],NonNurse[[#This Row],[Other Activities Professional Hours]])/NonNurse[[#This Row],[MDS Census]]</f>
        <v>0.17838725490196086</v>
      </c>
      <c r="S67" s="6">
        <v>1.2109782608695652</v>
      </c>
      <c r="T67" s="6">
        <v>5.8023913043478252</v>
      </c>
      <c r="U67" s="6">
        <v>0</v>
      </c>
      <c r="V67" s="6">
        <f>SUM(NonNurse[[#This Row],[Occupational Therapist Hours]],NonNurse[[#This Row],[OT Assistant Hours]],NonNurse[[#This Row],[OT Aide Hours]])/NonNurse[[#This Row],[MDS Census]]</f>
        <v>0.15814460784313722</v>
      </c>
      <c r="W67" s="6">
        <v>1.4063043478260868</v>
      </c>
      <c r="X67" s="6">
        <v>4.274347826086955</v>
      </c>
      <c r="Y67" s="6">
        <v>0</v>
      </c>
      <c r="Z67" s="6">
        <f>SUM(NonNurse[[#This Row],[Physical Therapist (PT) Hours]],NonNurse[[#This Row],[PT Assistant Hours]],NonNurse[[#This Row],[PT Aide Hours]])/NonNurse[[#This Row],[MDS Census]]</f>
        <v>0.1280931372549019</v>
      </c>
      <c r="AA67" s="6">
        <v>0</v>
      </c>
      <c r="AB67" s="6">
        <v>0</v>
      </c>
      <c r="AC67" s="6">
        <v>0</v>
      </c>
      <c r="AD67" s="6">
        <v>0</v>
      </c>
      <c r="AE67" s="6">
        <v>0</v>
      </c>
      <c r="AF67" s="6">
        <v>0</v>
      </c>
      <c r="AG67" s="6">
        <v>0</v>
      </c>
      <c r="AH67" s="1">
        <v>155686</v>
      </c>
      <c r="AI67">
        <v>5</v>
      </c>
    </row>
    <row r="68" spans="1:35" x14ac:dyDescent="0.25">
      <c r="A68" t="s">
        <v>508</v>
      </c>
      <c r="B68" t="s">
        <v>21</v>
      </c>
      <c r="C68" t="s">
        <v>703</v>
      </c>
      <c r="D68" t="s">
        <v>602</v>
      </c>
      <c r="E68" s="6">
        <v>54.630434782608695</v>
      </c>
      <c r="F68" s="6">
        <v>5.0434782608695654</v>
      </c>
      <c r="G68" s="6">
        <v>0</v>
      </c>
      <c r="H68" s="6">
        <v>0</v>
      </c>
      <c r="I68" s="6">
        <v>0.86956521739130432</v>
      </c>
      <c r="J68" s="6">
        <v>0</v>
      </c>
      <c r="K68" s="6">
        <v>0</v>
      </c>
      <c r="L68" s="6">
        <v>2.6993478260869561</v>
      </c>
      <c r="M68" s="6">
        <v>5.6142391304347825</v>
      </c>
      <c r="N68" s="6">
        <v>0</v>
      </c>
      <c r="O68" s="6">
        <f>SUM(NonNurse[[#This Row],[Qualified Social Work Staff Hours]],NonNurse[[#This Row],[Other Social Work Staff Hours]])/NonNurse[[#This Row],[MDS Census]]</f>
        <v>0.10276760843613211</v>
      </c>
      <c r="P68" s="6">
        <v>5.0356521739130429</v>
      </c>
      <c r="Q68" s="6">
        <v>4.0311956521739125</v>
      </c>
      <c r="R68" s="6">
        <f>SUM(NonNurse[[#This Row],[Qualified Activities Professional Hours]],NonNurse[[#This Row],[Other Activities Professional Hours]])/NonNurse[[#This Row],[MDS Census]]</f>
        <v>0.16596697174691602</v>
      </c>
      <c r="S68" s="6">
        <v>2.3648913043478257</v>
      </c>
      <c r="T68" s="6">
        <v>6.828913043478261</v>
      </c>
      <c r="U68" s="6">
        <v>0</v>
      </c>
      <c r="V68" s="6">
        <f>SUM(NonNurse[[#This Row],[Occupational Therapist Hours]],NonNurse[[#This Row],[OT Assistant Hours]],NonNurse[[#This Row],[OT Aide Hours]])/NonNurse[[#This Row],[MDS Census]]</f>
        <v>0.16829088738559489</v>
      </c>
      <c r="W68" s="6">
        <v>4.7217391304347816</v>
      </c>
      <c r="X68" s="6">
        <v>4.4680434782608698</v>
      </c>
      <c r="Y68" s="6">
        <v>0</v>
      </c>
      <c r="Z68" s="6">
        <f>SUM(NonNurse[[#This Row],[Physical Therapist (PT) Hours]],NonNurse[[#This Row],[PT Assistant Hours]],NonNurse[[#This Row],[PT Aide Hours]])/NonNurse[[#This Row],[MDS Census]]</f>
        <v>0.16821727019498606</v>
      </c>
      <c r="AA68" s="6">
        <v>0</v>
      </c>
      <c r="AB68" s="6">
        <v>0</v>
      </c>
      <c r="AC68" s="6">
        <v>0</v>
      </c>
      <c r="AD68" s="6">
        <v>0</v>
      </c>
      <c r="AE68" s="6">
        <v>0</v>
      </c>
      <c r="AF68" s="6">
        <v>0</v>
      </c>
      <c r="AG68" s="6">
        <v>0</v>
      </c>
      <c r="AH68" s="1">
        <v>155062</v>
      </c>
      <c r="AI68">
        <v>5</v>
      </c>
    </row>
    <row r="69" spans="1:35" x14ac:dyDescent="0.25">
      <c r="A69" t="s">
        <v>508</v>
      </c>
      <c r="B69" t="s">
        <v>191</v>
      </c>
      <c r="C69" t="s">
        <v>758</v>
      </c>
      <c r="D69" t="s">
        <v>550</v>
      </c>
      <c r="E69" s="6">
        <v>55.793478260869563</v>
      </c>
      <c r="F69" s="6">
        <v>4.4347826086956523</v>
      </c>
      <c r="G69" s="6">
        <v>0</v>
      </c>
      <c r="H69" s="6">
        <v>0</v>
      </c>
      <c r="I69" s="6">
        <v>1.1304347826086956</v>
      </c>
      <c r="J69" s="6">
        <v>0</v>
      </c>
      <c r="K69" s="6">
        <v>0</v>
      </c>
      <c r="L69" s="6">
        <v>5.2507608695652177</v>
      </c>
      <c r="M69" s="6">
        <v>1.818152173913044</v>
      </c>
      <c r="N69" s="6">
        <v>2.2098913043478259</v>
      </c>
      <c r="O69" s="6">
        <f>SUM(NonNurse[[#This Row],[Qualified Social Work Staff Hours]],NonNurse[[#This Row],[Other Social Work Staff Hours]])/NonNurse[[#This Row],[MDS Census]]</f>
        <v>7.2195597116695889E-2</v>
      </c>
      <c r="P69" s="6">
        <v>3.5508695652173912</v>
      </c>
      <c r="Q69" s="6">
        <v>1.3182608695652174</v>
      </c>
      <c r="R69" s="6">
        <f>SUM(NonNurse[[#This Row],[Qualified Activities Professional Hours]],NonNurse[[#This Row],[Other Activities Professional Hours]])/NonNurse[[#This Row],[MDS Census]]</f>
        <v>8.7270601987142024E-2</v>
      </c>
      <c r="S69" s="6">
        <v>10.665869565217392</v>
      </c>
      <c r="T69" s="6">
        <v>11.49195652173913</v>
      </c>
      <c r="U69" s="6">
        <v>0</v>
      </c>
      <c r="V69" s="6">
        <f>SUM(NonNurse[[#This Row],[Occupational Therapist Hours]],NonNurse[[#This Row],[OT Assistant Hours]],NonNurse[[#This Row],[OT Aide Hours]])/NonNurse[[#This Row],[MDS Census]]</f>
        <v>0.39714007403078122</v>
      </c>
      <c r="W69" s="6">
        <v>16.369782608695651</v>
      </c>
      <c r="X69" s="6">
        <v>8.0566304347826101</v>
      </c>
      <c r="Y69" s="6">
        <v>3.75</v>
      </c>
      <c r="Z69" s="6">
        <f>SUM(NonNurse[[#This Row],[Physical Therapist (PT) Hours]],NonNurse[[#This Row],[PT Assistant Hours]],NonNurse[[#This Row],[PT Aide Hours]])/NonNurse[[#This Row],[MDS Census]]</f>
        <v>0.50501266315994553</v>
      </c>
      <c r="AA69" s="6">
        <v>0</v>
      </c>
      <c r="AB69" s="6">
        <v>0</v>
      </c>
      <c r="AC69" s="6">
        <v>0</v>
      </c>
      <c r="AD69" s="6">
        <v>0</v>
      </c>
      <c r="AE69" s="6">
        <v>0</v>
      </c>
      <c r="AF69" s="6">
        <v>0</v>
      </c>
      <c r="AG69" s="6">
        <v>0</v>
      </c>
      <c r="AH69" s="1">
        <v>155384</v>
      </c>
      <c r="AI69">
        <v>5</v>
      </c>
    </row>
    <row r="70" spans="1:35" x14ac:dyDescent="0.25">
      <c r="A70" t="s">
        <v>508</v>
      </c>
      <c r="B70" t="s">
        <v>177</v>
      </c>
      <c r="C70" t="s">
        <v>754</v>
      </c>
      <c r="D70" t="s">
        <v>578</v>
      </c>
      <c r="E70" s="6">
        <v>123.03260869565217</v>
      </c>
      <c r="F70" s="6">
        <v>4.6956521739130439</v>
      </c>
      <c r="G70" s="6">
        <v>0</v>
      </c>
      <c r="H70" s="6">
        <v>0</v>
      </c>
      <c r="I70" s="6">
        <v>1.1195652173913044</v>
      </c>
      <c r="J70" s="6">
        <v>0</v>
      </c>
      <c r="K70" s="6">
        <v>0</v>
      </c>
      <c r="L70" s="6">
        <v>6.2704347826086941</v>
      </c>
      <c r="M70" s="6">
        <v>0</v>
      </c>
      <c r="N70" s="6">
        <v>11.358260869565216</v>
      </c>
      <c r="O70" s="6">
        <f>SUM(NonNurse[[#This Row],[Qualified Social Work Staff Hours]],NonNurse[[#This Row],[Other Social Work Staff Hours]])/NonNurse[[#This Row],[MDS Census]]</f>
        <v>9.23191094619666E-2</v>
      </c>
      <c r="P70" s="6">
        <v>4.1933695652173899</v>
      </c>
      <c r="Q70" s="6">
        <v>7.1324999999999994</v>
      </c>
      <c r="R70" s="6">
        <f>SUM(NonNurse[[#This Row],[Qualified Activities Professional Hours]],NonNurse[[#This Row],[Other Activities Professional Hours]])/NonNurse[[#This Row],[MDS Census]]</f>
        <v>9.2055835321141422E-2</v>
      </c>
      <c r="S70" s="6">
        <v>5.0978260869565215</v>
      </c>
      <c r="T70" s="6">
        <v>8.9909782608695643</v>
      </c>
      <c r="U70" s="6">
        <v>0</v>
      </c>
      <c r="V70" s="6">
        <f>SUM(NonNurse[[#This Row],[Occupational Therapist Hours]],NonNurse[[#This Row],[OT Assistant Hours]],NonNurse[[#This Row],[OT Aide Hours]])/NonNurse[[#This Row],[MDS Census]]</f>
        <v>0.11451276614541919</v>
      </c>
      <c r="W70" s="6">
        <v>10.217391304347828</v>
      </c>
      <c r="X70" s="6">
        <v>5.0743478260869566</v>
      </c>
      <c r="Y70" s="6">
        <v>0</v>
      </c>
      <c r="Z70" s="6">
        <f>SUM(NonNurse[[#This Row],[Physical Therapist (PT) Hours]],NonNurse[[#This Row],[PT Assistant Hours]],NonNurse[[#This Row],[PT Aide Hours]])/NonNurse[[#This Row],[MDS Census]]</f>
        <v>0.12429013163707044</v>
      </c>
      <c r="AA70" s="6">
        <v>0</v>
      </c>
      <c r="AB70" s="6">
        <v>0</v>
      </c>
      <c r="AC70" s="6">
        <v>0</v>
      </c>
      <c r="AD70" s="6">
        <v>0</v>
      </c>
      <c r="AE70" s="6">
        <v>0</v>
      </c>
      <c r="AF70" s="6">
        <v>0</v>
      </c>
      <c r="AG70" s="6">
        <v>0</v>
      </c>
      <c r="AH70" s="1">
        <v>155362</v>
      </c>
      <c r="AI70">
        <v>5</v>
      </c>
    </row>
    <row r="71" spans="1:35" x14ac:dyDescent="0.25">
      <c r="A71" t="s">
        <v>508</v>
      </c>
      <c r="B71" t="s">
        <v>338</v>
      </c>
      <c r="C71" t="s">
        <v>699</v>
      </c>
      <c r="D71" t="s">
        <v>597</v>
      </c>
      <c r="E71" s="6">
        <v>101.47826086956522</v>
      </c>
      <c r="F71" s="6">
        <v>5.7391304347826084</v>
      </c>
      <c r="G71" s="6">
        <v>0</v>
      </c>
      <c r="H71" s="6">
        <v>0</v>
      </c>
      <c r="I71" s="6">
        <v>2.3260869565217392</v>
      </c>
      <c r="J71" s="6">
        <v>0</v>
      </c>
      <c r="K71" s="6">
        <v>0</v>
      </c>
      <c r="L71" s="6">
        <v>1.581195652173913</v>
      </c>
      <c r="M71" s="6">
        <v>5.2173913043478262</v>
      </c>
      <c r="N71" s="6">
        <v>0</v>
      </c>
      <c r="O71" s="6">
        <f>SUM(NonNurse[[#This Row],[Qualified Social Work Staff Hours]],NonNurse[[#This Row],[Other Social Work Staff Hours]])/NonNurse[[#This Row],[MDS Census]]</f>
        <v>5.1413881748071981E-2</v>
      </c>
      <c r="P71" s="6">
        <v>4.2236956521739133</v>
      </c>
      <c r="Q71" s="6">
        <v>11.11478260869565</v>
      </c>
      <c r="R71" s="6">
        <f>SUM(NonNurse[[#This Row],[Qualified Activities Professional Hours]],NonNurse[[#This Row],[Other Activities Professional Hours]])/NonNurse[[#This Row],[MDS Census]]</f>
        <v>0.15115038560411309</v>
      </c>
      <c r="S71" s="6">
        <v>5.6654347826086964</v>
      </c>
      <c r="T71" s="6">
        <v>12.581086956521734</v>
      </c>
      <c r="U71" s="6">
        <v>0</v>
      </c>
      <c r="V71" s="6">
        <f>SUM(NonNurse[[#This Row],[Occupational Therapist Hours]],NonNurse[[#This Row],[OT Assistant Hours]],NonNurse[[#This Row],[OT Aide Hours]])/NonNurse[[#This Row],[MDS Census]]</f>
        <v>0.17980719794344469</v>
      </c>
      <c r="W71" s="6">
        <v>3.3053260869565215</v>
      </c>
      <c r="X71" s="6">
        <v>13.85413043478261</v>
      </c>
      <c r="Y71" s="6">
        <v>0</v>
      </c>
      <c r="Z71" s="6">
        <f>SUM(NonNurse[[#This Row],[Physical Therapist (PT) Hours]],NonNurse[[#This Row],[PT Assistant Hours]],NonNurse[[#This Row],[PT Aide Hours]])/NonNurse[[#This Row],[MDS Census]]</f>
        <v>0.16909490145672665</v>
      </c>
      <c r="AA71" s="6">
        <v>0</v>
      </c>
      <c r="AB71" s="6">
        <v>0</v>
      </c>
      <c r="AC71" s="6">
        <v>0</v>
      </c>
      <c r="AD71" s="6">
        <v>0</v>
      </c>
      <c r="AE71" s="6">
        <v>0</v>
      </c>
      <c r="AF71" s="6">
        <v>0</v>
      </c>
      <c r="AG71" s="6">
        <v>0</v>
      </c>
      <c r="AH71" s="1">
        <v>155687</v>
      </c>
      <c r="AI71">
        <v>5</v>
      </c>
    </row>
    <row r="72" spans="1:35" x14ac:dyDescent="0.25">
      <c r="A72" t="s">
        <v>508</v>
      </c>
      <c r="B72" t="s">
        <v>184</v>
      </c>
      <c r="C72" t="s">
        <v>693</v>
      </c>
      <c r="D72" t="s">
        <v>561</v>
      </c>
      <c r="E72" s="6">
        <v>35.25</v>
      </c>
      <c r="F72" s="6">
        <v>4.6956521739130439</v>
      </c>
      <c r="G72" s="6">
        <v>0</v>
      </c>
      <c r="H72" s="6">
        <v>0</v>
      </c>
      <c r="I72" s="6">
        <v>1.0434782608695652</v>
      </c>
      <c r="J72" s="6">
        <v>0</v>
      </c>
      <c r="K72" s="6">
        <v>0</v>
      </c>
      <c r="L72" s="6">
        <v>3.4148913043478268</v>
      </c>
      <c r="M72" s="6">
        <v>0</v>
      </c>
      <c r="N72" s="6">
        <v>4.2565217391304335</v>
      </c>
      <c r="O72" s="6">
        <f>SUM(NonNurse[[#This Row],[Qualified Social Work Staff Hours]],NonNurse[[#This Row],[Other Social Work Staff Hours]])/NonNurse[[#This Row],[MDS Census]]</f>
        <v>0.12075238976256548</v>
      </c>
      <c r="P72" s="6">
        <v>4.156739130434782</v>
      </c>
      <c r="Q72" s="6">
        <v>0</v>
      </c>
      <c r="R72" s="6">
        <f>SUM(NonNurse[[#This Row],[Qualified Activities Professional Hours]],NonNurse[[#This Row],[Other Activities Professional Hours]])/NonNurse[[#This Row],[MDS Census]]</f>
        <v>0.11792167745914275</v>
      </c>
      <c r="S72" s="6">
        <v>1.3920652173913046</v>
      </c>
      <c r="T72" s="6">
        <v>3.0284782608695653</v>
      </c>
      <c r="U72" s="6">
        <v>0</v>
      </c>
      <c r="V72" s="6">
        <f>SUM(NonNurse[[#This Row],[Occupational Therapist Hours]],NonNurse[[#This Row],[OT Assistant Hours]],NonNurse[[#This Row],[OT Aide Hours]])/NonNurse[[#This Row],[MDS Census]]</f>
        <v>0.12540548874498919</v>
      </c>
      <c r="W72" s="6">
        <v>0.68902173913043474</v>
      </c>
      <c r="X72" s="6">
        <v>8.8833695652173947</v>
      </c>
      <c r="Y72" s="6">
        <v>0</v>
      </c>
      <c r="Z72" s="6">
        <f>SUM(NonNurse[[#This Row],[Physical Therapist (PT) Hours]],NonNurse[[#This Row],[PT Assistant Hours]],NonNurse[[#This Row],[PT Aide Hours]])/NonNurse[[#This Row],[MDS Census]]</f>
        <v>0.27155720012334272</v>
      </c>
      <c r="AA72" s="6">
        <v>0</v>
      </c>
      <c r="AB72" s="6">
        <v>0</v>
      </c>
      <c r="AC72" s="6">
        <v>0</v>
      </c>
      <c r="AD72" s="6">
        <v>0</v>
      </c>
      <c r="AE72" s="6">
        <v>0</v>
      </c>
      <c r="AF72" s="6">
        <v>0</v>
      </c>
      <c r="AG72" s="6">
        <v>0</v>
      </c>
      <c r="AH72" s="1">
        <v>155375</v>
      </c>
      <c r="AI72">
        <v>5</v>
      </c>
    </row>
    <row r="73" spans="1:35" x14ac:dyDescent="0.25">
      <c r="A73" t="s">
        <v>508</v>
      </c>
      <c r="B73" t="s">
        <v>74</v>
      </c>
      <c r="C73" t="s">
        <v>724</v>
      </c>
      <c r="D73" t="s">
        <v>613</v>
      </c>
      <c r="E73" s="6">
        <v>111.85869565217391</v>
      </c>
      <c r="F73" s="6">
        <v>5.5652173913043477</v>
      </c>
      <c r="G73" s="6">
        <v>0</v>
      </c>
      <c r="H73" s="6">
        <v>0</v>
      </c>
      <c r="I73" s="6">
        <v>3.7391304347826089</v>
      </c>
      <c r="J73" s="6">
        <v>0</v>
      </c>
      <c r="K73" s="6">
        <v>0</v>
      </c>
      <c r="L73" s="6">
        <v>6.1180434782608684</v>
      </c>
      <c r="M73" s="6">
        <v>0</v>
      </c>
      <c r="N73" s="6">
        <v>7.3884782608695669</v>
      </c>
      <c r="O73" s="6">
        <f>SUM(NonNurse[[#This Row],[Qualified Social Work Staff Hours]],NonNurse[[#This Row],[Other Social Work Staff Hours]])/NonNurse[[#This Row],[MDS Census]]</f>
        <v>6.6051890000971739E-2</v>
      </c>
      <c r="P73" s="6">
        <v>3.2885869565217387</v>
      </c>
      <c r="Q73" s="6">
        <v>13.197500000000002</v>
      </c>
      <c r="R73" s="6">
        <f>SUM(NonNurse[[#This Row],[Qualified Activities Professional Hours]],NonNurse[[#This Row],[Other Activities Professional Hours]])/NonNurse[[#This Row],[MDS Census]]</f>
        <v>0.14738315032552715</v>
      </c>
      <c r="S73" s="6">
        <v>5.2643478260869561</v>
      </c>
      <c r="T73" s="6">
        <v>13.157391304347826</v>
      </c>
      <c r="U73" s="6">
        <v>0</v>
      </c>
      <c r="V73" s="6">
        <f>SUM(NonNurse[[#This Row],[Occupational Therapist Hours]],NonNurse[[#This Row],[OT Assistant Hours]],NonNurse[[#This Row],[OT Aide Hours]])/NonNurse[[#This Row],[MDS Census]]</f>
        <v>0.16468759109901854</v>
      </c>
      <c r="W73" s="6">
        <v>11.254456521739129</v>
      </c>
      <c r="X73" s="6">
        <v>13.439782608695655</v>
      </c>
      <c r="Y73" s="6">
        <v>0</v>
      </c>
      <c r="Z73" s="6">
        <f>SUM(NonNurse[[#This Row],[Physical Therapist (PT) Hours]],NonNurse[[#This Row],[PT Assistant Hours]],NonNurse[[#This Row],[PT Aide Hours]])/NonNurse[[#This Row],[MDS Census]]</f>
        <v>0.22076280244874164</v>
      </c>
      <c r="AA73" s="6">
        <v>0</v>
      </c>
      <c r="AB73" s="6">
        <v>0</v>
      </c>
      <c r="AC73" s="6">
        <v>0</v>
      </c>
      <c r="AD73" s="6">
        <v>0</v>
      </c>
      <c r="AE73" s="6">
        <v>0</v>
      </c>
      <c r="AF73" s="6">
        <v>0</v>
      </c>
      <c r="AG73" s="6">
        <v>0</v>
      </c>
      <c r="AH73" s="1">
        <v>155187</v>
      </c>
      <c r="AI73">
        <v>5</v>
      </c>
    </row>
    <row r="74" spans="1:35" x14ac:dyDescent="0.25">
      <c r="A74" t="s">
        <v>508</v>
      </c>
      <c r="B74" t="s">
        <v>180</v>
      </c>
      <c r="C74" t="s">
        <v>704</v>
      </c>
      <c r="D74" t="s">
        <v>569</v>
      </c>
      <c r="E74" s="6">
        <v>85.173913043478265</v>
      </c>
      <c r="F74" s="6">
        <v>4.8695652173913047</v>
      </c>
      <c r="G74" s="6">
        <v>0</v>
      </c>
      <c r="H74" s="6">
        <v>0</v>
      </c>
      <c r="I74" s="6">
        <v>1.6956521739130435</v>
      </c>
      <c r="J74" s="6">
        <v>0</v>
      </c>
      <c r="K74" s="6">
        <v>0</v>
      </c>
      <c r="L74" s="6">
        <v>5.3930434782608696</v>
      </c>
      <c r="M74" s="6">
        <v>0</v>
      </c>
      <c r="N74" s="6">
        <v>5.3508695652173932</v>
      </c>
      <c r="O74" s="6">
        <f>SUM(NonNurse[[#This Row],[Qualified Social Work Staff Hours]],NonNurse[[#This Row],[Other Social Work Staff Hours]])/NonNurse[[#This Row],[MDS Census]]</f>
        <v>6.2822868810617688E-2</v>
      </c>
      <c r="P74" s="6">
        <v>5.0738043478260861</v>
      </c>
      <c r="Q74" s="6">
        <v>5.4799999999999986</v>
      </c>
      <c r="R74" s="6">
        <f>SUM(NonNurse[[#This Row],[Qualified Activities Professional Hours]],NonNurse[[#This Row],[Other Activities Professional Hours]])/NonNurse[[#This Row],[MDS Census]]</f>
        <v>0.12390888208269521</v>
      </c>
      <c r="S74" s="6">
        <v>4.7803260869565207</v>
      </c>
      <c r="T74" s="6">
        <v>8.4702173913043506</v>
      </c>
      <c r="U74" s="6">
        <v>0</v>
      </c>
      <c r="V74" s="6">
        <f>SUM(NonNurse[[#This Row],[Occupational Therapist Hours]],NonNurse[[#This Row],[OT Assistant Hours]],NonNurse[[#This Row],[OT Aide Hours]])/NonNurse[[#This Row],[MDS Census]]</f>
        <v>0.15557044410413479</v>
      </c>
      <c r="W74" s="6">
        <v>5.2464130434782614</v>
      </c>
      <c r="X74" s="6">
        <v>15.86010869565218</v>
      </c>
      <c r="Y74" s="6">
        <v>0</v>
      </c>
      <c r="Z74" s="6">
        <f>SUM(NonNurse[[#This Row],[Physical Therapist (PT) Hours]],NonNurse[[#This Row],[PT Assistant Hours]],NonNurse[[#This Row],[PT Aide Hours]])/NonNurse[[#This Row],[MDS Census]]</f>
        <v>0.24780500255232268</v>
      </c>
      <c r="AA74" s="6">
        <v>0</v>
      </c>
      <c r="AB74" s="6">
        <v>0</v>
      </c>
      <c r="AC74" s="6">
        <v>0</v>
      </c>
      <c r="AD74" s="6">
        <v>0</v>
      </c>
      <c r="AE74" s="6">
        <v>0</v>
      </c>
      <c r="AF74" s="6">
        <v>0</v>
      </c>
      <c r="AG74" s="6">
        <v>0</v>
      </c>
      <c r="AH74" s="1">
        <v>155367</v>
      </c>
      <c r="AI74">
        <v>5</v>
      </c>
    </row>
    <row r="75" spans="1:35" x14ac:dyDescent="0.25">
      <c r="A75" t="s">
        <v>508</v>
      </c>
      <c r="B75" t="s">
        <v>347</v>
      </c>
      <c r="C75" t="s">
        <v>700</v>
      </c>
      <c r="D75" t="s">
        <v>590</v>
      </c>
      <c r="E75" s="6">
        <v>59.195652173913047</v>
      </c>
      <c r="F75" s="6">
        <v>30.499239130434781</v>
      </c>
      <c r="G75" s="6">
        <v>0.28260869565217389</v>
      </c>
      <c r="H75" s="6">
        <v>3.2608695652173912E-2</v>
      </c>
      <c r="I75" s="6">
        <v>0</v>
      </c>
      <c r="J75" s="6">
        <v>0</v>
      </c>
      <c r="K75" s="6">
        <v>0</v>
      </c>
      <c r="L75" s="6">
        <v>3.0715217391304348</v>
      </c>
      <c r="M75" s="6">
        <v>5.0391304347826082</v>
      </c>
      <c r="N75" s="6">
        <v>0</v>
      </c>
      <c r="O75" s="6">
        <f>SUM(NonNurse[[#This Row],[Qualified Social Work Staff Hours]],NonNurse[[#This Row],[Other Social Work Staff Hours]])/NonNurse[[#This Row],[MDS Census]]</f>
        <v>8.5126698494307734E-2</v>
      </c>
      <c r="P75" s="6">
        <v>5.1869565217391314</v>
      </c>
      <c r="Q75" s="6">
        <v>14.354130434782608</v>
      </c>
      <c r="R75" s="6">
        <f>SUM(NonNurse[[#This Row],[Qualified Activities Professional Hours]],NonNurse[[#This Row],[Other Activities Professional Hours]])/NonNurse[[#This Row],[MDS Census]]</f>
        <v>0.33011017260374581</v>
      </c>
      <c r="S75" s="6">
        <v>5.1411956521739128</v>
      </c>
      <c r="T75" s="6">
        <v>5.6797826086956515</v>
      </c>
      <c r="U75" s="6">
        <v>0</v>
      </c>
      <c r="V75" s="6">
        <f>SUM(NonNurse[[#This Row],[Occupational Therapist Hours]],NonNurse[[#This Row],[OT Assistant Hours]],NonNurse[[#This Row],[OT Aide Hours]])/NonNurse[[#This Row],[MDS Census]]</f>
        <v>0.18280022034520746</v>
      </c>
      <c r="W75" s="6">
        <v>1.9782608695652175E-2</v>
      </c>
      <c r="X75" s="6">
        <v>5.0272826086956517</v>
      </c>
      <c r="Y75" s="6">
        <v>0</v>
      </c>
      <c r="Z75" s="6">
        <f>SUM(NonNurse[[#This Row],[Physical Therapist (PT) Hours]],NonNurse[[#This Row],[PT Assistant Hours]],NonNurse[[#This Row],[PT Aide Hours]])/NonNurse[[#This Row],[MDS Census]]</f>
        <v>8.5260741828865214E-2</v>
      </c>
      <c r="AA75" s="6">
        <v>0</v>
      </c>
      <c r="AB75" s="6">
        <v>0</v>
      </c>
      <c r="AC75" s="6">
        <v>0</v>
      </c>
      <c r="AD75" s="6">
        <v>43.116086956521741</v>
      </c>
      <c r="AE75" s="6">
        <v>0</v>
      </c>
      <c r="AF75" s="6">
        <v>0</v>
      </c>
      <c r="AG75" s="6">
        <v>0</v>
      </c>
      <c r="AH75" s="1">
        <v>155696</v>
      </c>
      <c r="AI75">
        <v>5</v>
      </c>
    </row>
    <row r="76" spans="1:35" x14ac:dyDescent="0.25">
      <c r="A76" t="s">
        <v>508</v>
      </c>
      <c r="B76" t="s">
        <v>422</v>
      </c>
      <c r="C76" t="s">
        <v>722</v>
      </c>
      <c r="D76" t="s">
        <v>582</v>
      </c>
      <c r="E76" s="6">
        <v>77.391304347826093</v>
      </c>
      <c r="F76" s="6">
        <v>4.2717391304347823</v>
      </c>
      <c r="G76" s="6">
        <v>0.68478260869565222</v>
      </c>
      <c r="H76" s="6">
        <v>0.78260869565217395</v>
      </c>
      <c r="I76" s="6">
        <v>5.4239130434782608</v>
      </c>
      <c r="J76" s="6">
        <v>0</v>
      </c>
      <c r="K76" s="6">
        <v>0</v>
      </c>
      <c r="L76" s="6">
        <v>4.4195652173913054</v>
      </c>
      <c r="M76" s="6">
        <v>5.3043478260869561</v>
      </c>
      <c r="N76" s="6">
        <v>0</v>
      </c>
      <c r="O76" s="6">
        <f>SUM(NonNurse[[#This Row],[Qualified Social Work Staff Hours]],NonNurse[[#This Row],[Other Social Work Staff Hours]])/NonNurse[[#This Row],[MDS Census]]</f>
        <v>6.8539325842696619E-2</v>
      </c>
      <c r="P76" s="6">
        <v>6.4538043478260869</v>
      </c>
      <c r="Q76" s="6">
        <v>6.25E-2</v>
      </c>
      <c r="R76" s="6">
        <f>SUM(NonNurse[[#This Row],[Qualified Activities Professional Hours]],NonNurse[[#This Row],[Other Activities Professional Hours]])/NonNurse[[#This Row],[MDS Census]]</f>
        <v>8.4199438202247179E-2</v>
      </c>
      <c r="S76" s="6">
        <v>7.3580434782608704</v>
      </c>
      <c r="T76" s="6">
        <v>7.6255434782608713</v>
      </c>
      <c r="U76" s="6">
        <v>0</v>
      </c>
      <c r="V76" s="6">
        <f>SUM(NonNurse[[#This Row],[Occupational Therapist Hours]],NonNurse[[#This Row],[OT Assistant Hours]],NonNurse[[#This Row],[OT Aide Hours]])/NonNurse[[#This Row],[MDS Census]]</f>
        <v>0.19360814606741575</v>
      </c>
      <c r="W76" s="6">
        <v>10.94554347826087</v>
      </c>
      <c r="X76" s="6">
        <v>3.4820652173913045</v>
      </c>
      <c r="Y76" s="6">
        <v>0</v>
      </c>
      <c r="Z76" s="6">
        <f>SUM(NonNurse[[#This Row],[Physical Therapist (PT) Hours]],NonNurse[[#This Row],[PT Assistant Hours]],NonNurse[[#This Row],[PT Aide Hours]])/NonNurse[[#This Row],[MDS Census]]</f>
        <v>0.18642415730337078</v>
      </c>
      <c r="AA76" s="6">
        <v>0</v>
      </c>
      <c r="AB76" s="6">
        <v>0</v>
      </c>
      <c r="AC76" s="6">
        <v>0</v>
      </c>
      <c r="AD76" s="6">
        <v>0</v>
      </c>
      <c r="AE76" s="6">
        <v>1.0869565217391304E-2</v>
      </c>
      <c r="AF76" s="6">
        <v>0</v>
      </c>
      <c r="AG76" s="6">
        <v>0</v>
      </c>
      <c r="AH76" s="1">
        <v>155790</v>
      </c>
      <c r="AI76">
        <v>5</v>
      </c>
    </row>
    <row r="77" spans="1:35" x14ac:dyDescent="0.25">
      <c r="A77" t="s">
        <v>508</v>
      </c>
      <c r="B77" t="s">
        <v>444</v>
      </c>
      <c r="C77" t="s">
        <v>663</v>
      </c>
      <c r="D77" t="s">
        <v>611</v>
      </c>
      <c r="E77" s="6">
        <v>88.217391304347828</v>
      </c>
      <c r="F77" s="6">
        <v>7.4782608695652177</v>
      </c>
      <c r="G77" s="6">
        <v>0.26630434782608697</v>
      </c>
      <c r="H77" s="6">
        <v>0.2608695652173913</v>
      </c>
      <c r="I77" s="6">
        <v>2.3369565217391304</v>
      </c>
      <c r="J77" s="6">
        <v>0</v>
      </c>
      <c r="K77" s="6">
        <v>0</v>
      </c>
      <c r="L77" s="6">
        <v>5.5371739130434783</v>
      </c>
      <c r="M77" s="6">
        <v>5.201086956521741</v>
      </c>
      <c r="N77" s="6">
        <v>6.8858695652173916</v>
      </c>
      <c r="O77" s="6">
        <f>SUM(NonNurse[[#This Row],[Qualified Social Work Staff Hours]],NonNurse[[#This Row],[Other Social Work Staff Hours]])/NonNurse[[#This Row],[MDS Census]]</f>
        <v>0.13701330704780681</v>
      </c>
      <c r="P77" s="6">
        <v>5.488043478260872</v>
      </c>
      <c r="Q77" s="6">
        <v>5.380434782608698</v>
      </c>
      <c r="R77" s="6">
        <f>SUM(NonNurse[[#This Row],[Qualified Activities Professional Hours]],NonNurse[[#This Row],[Other Activities Professional Hours]])/NonNurse[[#This Row],[MDS Census]]</f>
        <v>0.12320108427796948</v>
      </c>
      <c r="S77" s="6">
        <v>9.3800000000000008</v>
      </c>
      <c r="T77" s="6">
        <v>15.714239130434782</v>
      </c>
      <c r="U77" s="6">
        <v>0</v>
      </c>
      <c r="V77" s="6">
        <f>SUM(NonNurse[[#This Row],[Occupational Therapist Hours]],NonNurse[[#This Row],[OT Assistant Hours]],NonNurse[[#This Row],[OT Aide Hours]])/NonNurse[[#This Row],[MDS Census]]</f>
        <v>0.28445909314933465</v>
      </c>
      <c r="W77" s="6">
        <v>18.789130434782606</v>
      </c>
      <c r="X77" s="6">
        <v>3.6793478260869565</v>
      </c>
      <c r="Y77" s="6">
        <v>0</v>
      </c>
      <c r="Z77" s="6">
        <f>SUM(NonNurse[[#This Row],[Physical Therapist (PT) Hours]],NonNurse[[#This Row],[PT Assistant Hours]],NonNurse[[#This Row],[PT Aide Hours]])/NonNurse[[#This Row],[MDS Census]]</f>
        <v>0.254694430754066</v>
      </c>
      <c r="AA77" s="6">
        <v>0</v>
      </c>
      <c r="AB77" s="6">
        <v>0</v>
      </c>
      <c r="AC77" s="6">
        <v>0</v>
      </c>
      <c r="AD77" s="6">
        <v>0</v>
      </c>
      <c r="AE77" s="6">
        <v>18.793478260869566</v>
      </c>
      <c r="AF77" s="6">
        <v>0</v>
      </c>
      <c r="AG77" s="6">
        <v>0</v>
      </c>
      <c r="AH77" s="1">
        <v>155814</v>
      </c>
      <c r="AI77">
        <v>5</v>
      </c>
    </row>
    <row r="78" spans="1:35" x14ac:dyDescent="0.25">
      <c r="A78" t="s">
        <v>508</v>
      </c>
      <c r="B78" t="s">
        <v>489</v>
      </c>
      <c r="C78" t="s">
        <v>699</v>
      </c>
      <c r="D78" t="s">
        <v>597</v>
      </c>
      <c r="E78" s="6">
        <v>35.097826086956523</v>
      </c>
      <c r="F78" s="6">
        <v>11.984565217391303</v>
      </c>
      <c r="G78" s="6">
        <v>0</v>
      </c>
      <c r="H78" s="6">
        <v>0</v>
      </c>
      <c r="I78" s="6">
        <v>0.81521739130434778</v>
      </c>
      <c r="J78" s="6">
        <v>0</v>
      </c>
      <c r="K78" s="6">
        <v>0.29891304347826086</v>
      </c>
      <c r="L78" s="6">
        <v>1.0869565217391304E-2</v>
      </c>
      <c r="M78" s="6">
        <v>9.7826086956521743E-2</v>
      </c>
      <c r="N78" s="6">
        <v>0</v>
      </c>
      <c r="O78" s="6">
        <f>SUM(NonNurse[[#This Row],[Qualified Social Work Staff Hours]],NonNurse[[#This Row],[Other Social Work Staff Hours]])/NonNurse[[#This Row],[MDS Census]]</f>
        <v>2.7872406317745431E-3</v>
      </c>
      <c r="P78" s="6">
        <v>10.721413043478261</v>
      </c>
      <c r="Q78" s="6">
        <v>0</v>
      </c>
      <c r="R78" s="6">
        <f>SUM(NonNurse[[#This Row],[Qualified Activities Professional Hours]],NonNurse[[#This Row],[Other Activities Professional Hours]])/NonNurse[[#This Row],[MDS Census]]</f>
        <v>0.30547228244038399</v>
      </c>
      <c r="S78" s="6">
        <v>0.52989130434782605</v>
      </c>
      <c r="T78" s="6">
        <v>2.1145652173913057</v>
      </c>
      <c r="U78" s="6">
        <v>0</v>
      </c>
      <c r="V78" s="6">
        <f>SUM(NonNurse[[#This Row],[Occupational Therapist Hours]],NonNurse[[#This Row],[OT Assistant Hours]],NonNurse[[#This Row],[OT Aide Hours]])/NonNurse[[#This Row],[MDS Census]]</f>
        <v>7.5345308144936549E-2</v>
      </c>
      <c r="W78" s="6">
        <v>0.14402173913043478</v>
      </c>
      <c r="X78" s="6">
        <v>2.7308695652173949</v>
      </c>
      <c r="Y78" s="6">
        <v>0</v>
      </c>
      <c r="Z78" s="6">
        <f>SUM(NonNurse[[#This Row],[Physical Therapist (PT) Hours]],NonNurse[[#This Row],[PT Assistant Hours]],NonNurse[[#This Row],[PT Aide Hours]])/NonNurse[[#This Row],[MDS Census]]</f>
        <v>8.1910808299783311E-2</v>
      </c>
      <c r="AA78" s="6">
        <v>0</v>
      </c>
      <c r="AB78" s="6">
        <v>0</v>
      </c>
      <c r="AC78" s="6">
        <v>0</v>
      </c>
      <c r="AD78" s="6">
        <v>0</v>
      </c>
      <c r="AE78" s="6">
        <v>0</v>
      </c>
      <c r="AF78" s="6">
        <v>0</v>
      </c>
      <c r="AG78" s="6">
        <v>0.16304347826086957</v>
      </c>
      <c r="AH78" s="7">
        <v>1.5000000000000001E+65</v>
      </c>
      <c r="AI78">
        <v>5</v>
      </c>
    </row>
    <row r="79" spans="1:35" x14ac:dyDescent="0.25">
      <c r="A79" t="s">
        <v>508</v>
      </c>
      <c r="B79" t="s">
        <v>354</v>
      </c>
      <c r="C79" t="s">
        <v>638</v>
      </c>
      <c r="D79" t="s">
        <v>616</v>
      </c>
      <c r="E79" s="6">
        <v>21.543478260869566</v>
      </c>
      <c r="F79" s="6">
        <v>5.7391304347826084</v>
      </c>
      <c r="G79" s="6">
        <v>0</v>
      </c>
      <c r="H79" s="6">
        <v>0</v>
      </c>
      <c r="I79" s="6">
        <v>0</v>
      </c>
      <c r="J79" s="6">
        <v>0</v>
      </c>
      <c r="K79" s="6">
        <v>0</v>
      </c>
      <c r="L79" s="6">
        <v>3.7630434782608688</v>
      </c>
      <c r="M79" s="6">
        <v>0</v>
      </c>
      <c r="N79" s="6">
        <v>4.9565217391304346</v>
      </c>
      <c r="O79" s="6">
        <f>SUM(NonNurse[[#This Row],[Qualified Social Work Staff Hours]],NonNurse[[#This Row],[Other Social Work Staff Hours]])/NonNurse[[#This Row],[MDS Census]]</f>
        <v>0.23007063572149342</v>
      </c>
      <c r="P79" s="6">
        <v>4.3505434782608692</v>
      </c>
      <c r="Q79" s="6">
        <v>0</v>
      </c>
      <c r="R79" s="6">
        <f>SUM(NonNurse[[#This Row],[Qualified Activities Professional Hours]],NonNurse[[#This Row],[Other Activities Professional Hours]])/NonNurse[[#This Row],[MDS Census]]</f>
        <v>0.2019424823410696</v>
      </c>
      <c r="S79" s="6">
        <v>6.1305434782608694</v>
      </c>
      <c r="T79" s="6">
        <v>0.20032608695652174</v>
      </c>
      <c r="U79" s="6">
        <v>0</v>
      </c>
      <c r="V79" s="6">
        <f>SUM(NonNurse[[#This Row],[Occupational Therapist Hours]],NonNurse[[#This Row],[OT Assistant Hours]],NonNurse[[#This Row],[OT Aide Hours]])/NonNurse[[#This Row],[MDS Census]]</f>
        <v>0.2938647830474268</v>
      </c>
      <c r="W79" s="6">
        <v>4.5278260869565203</v>
      </c>
      <c r="X79" s="6">
        <v>6.8734782608695664</v>
      </c>
      <c r="Y79" s="6">
        <v>0</v>
      </c>
      <c r="Z79" s="6">
        <f>SUM(NonNurse[[#This Row],[Physical Therapist (PT) Hours]],NonNurse[[#This Row],[PT Assistant Hours]],NonNurse[[#This Row],[PT Aide Hours]])/NonNurse[[#This Row],[MDS Census]]</f>
        <v>0.52922300706357217</v>
      </c>
      <c r="AA79" s="6">
        <v>0</v>
      </c>
      <c r="AB79" s="6">
        <v>0</v>
      </c>
      <c r="AC79" s="6">
        <v>0</v>
      </c>
      <c r="AD79" s="6">
        <v>4.2015217391304347</v>
      </c>
      <c r="AE79" s="6">
        <v>0</v>
      </c>
      <c r="AF79" s="6">
        <v>0</v>
      </c>
      <c r="AG79" s="6">
        <v>0</v>
      </c>
      <c r="AH79" s="1">
        <v>155703</v>
      </c>
      <c r="AI79">
        <v>5</v>
      </c>
    </row>
    <row r="80" spans="1:35" x14ac:dyDescent="0.25">
      <c r="A80" t="s">
        <v>508</v>
      </c>
      <c r="B80" t="s">
        <v>235</v>
      </c>
      <c r="C80" t="s">
        <v>766</v>
      </c>
      <c r="D80" t="s">
        <v>545</v>
      </c>
      <c r="E80" s="6">
        <v>32</v>
      </c>
      <c r="F80" s="6">
        <v>5.7391304347826084</v>
      </c>
      <c r="G80" s="6">
        <v>0.16032608695652173</v>
      </c>
      <c r="H80" s="6">
        <v>0.2391304347826087</v>
      </c>
      <c r="I80" s="6">
        <v>1.2717391304347827</v>
      </c>
      <c r="J80" s="6">
        <v>0</v>
      </c>
      <c r="K80" s="6">
        <v>2.1739130434782608E-2</v>
      </c>
      <c r="L80" s="6">
        <v>5.434782608695652E-2</v>
      </c>
      <c r="M80" s="6">
        <v>4.6554347826086966</v>
      </c>
      <c r="N80" s="6">
        <v>0</v>
      </c>
      <c r="O80" s="6">
        <f>SUM(NonNurse[[#This Row],[Qualified Social Work Staff Hours]],NonNurse[[#This Row],[Other Social Work Staff Hours]])/NonNurse[[#This Row],[MDS Census]]</f>
        <v>0.14548233695652177</v>
      </c>
      <c r="P80" s="6">
        <v>4.2978260869565243</v>
      </c>
      <c r="Q80" s="6">
        <v>0</v>
      </c>
      <c r="R80" s="6">
        <f>SUM(NonNurse[[#This Row],[Qualified Activities Professional Hours]],NonNurse[[#This Row],[Other Activities Professional Hours]])/NonNurse[[#This Row],[MDS Census]]</f>
        <v>0.13430706521739139</v>
      </c>
      <c r="S80" s="6">
        <v>2.4592391304347827</v>
      </c>
      <c r="T80" s="6">
        <v>2.6222826086956523</v>
      </c>
      <c r="U80" s="6">
        <v>0</v>
      </c>
      <c r="V80" s="6">
        <f>SUM(NonNurse[[#This Row],[Occupational Therapist Hours]],NonNurse[[#This Row],[OT Assistant Hours]],NonNurse[[#This Row],[OT Aide Hours]])/NonNurse[[#This Row],[MDS Census]]</f>
        <v>0.15879755434782611</v>
      </c>
      <c r="W80" s="6">
        <v>2.1902173913043477</v>
      </c>
      <c r="X80" s="6">
        <v>0.16847826086956522</v>
      </c>
      <c r="Y80" s="6">
        <v>0</v>
      </c>
      <c r="Z80" s="6">
        <f>SUM(NonNurse[[#This Row],[Physical Therapist (PT) Hours]],NonNurse[[#This Row],[PT Assistant Hours]],NonNurse[[#This Row],[PT Aide Hours]])/NonNurse[[#This Row],[MDS Census]]</f>
        <v>7.3709239130434784E-2</v>
      </c>
      <c r="AA80" s="6">
        <v>0</v>
      </c>
      <c r="AB80" s="6">
        <v>0</v>
      </c>
      <c r="AC80" s="6">
        <v>0</v>
      </c>
      <c r="AD80" s="6">
        <v>0</v>
      </c>
      <c r="AE80" s="6">
        <v>6.7934782608695654</v>
      </c>
      <c r="AF80" s="6">
        <v>0</v>
      </c>
      <c r="AG80" s="6">
        <v>0</v>
      </c>
      <c r="AH80" s="1">
        <v>155480</v>
      </c>
      <c r="AI80">
        <v>5</v>
      </c>
    </row>
    <row r="81" spans="1:35" x14ac:dyDescent="0.25">
      <c r="A81" t="s">
        <v>508</v>
      </c>
      <c r="B81" t="s">
        <v>241</v>
      </c>
      <c r="C81" t="s">
        <v>646</v>
      </c>
      <c r="D81" t="s">
        <v>593</v>
      </c>
      <c r="E81" s="6">
        <v>100.19565217391305</v>
      </c>
      <c r="F81" s="6">
        <v>5.3913043478260869</v>
      </c>
      <c r="G81" s="6">
        <v>0</v>
      </c>
      <c r="H81" s="6">
        <v>0</v>
      </c>
      <c r="I81" s="6">
        <v>0</v>
      </c>
      <c r="J81" s="6">
        <v>0</v>
      </c>
      <c r="K81" s="6">
        <v>0</v>
      </c>
      <c r="L81" s="6">
        <v>5.2576086956521726</v>
      </c>
      <c r="M81" s="6">
        <v>0</v>
      </c>
      <c r="N81" s="6">
        <v>4.8369565217391308</v>
      </c>
      <c r="O81" s="6">
        <f>SUM(NonNurse[[#This Row],[Qualified Social Work Staff Hours]],NonNurse[[#This Row],[Other Social Work Staff Hours]])/NonNurse[[#This Row],[MDS Census]]</f>
        <v>4.8275113907572144E-2</v>
      </c>
      <c r="P81" s="6">
        <v>4.9741304347826096</v>
      </c>
      <c r="Q81" s="6">
        <v>2.3260869565217392</v>
      </c>
      <c r="R81" s="6">
        <f>SUM(NonNurse[[#This Row],[Qualified Activities Professional Hours]],NonNurse[[#This Row],[Other Activities Professional Hours]])/NonNurse[[#This Row],[MDS Census]]</f>
        <v>7.2859622477760913E-2</v>
      </c>
      <c r="S81" s="6">
        <v>11.545869565217394</v>
      </c>
      <c r="T81" s="6">
        <v>5.0027173913043477</v>
      </c>
      <c r="U81" s="6">
        <v>0</v>
      </c>
      <c r="V81" s="6">
        <f>SUM(NonNurse[[#This Row],[Occupational Therapist Hours]],NonNurse[[#This Row],[OT Assistant Hours]],NonNurse[[#This Row],[OT Aide Hours]])/NonNurse[[#This Row],[MDS Census]]</f>
        <v>0.16516272510305927</v>
      </c>
      <c r="W81" s="6">
        <v>9.9638043478260858</v>
      </c>
      <c r="X81" s="6">
        <v>5.4018478260869571</v>
      </c>
      <c r="Y81" s="6">
        <v>0</v>
      </c>
      <c r="Z81" s="6">
        <f>SUM(NonNurse[[#This Row],[Physical Therapist (PT) Hours]],NonNurse[[#This Row],[PT Assistant Hours]],NonNurse[[#This Row],[PT Aide Hours]])/NonNurse[[#This Row],[MDS Census]]</f>
        <v>0.15335647645910175</v>
      </c>
      <c r="AA81" s="6">
        <v>0</v>
      </c>
      <c r="AB81" s="6">
        <v>0</v>
      </c>
      <c r="AC81" s="6">
        <v>0</v>
      </c>
      <c r="AD81" s="6">
        <v>25.934239130434779</v>
      </c>
      <c r="AE81" s="6">
        <v>0</v>
      </c>
      <c r="AF81" s="6">
        <v>0</v>
      </c>
      <c r="AG81" s="6">
        <v>0</v>
      </c>
      <c r="AH81" s="1">
        <v>155487</v>
      </c>
      <c r="AI81">
        <v>5</v>
      </c>
    </row>
    <row r="82" spans="1:35" x14ac:dyDescent="0.25">
      <c r="A82" t="s">
        <v>508</v>
      </c>
      <c r="B82" t="s">
        <v>85</v>
      </c>
      <c r="C82" t="s">
        <v>728</v>
      </c>
      <c r="D82" t="s">
        <v>611</v>
      </c>
      <c r="E82" s="6">
        <v>60.336956521739133</v>
      </c>
      <c r="F82" s="6">
        <v>5.7391304347826084</v>
      </c>
      <c r="G82" s="6">
        <v>0.32608695652173914</v>
      </c>
      <c r="H82" s="6">
        <v>0.45380434782608697</v>
      </c>
      <c r="I82" s="6">
        <v>0.63043478260869568</v>
      </c>
      <c r="J82" s="6">
        <v>0</v>
      </c>
      <c r="K82" s="6">
        <v>1.7826086956521738</v>
      </c>
      <c r="L82" s="6">
        <v>2.4323913043478269</v>
      </c>
      <c r="M82" s="6">
        <v>5.7391304347826084</v>
      </c>
      <c r="N82" s="6">
        <v>0</v>
      </c>
      <c r="O82" s="6">
        <f>SUM(NonNurse[[#This Row],[Qualified Social Work Staff Hours]],NonNurse[[#This Row],[Other Social Work Staff Hours]])/NonNurse[[#This Row],[MDS Census]]</f>
        <v>9.5117996757341006E-2</v>
      </c>
      <c r="P82" s="6">
        <v>5.5570652173913047</v>
      </c>
      <c r="Q82" s="6">
        <v>0</v>
      </c>
      <c r="R82" s="6">
        <f>SUM(NonNurse[[#This Row],[Qualified Activities Professional Hours]],NonNurse[[#This Row],[Other Activities Professional Hours]])/NonNurse[[#This Row],[MDS Census]]</f>
        <v>9.2100522428391285E-2</v>
      </c>
      <c r="S82" s="6">
        <v>0.81478260869565222</v>
      </c>
      <c r="T82" s="6">
        <v>4.2779347826086953</v>
      </c>
      <c r="U82" s="6">
        <v>0</v>
      </c>
      <c r="V82" s="6">
        <f>SUM(NonNurse[[#This Row],[Occupational Therapist Hours]],NonNurse[[#This Row],[OT Assistant Hours]],NonNurse[[#This Row],[OT Aide Hours]])/NonNurse[[#This Row],[MDS Census]]</f>
        <v>8.4404611781660949E-2</v>
      </c>
      <c r="W82" s="6">
        <v>4.5236956521739131</v>
      </c>
      <c r="X82" s="6">
        <v>4.7596739130434775</v>
      </c>
      <c r="Y82" s="6">
        <v>0</v>
      </c>
      <c r="Z82" s="6">
        <f>SUM(NonNurse[[#This Row],[Physical Therapist (PT) Hours]],NonNurse[[#This Row],[PT Assistant Hours]],NonNurse[[#This Row],[PT Aide Hours]])/NonNurse[[#This Row],[MDS Census]]</f>
        <v>0.15385876418663305</v>
      </c>
      <c r="AA82" s="6">
        <v>0.10869565217391304</v>
      </c>
      <c r="AB82" s="6">
        <v>0</v>
      </c>
      <c r="AC82" s="6">
        <v>0</v>
      </c>
      <c r="AD82" s="6">
        <v>0</v>
      </c>
      <c r="AE82" s="6">
        <v>0</v>
      </c>
      <c r="AF82" s="6">
        <v>0</v>
      </c>
      <c r="AG82" s="6">
        <v>0</v>
      </c>
      <c r="AH82" s="1">
        <v>155206</v>
      </c>
      <c r="AI82">
        <v>5</v>
      </c>
    </row>
    <row r="83" spans="1:35" x14ac:dyDescent="0.25">
      <c r="A83" t="s">
        <v>508</v>
      </c>
      <c r="B83" t="s">
        <v>397</v>
      </c>
      <c r="C83" t="s">
        <v>728</v>
      </c>
      <c r="D83" t="s">
        <v>611</v>
      </c>
      <c r="E83" s="6">
        <v>93.576086956521735</v>
      </c>
      <c r="F83" s="6">
        <v>5.2173913043478262</v>
      </c>
      <c r="G83" s="6">
        <v>0.39130434782608697</v>
      </c>
      <c r="H83" s="6">
        <v>0.40108695652173909</v>
      </c>
      <c r="I83" s="6">
        <v>5.6739130434782608</v>
      </c>
      <c r="J83" s="6">
        <v>0</v>
      </c>
      <c r="K83" s="6">
        <v>0</v>
      </c>
      <c r="L83" s="6">
        <v>3.029130434782608</v>
      </c>
      <c r="M83" s="6">
        <v>5.1304347826086953</v>
      </c>
      <c r="N83" s="6">
        <v>13.952282608695651</v>
      </c>
      <c r="O83" s="6">
        <f>SUM(NonNurse[[#This Row],[Qualified Social Work Staff Hours]],NonNurse[[#This Row],[Other Social Work Staff Hours]])/NonNurse[[#This Row],[MDS Census]]</f>
        <v>0.20392728539900104</v>
      </c>
      <c r="P83" s="6">
        <v>5.2681521739130437</v>
      </c>
      <c r="Q83" s="6">
        <v>6.5217391304347824E-2</v>
      </c>
      <c r="R83" s="6">
        <f>SUM(NonNurse[[#This Row],[Qualified Activities Professional Hours]],NonNurse[[#This Row],[Other Activities Professional Hours]])/NonNurse[[#This Row],[MDS Census]]</f>
        <v>5.6995005227087933E-2</v>
      </c>
      <c r="S83" s="6">
        <v>11.673152173913042</v>
      </c>
      <c r="T83" s="6">
        <v>2.9235869565217394</v>
      </c>
      <c r="U83" s="6">
        <v>0</v>
      </c>
      <c r="V83" s="6">
        <f>SUM(NonNurse[[#This Row],[Occupational Therapist Hours]],NonNurse[[#This Row],[OT Assistant Hours]],NonNurse[[#This Row],[OT Aide Hours]])/NonNurse[[#This Row],[MDS Census]]</f>
        <v>0.15598791961900335</v>
      </c>
      <c r="W83" s="6">
        <v>3.6532608695652184</v>
      </c>
      <c r="X83" s="6">
        <v>5.3677173913043461</v>
      </c>
      <c r="Y83" s="6">
        <v>0</v>
      </c>
      <c r="Z83" s="6">
        <f>SUM(NonNurse[[#This Row],[Physical Therapist (PT) Hours]],NonNurse[[#This Row],[PT Assistant Hours]],NonNurse[[#This Row],[PT Aide Hours]])/NonNurse[[#This Row],[MDS Census]]</f>
        <v>9.6402601928214662E-2</v>
      </c>
      <c r="AA83" s="6">
        <v>0</v>
      </c>
      <c r="AB83" s="6">
        <v>0</v>
      </c>
      <c r="AC83" s="6">
        <v>0</v>
      </c>
      <c r="AD83" s="6">
        <v>0</v>
      </c>
      <c r="AE83" s="6">
        <v>0</v>
      </c>
      <c r="AF83" s="6">
        <v>0</v>
      </c>
      <c r="AG83" s="6">
        <v>0</v>
      </c>
      <c r="AH83" s="1">
        <v>155761</v>
      </c>
      <c r="AI83">
        <v>5</v>
      </c>
    </row>
    <row r="84" spans="1:35" x14ac:dyDescent="0.25">
      <c r="A84" t="s">
        <v>508</v>
      </c>
      <c r="B84" t="s">
        <v>179</v>
      </c>
      <c r="C84" t="s">
        <v>708</v>
      </c>
      <c r="D84" t="s">
        <v>605</v>
      </c>
      <c r="E84" s="6">
        <v>88.532608695652172</v>
      </c>
      <c r="F84" s="6">
        <v>10.038043478260869</v>
      </c>
      <c r="G84" s="6">
        <v>2.7408695652173907</v>
      </c>
      <c r="H84" s="6">
        <v>0.3016304347826087</v>
      </c>
      <c r="I84" s="6">
        <v>1.9021739130434783</v>
      </c>
      <c r="J84" s="6">
        <v>0</v>
      </c>
      <c r="K84" s="6">
        <v>1.1467391304347827</v>
      </c>
      <c r="L84" s="6">
        <v>0.50793478260869573</v>
      </c>
      <c r="M84" s="6">
        <v>0</v>
      </c>
      <c r="N84" s="6">
        <v>2.8315217391304346</v>
      </c>
      <c r="O84" s="6">
        <f>SUM(NonNurse[[#This Row],[Qualified Social Work Staff Hours]],NonNurse[[#This Row],[Other Social Work Staff Hours]])/NonNurse[[#This Row],[MDS Census]]</f>
        <v>3.1982811540822588E-2</v>
      </c>
      <c r="P84" s="6">
        <v>0</v>
      </c>
      <c r="Q84" s="6">
        <v>13.980978260869565</v>
      </c>
      <c r="R84" s="6">
        <f>SUM(NonNurse[[#This Row],[Qualified Activities Professional Hours]],NonNurse[[#This Row],[Other Activities Professional Hours]])/NonNurse[[#This Row],[MDS Census]]</f>
        <v>0.15791896869244934</v>
      </c>
      <c r="S84" s="6">
        <v>0.50749999999999995</v>
      </c>
      <c r="T84" s="6">
        <v>3.8432608695652162</v>
      </c>
      <c r="U84" s="6">
        <v>0</v>
      </c>
      <c r="V84" s="6">
        <f>SUM(NonNurse[[#This Row],[Occupational Therapist Hours]],NonNurse[[#This Row],[OT Assistant Hours]],NonNurse[[#This Row],[OT Aide Hours]])/NonNurse[[#This Row],[MDS Census]]</f>
        <v>4.9143032535297719E-2</v>
      </c>
      <c r="W84" s="6">
        <v>0.60956521739130431</v>
      </c>
      <c r="X84" s="6">
        <v>3.4016304347826094</v>
      </c>
      <c r="Y84" s="6">
        <v>0</v>
      </c>
      <c r="Z84" s="6">
        <f>SUM(NonNurse[[#This Row],[Physical Therapist (PT) Hours]],NonNurse[[#This Row],[PT Assistant Hours]],NonNurse[[#This Row],[PT Aide Hours]])/NonNurse[[#This Row],[MDS Census]]</f>
        <v>4.5307550644567228E-2</v>
      </c>
      <c r="AA84" s="6">
        <v>0.47826086956521741</v>
      </c>
      <c r="AB84" s="6">
        <v>0</v>
      </c>
      <c r="AC84" s="6">
        <v>0</v>
      </c>
      <c r="AD84" s="6">
        <v>0</v>
      </c>
      <c r="AE84" s="6">
        <v>0</v>
      </c>
      <c r="AF84" s="6">
        <v>0</v>
      </c>
      <c r="AG84" s="6">
        <v>0</v>
      </c>
      <c r="AH84" s="1">
        <v>155364</v>
      </c>
      <c r="AI84">
        <v>5</v>
      </c>
    </row>
    <row r="85" spans="1:35" x14ac:dyDescent="0.25">
      <c r="A85" t="s">
        <v>508</v>
      </c>
      <c r="B85" t="s">
        <v>192</v>
      </c>
      <c r="C85" t="s">
        <v>735</v>
      </c>
      <c r="D85" t="s">
        <v>594</v>
      </c>
      <c r="E85" s="6">
        <v>85.423913043478265</v>
      </c>
      <c r="F85" s="6">
        <v>5.5630434782608695</v>
      </c>
      <c r="G85" s="6">
        <v>0</v>
      </c>
      <c r="H85" s="6">
        <v>0.34510869565217389</v>
      </c>
      <c r="I85" s="6">
        <v>0.52173913043478259</v>
      </c>
      <c r="J85" s="6">
        <v>0</v>
      </c>
      <c r="K85" s="6">
        <v>0</v>
      </c>
      <c r="L85" s="6">
        <v>0.51358695652173914</v>
      </c>
      <c r="M85" s="6">
        <v>4.0043478260869581</v>
      </c>
      <c r="N85" s="6">
        <v>3.4336956521739128</v>
      </c>
      <c r="O85" s="6">
        <f>SUM(NonNurse[[#This Row],[Qualified Social Work Staff Hours]],NonNurse[[#This Row],[Other Social Work Staff Hours]])/NonNurse[[#This Row],[MDS Census]]</f>
        <v>8.7072146583534821E-2</v>
      </c>
      <c r="P85" s="6">
        <v>3.1782608695652184</v>
      </c>
      <c r="Q85" s="6">
        <v>22.995652173913033</v>
      </c>
      <c r="R85" s="6">
        <f>SUM(NonNurse[[#This Row],[Qualified Activities Professional Hours]],NonNurse[[#This Row],[Other Activities Professional Hours]])/NonNurse[[#This Row],[MDS Census]]</f>
        <v>0.30640030538236401</v>
      </c>
      <c r="S85" s="6">
        <v>0</v>
      </c>
      <c r="T85" s="6">
        <v>6.8641304347826084</v>
      </c>
      <c r="U85" s="6">
        <v>0</v>
      </c>
      <c r="V85" s="6">
        <f>SUM(NonNurse[[#This Row],[Occupational Therapist Hours]],NonNurse[[#This Row],[OT Assistant Hours]],NonNurse[[#This Row],[OT Aide Hours]])/NonNurse[[#This Row],[MDS Census]]</f>
        <v>8.035373457182847E-2</v>
      </c>
      <c r="W85" s="6">
        <v>0.56521739130434778</v>
      </c>
      <c r="X85" s="6">
        <v>5.5461956521739131</v>
      </c>
      <c r="Y85" s="6">
        <v>0</v>
      </c>
      <c r="Z85" s="6">
        <f>SUM(NonNurse[[#This Row],[Physical Therapist (PT) Hours]],NonNurse[[#This Row],[PT Assistant Hours]],NonNurse[[#This Row],[PT Aide Hours]])/NonNurse[[#This Row],[MDS Census]]</f>
        <v>7.1542180939050765E-2</v>
      </c>
      <c r="AA85" s="6">
        <v>0</v>
      </c>
      <c r="AB85" s="6">
        <v>0</v>
      </c>
      <c r="AC85" s="6">
        <v>0</v>
      </c>
      <c r="AD85" s="6">
        <v>0</v>
      </c>
      <c r="AE85" s="6">
        <v>79.934782608695656</v>
      </c>
      <c r="AF85" s="6">
        <v>0</v>
      </c>
      <c r="AG85" s="6">
        <v>0</v>
      </c>
      <c r="AH85" s="1">
        <v>155385</v>
      </c>
      <c r="AI85">
        <v>5</v>
      </c>
    </row>
    <row r="86" spans="1:35" x14ac:dyDescent="0.25">
      <c r="A86" t="s">
        <v>508</v>
      </c>
      <c r="B86" t="s">
        <v>311</v>
      </c>
      <c r="C86" t="s">
        <v>708</v>
      </c>
      <c r="D86" t="s">
        <v>605</v>
      </c>
      <c r="E86" s="6">
        <v>94.184782608695656</v>
      </c>
      <c r="F86" s="6">
        <v>5.0434782608695654</v>
      </c>
      <c r="G86" s="6">
        <v>0.58695652173913049</v>
      </c>
      <c r="H86" s="6">
        <v>0.39565217391304347</v>
      </c>
      <c r="I86" s="6">
        <v>3.0434782608695654</v>
      </c>
      <c r="J86" s="6">
        <v>0</v>
      </c>
      <c r="K86" s="6">
        <v>0</v>
      </c>
      <c r="L86" s="6">
        <v>2.9610869565217386</v>
      </c>
      <c r="M86" s="6">
        <v>4.2201086956521738</v>
      </c>
      <c r="N86" s="6">
        <v>9.6939130434782612</v>
      </c>
      <c r="O86" s="6">
        <f>SUM(NonNurse[[#This Row],[Qualified Social Work Staff Hours]],NonNurse[[#This Row],[Other Social Work Staff Hours]])/NonNurse[[#This Row],[MDS Census]]</f>
        <v>0.14773110213502597</v>
      </c>
      <c r="P86" s="6">
        <v>11.450434782608699</v>
      </c>
      <c r="Q86" s="6">
        <v>4.6545652173913048</v>
      </c>
      <c r="R86" s="6">
        <f>SUM(NonNurse[[#This Row],[Qualified Activities Professional Hours]],NonNurse[[#This Row],[Other Activities Professional Hours]])/NonNurse[[#This Row],[MDS Census]]</f>
        <v>0.17099365262550495</v>
      </c>
      <c r="S86" s="6">
        <v>2.0383695652173914</v>
      </c>
      <c r="T86" s="6">
        <v>4.9543478260869582</v>
      </c>
      <c r="U86" s="6">
        <v>0</v>
      </c>
      <c r="V86" s="6">
        <f>SUM(NonNurse[[#This Row],[Occupational Therapist Hours]],NonNurse[[#This Row],[OT Assistant Hours]],NonNurse[[#This Row],[OT Aide Hours]])/NonNurse[[#This Row],[MDS Census]]</f>
        <v>7.424466243508368E-2</v>
      </c>
      <c r="W86" s="6">
        <v>4.538913043478261</v>
      </c>
      <c r="X86" s="6">
        <v>5.9448913043478271</v>
      </c>
      <c r="Y86" s="6">
        <v>0</v>
      </c>
      <c r="Z86" s="6">
        <f>SUM(NonNurse[[#This Row],[Physical Therapist (PT) Hours]],NonNurse[[#This Row],[PT Assistant Hours]],NonNurse[[#This Row],[PT Aide Hours]])/NonNurse[[#This Row],[MDS Census]]</f>
        <v>0.11131102135025966</v>
      </c>
      <c r="AA86" s="6">
        <v>0</v>
      </c>
      <c r="AB86" s="6">
        <v>0</v>
      </c>
      <c r="AC86" s="6">
        <v>0</v>
      </c>
      <c r="AD86" s="6">
        <v>0</v>
      </c>
      <c r="AE86" s="6">
        <v>0</v>
      </c>
      <c r="AF86" s="6">
        <v>0</v>
      </c>
      <c r="AG86" s="6">
        <v>0</v>
      </c>
      <c r="AH86" s="1">
        <v>155656</v>
      </c>
      <c r="AI86">
        <v>5</v>
      </c>
    </row>
    <row r="87" spans="1:35" x14ac:dyDescent="0.25">
      <c r="A87" t="s">
        <v>508</v>
      </c>
      <c r="B87" t="s">
        <v>199</v>
      </c>
      <c r="C87" t="s">
        <v>699</v>
      </c>
      <c r="D87" t="s">
        <v>597</v>
      </c>
      <c r="E87" s="6">
        <v>45.565217391304351</v>
      </c>
      <c r="F87" s="6">
        <v>14.983695652173912</v>
      </c>
      <c r="G87" s="6">
        <v>0</v>
      </c>
      <c r="H87" s="6">
        <v>0</v>
      </c>
      <c r="I87" s="6">
        <v>1.0108695652173914</v>
      </c>
      <c r="J87" s="6">
        <v>0</v>
      </c>
      <c r="K87" s="6">
        <v>0.39130434782608697</v>
      </c>
      <c r="L87" s="6">
        <v>0.19293478260869565</v>
      </c>
      <c r="M87" s="6">
        <v>0.11956521739130435</v>
      </c>
      <c r="N87" s="6">
        <v>0</v>
      </c>
      <c r="O87" s="6">
        <f>SUM(NonNurse[[#This Row],[Qualified Social Work Staff Hours]],NonNurse[[#This Row],[Other Social Work Staff Hours]])/NonNurse[[#This Row],[MDS Census]]</f>
        <v>2.6240458015267176E-3</v>
      </c>
      <c r="P87" s="6">
        <v>4.8556521739130432</v>
      </c>
      <c r="Q87" s="6">
        <v>0</v>
      </c>
      <c r="R87" s="6">
        <f>SUM(NonNurse[[#This Row],[Qualified Activities Professional Hours]],NonNurse[[#This Row],[Other Activities Professional Hours]])/NonNurse[[#This Row],[MDS Census]]</f>
        <v>0.10656488549618319</v>
      </c>
      <c r="S87" s="6">
        <v>0.4891304347826087</v>
      </c>
      <c r="T87" s="6">
        <v>3.570217391304348</v>
      </c>
      <c r="U87" s="6">
        <v>0</v>
      </c>
      <c r="V87" s="6">
        <f>SUM(NonNurse[[#This Row],[Occupational Therapist Hours]],NonNurse[[#This Row],[OT Assistant Hours]],NonNurse[[#This Row],[OT Aide Hours]])/NonNurse[[#This Row],[MDS Census]]</f>
        <v>8.9088740458015264E-2</v>
      </c>
      <c r="W87" s="6">
        <v>0.41108695652173916</v>
      </c>
      <c r="X87" s="6">
        <v>2.9145652173913019</v>
      </c>
      <c r="Y87" s="6">
        <v>0</v>
      </c>
      <c r="Z87" s="6">
        <f>SUM(NonNurse[[#This Row],[Physical Therapist (PT) Hours]],NonNurse[[#This Row],[PT Assistant Hours]],NonNurse[[#This Row],[PT Aide Hours]])/NonNurse[[#This Row],[MDS Census]]</f>
        <v>7.2986641221373993E-2</v>
      </c>
      <c r="AA87" s="6">
        <v>0</v>
      </c>
      <c r="AB87" s="6">
        <v>0</v>
      </c>
      <c r="AC87" s="6">
        <v>0</v>
      </c>
      <c r="AD87" s="6">
        <v>0</v>
      </c>
      <c r="AE87" s="6">
        <v>0</v>
      </c>
      <c r="AF87" s="6">
        <v>0</v>
      </c>
      <c r="AG87" s="6">
        <v>0.16304347826086957</v>
      </c>
      <c r="AH87" s="1">
        <v>155400</v>
      </c>
      <c r="AI87">
        <v>5</v>
      </c>
    </row>
    <row r="88" spans="1:35" x14ac:dyDescent="0.25">
      <c r="A88" t="s">
        <v>508</v>
      </c>
      <c r="B88" t="s">
        <v>37</v>
      </c>
      <c r="C88" t="s">
        <v>709</v>
      </c>
      <c r="D88" t="s">
        <v>606</v>
      </c>
      <c r="E88" s="6">
        <v>84.673913043478265</v>
      </c>
      <c r="F88" s="6">
        <v>5.2608695652173916</v>
      </c>
      <c r="G88" s="6">
        <v>0.55434782608695654</v>
      </c>
      <c r="H88" s="6">
        <v>0.33478260869565218</v>
      </c>
      <c r="I88" s="6">
        <v>3.0652173913043477</v>
      </c>
      <c r="J88" s="6">
        <v>0</v>
      </c>
      <c r="K88" s="6">
        <v>0</v>
      </c>
      <c r="L88" s="6">
        <v>7.7018478260869561</v>
      </c>
      <c r="M88" s="6">
        <v>6.4891304347826084</v>
      </c>
      <c r="N88" s="6">
        <v>10.092065217391303</v>
      </c>
      <c r="O88" s="6">
        <f>SUM(NonNurse[[#This Row],[Qualified Social Work Staff Hours]],NonNurse[[#This Row],[Other Social Work Staff Hours]])/NonNurse[[#This Row],[MDS Census]]</f>
        <v>0.1958241335044929</v>
      </c>
      <c r="P88" s="6">
        <v>6.5208695652173922</v>
      </c>
      <c r="Q88" s="6">
        <v>3.6918478260869563</v>
      </c>
      <c r="R88" s="6">
        <f>SUM(NonNurse[[#This Row],[Qualified Activities Professional Hours]],NonNurse[[#This Row],[Other Activities Professional Hours]])/NonNurse[[#This Row],[MDS Census]]</f>
        <v>0.12061232349165597</v>
      </c>
      <c r="S88" s="6">
        <v>1.6477173913043475</v>
      </c>
      <c r="T88" s="6">
        <v>4.1534782608695648</v>
      </c>
      <c r="U88" s="6">
        <v>0</v>
      </c>
      <c r="V88" s="6">
        <f>SUM(NonNurse[[#This Row],[Occupational Therapist Hours]],NonNurse[[#This Row],[OT Assistant Hours]],NonNurse[[#This Row],[OT Aide Hours]])/NonNurse[[#This Row],[MDS Census]]</f>
        <v>6.8512195121951211E-2</v>
      </c>
      <c r="W88" s="6">
        <v>4.4351086956521755</v>
      </c>
      <c r="X88" s="6">
        <v>4.3802173913043472</v>
      </c>
      <c r="Y88" s="6">
        <v>0</v>
      </c>
      <c r="Z88" s="6">
        <f>SUM(NonNurse[[#This Row],[Physical Therapist (PT) Hours]],NonNurse[[#This Row],[PT Assistant Hours]],NonNurse[[#This Row],[PT Aide Hours]])/NonNurse[[#This Row],[MDS Census]]</f>
        <v>0.10410911424903724</v>
      </c>
      <c r="AA88" s="6">
        <v>0</v>
      </c>
      <c r="AB88" s="6">
        <v>0</v>
      </c>
      <c r="AC88" s="6">
        <v>0</v>
      </c>
      <c r="AD88" s="6">
        <v>0</v>
      </c>
      <c r="AE88" s="6">
        <v>0</v>
      </c>
      <c r="AF88" s="6">
        <v>0</v>
      </c>
      <c r="AG88" s="6">
        <v>0</v>
      </c>
      <c r="AH88" s="1">
        <v>155115</v>
      </c>
      <c r="AI88">
        <v>5</v>
      </c>
    </row>
    <row r="89" spans="1:35" x14ac:dyDescent="0.25">
      <c r="A89" t="s">
        <v>508</v>
      </c>
      <c r="B89" t="s">
        <v>72</v>
      </c>
      <c r="C89" t="s">
        <v>722</v>
      </c>
      <c r="D89" t="s">
        <v>582</v>
      </c>
      <c r="E89" s="6">
        <v>115.3695652173913</v>
      </c>
      <c r="F89" s="6">
        <v>5.7391304347826084</v>
      </c>
      <c r="G89" s="6">
        <v>0</v>
      </c>
      <c r="H89" s="6">
        <v>0</v>
      </c>
      <c r="I89" s="6">
        <v>0</v>
      </c>
      <c r="J89" s="6">
        <v>0</v>
      </c>
      <c r="K89" s="6">
        <v>0</v>
      </c>
      <c r="L89" s="6">
        <v>8.2373913043478257</v>
      </c>
      <c r="M89" s="6">
        <v>0</v>
      </c>
      <c r="N89" s="6">
        <v>13.603804347826086</v>
      </c>
      <c r="O89" s="6">
        <f>SUM(NonNurse[[#This Row],[Qualified Social Work Staff Hours]],NonNurse[[#This Row],[Other Social Work Staff Hours]])/NonNurse[[#This Row],[MDS Census]]</f>
        <v>0.11791501790088563</v>
      </c>
      <c r="P89" s="6">
        <v>5.7391304347826084</v>
      </c>
      <c r="Q89" s="6">
        <v>17.730978260869566</v>
      </c>
      <c r="R89" s="6">
        <f>SUM(NonNurse[[#This Row],[Qualified Activities Professional Hours]],NonNurse[[#This Row],[Other Activities Professional Hours]])/NonNurse[[#This Row],[MDS Census]]</f>
        <v>0.20343414358394576</v>
      </c>
      <c r="S89" s="6">
        <v>12.128804347826087</v>
      </c>
      <c r="T89" s="6">
        <v>2.5786956521739133</v>
      </c>
      <c r="U89" s="6">
        <v>0</v>
      </c>
      <c r="V89" s="6">
        <f>SUM(NonNurse[[#This Row],[Occupational Therapist Hours]],NonNurse[[#This Row],[OT Assistant Hours]],NonNurse[[#This Row],[OT Aide Hours]])/NonNurse[[#This Row],[MDS Census]]</f>
        <v>0.12748162803843979</v>
      </c>
      <c r="W89" s="6">
        <v>9.8336956521739118</v>
      </c>
      <c r="X89" s="6">
        <v>16.104456521739134</v>
      </c>
      <c r="Y89" s="6">
        <v>0</v>
      </c>
      <c r="Z89" s="6">
        <f>SUM(NonNurse[[#This Row],[Physical Therapist (PT) Hours]],NonNurse[[#This Row],[PT Assistant Hours]],NonNurse[[#This Row],[PT Aide Hours]])/NonNurse[[#This Row],[MDS Census]]</f>
        <v>0.2248266440550217</v>
      </c>
      <c r="AA89" s="6">
        <v>0</v>
      </c>
      <c r="AB89" s="6">
        <v>0</v>
      </c>
      <c r="AC89" s="6">
        <v>0</v>
      </c>
      <c r="AD89" s="6">
        <v>45.414891304347826</v>
      </c>
      <c r="AE89" s="6">
        <v>0</v>
      </c>
      <c r="AF89" s="6">
        <v>0</v>
      </c>
      <c r="AG89" s="6">
        <v>0</v>
      </c>
      <c r="AH89" s="1">
        <v>155181</v>
      </c>
      <c r="AI89">
        <v>5</v>
      </c>
    </row>
    <row r="90" spans="1:35" x14ac:dyDescent="0.25">
      <c r="A90" t="s">
        <v>508</v>
      </c>
      <c r="B90" t="s">
        <v>194</v>
      </c>
      <c r="C90" t="s">
        <v>751</v>
      </c>
      <c r="D90" t="s">
        <v>558</v>
      </c>
      <c r="E90" s="6">
        <v>48.456521739130437</v>
      </c>
      <c r="F90" s="6">
        <v>5.3913043478260869</v>
      </c>
      <c r="G90" s="6">
        <v>0.65217391304347827</v>
      </c>
      <c r="H90" s="6">
        <v>0.34239130434782611</v>
      </c>
      <c r="I90" s="6">
        <v>0.2608695652173913</v>
      </c>
      <c r="J90" s="6">
        <v>0</v>
      </c>
      <c r="K90" s="6">
        <v>0</v>
      </c>
      <c r="L90" s="6">
        <v>2.7508695652173913</v>
      </c>
      <c r="M90" s="6">
        <v>5.5570652173913047</v>
      </c>
      <c r="N90" s="6">
        <v>0</v>
      </c>
      <c r="O90" s="6">
        <f>SUM(NonNurse[[#This Row],[Qualified Social Work Staff Hours]],NonNurse[[#This Row],[Other Social Work Staff Hours]])/NonNurse[[#This Row],[MDS Census]]</f>
        <v>0.11468147151188875</v>
      </c>
      <c r="P90" s="6">
        <v>6.1766304347826084</v>
      </c>
      <c r="Q90" s="6">
        <v>0</v>
      </c>
      <c r="R90" s="6">
        <f>SUM(NonNurse[[#This Row],[Qualified Activities Professional Hours]],NonNurse[[#This Row],[Other Activities Professional Hours]])/NonNurse[[#This Row],[MDS Census]]</f>
        <v>0.12746747420367877</v>
      </c>
      <c r="S90" s="6">
        <v>1.1481521739130436</v>
      </c>
      <c r="T90" s="6">
        <v>5.3668478260869561</v>
      </c>
      <c r="U90" s="6">
        <v>0</v>
      </c>
      <c r="V90" s="6">
        <f>SUM(NonNurse[[#This Row],[Occupational Therapist Hours]],NonNurse[[#This Row],[OT Assistant Hours]],NonNurse[[#This Row],[OT Aide Hours]])/NonNurse[[#This Row],[MDS Census]]</f>
        <v>0.13445042620008971</v>
      </c>
      <c r="W90" s="6">
        <v>0.82065217391304346</v>
      </c>
      <c r="X90" s="6">
        <v>3.0640217391304354</v>
      </c>
      <c r="Y90" s="6">
        <v>0</v>
      </c>
      <c r="Z90" s="6">
        <f>SUM(NonNurse[[#This Row],[Physical Therapist (PT) Hours]],NonNurse[[#This Row],[PT Assistant Hours]],NonNurse[[#This Row],[PT Aide Hours]])/NonNurse[[#This Row],[MDS Census]]</f>
        <v>8.0168236877523558E-2</v>
      </c>
      <c r="AA90" s="6">
        <v>0</v>
      </c>
      <c r="AB90" s="6">
        <v>0</v>
      </c>
      <c r="AC90" s="6">
        <v>0</v>
      </c>
      <c r="AD90" s="6">
        <v>0</v>
      </c>
      <c r="AE90" s="6">
        <v>0</v>
      </c>
      <c r="AF90" s="6">
        <v>0</v>
      </c>
      <c r="AG90" s="6">
        <v>0</v>
      </c>
      <c r="AH90" s="1">
        <v>155387</v>
      </c>
      <c r="AI90">
        <v>5</v>
      </c>
    </row>
    <row r="91" spans="1:35" x14ac:dyDescent="0.25">
      <c r="A91" t="s">
        <v>508</v>
      </c>
      <c r="B91" t="s">
        <v>226</v>
      </c>
      <c r="C91" t="s">
        <v>738</v>
      </c>
      <c r="D91" t="s">
        <v>578</v>
      </c>
      <c r="E91" s="6">
        <v>90.391304347826093</v>
      </c>
      <c r="F91" s="6">
        <v>36.852173913043458</v>
      </c>
      <c r="G91" s="6">
        <v>0.39130434782608697</v>
      </c>
      <c r="H91" s="6">
        <v>0.36956521739130432</v>
      </c>
      <c r="I91" s="6">
        <v>0.73913043478260865</v>
      </c>
      <c r="J91" s="6">
        <v>0</v>
      </c>
      <c r="K91" s="6">
        <v>0</v>
      </c>
      <c r="L91" s="6">
        <v>1.3239130434782609</v>
      </c>
      <c r="M91" s="6">
        <v>0</v>
      </c>
      <c r="N91" s="6">
        <v>0</v>
      </c>
      <c r="O91" s="6">
        <f>SUM(NonNurse[[#This Row],[Qualified Social Work Staff Hours]],NonNurse[[#This Row],[Other Social Work Staff Hours]])/NonNurse[[#This Row],[MDS Census]]</f>
        <v>0</v>
      </c>
      <c r="P91" s="6">
        <v>5.4782608695652177</v>
      </c>
      <c r="Q91" s="6">
        <v>15.719565217391308</v>
      </c>
      <c r="R91" s="6">
        <f>SUM(NonNurse[[#This Row],[Qualified Activities Professional Hours]],NonNurse[[#This Row],[Other Activities Professional Hours]])/NonNurse[[#This Row],[MDS Census]]</f>
        <v>0.23451178451178453</v>
      </c>
      <c r="S91" s="6">
        <v>4.1293478260869581</v>
      </c>
      <c r="T91" s="6">
        <v>7.3956521739130441</v>
      </c>
      <c r="U91" s="6">
        <v>0</v>
      </c>
      <c r="V91" s="6">
        <f>SUM(NonNurse[[#This Row],[Occupational Therapist Hours]],NonNurse[[#This Row],[OT Assistant Hours]],NonNurse[[#This Row],[OT Aide Hours]])/NonNurse[[#This Row],[MDS Census]]</f>
        <v>0.1275012025012025</v>
      </c>
      <c r="W91" s="6">
        <v>4.5728260869565212</v>
      </c>
      <c r="X91" s="6">
        <v>5.1913043478260876</v>
      </c>
      <c r="Y91" s="6">
        <v>0</v>
      </c>
      <c r="Z91" s="6">
        <f>SUM(NonNurse[[#This Row],[Physical Therapist (PT) Hours]],NonNurse[[#This Row],[PT Assistant Hours]],NonNurse[[#This Row],[PT Aide Hours]])/NonNurse[[#This Row],[MDS Census]]</f>
        <v>0.108020683020683</v>
      </c>
      <c r="AA91" s="6">
        <v>0</v>
      </c>
      <c r="AB91" s="6">
        <v>0</v>
      </c>
      <c r="AC91" s="6">
        <v>0</v>
      </c>
      <c r="AD91" s="6">
        <v>0</v>
      </c>
      <c r="AE91" s="6">
        <v>0</v>
      </c>
      <c r="AF91" s="6">
        <v>0</v>
      </c>
      <c r="AG91" s="6">
        <v>0</v>
      </c>
      <c r="AH91" s="1">
        <v>155469</v>
      </c>
      <c r="AI91">
        <v>5</v>
      </c>
    </row>
    <row r="92" spans="1:35" x14ac:dyDescent="0.25">
      <c r="A92" t="s">
        <v>508</v>
      </c>
      <c r="B92" t="s">
        <v>115</v>
      </c>
      <c r="C92" t="s">
        <v>696</v>
      </c>
      <c r="D92" t="s">
        <v>557</v>
      </c>
      <c r="E92" s="6">
        <v>37.641304347826086</v>
      </c>
      <c r="F92" s="6">
        <v>5.7391304347826084</v>
      </c>
      <c r="G92" s="6">
        <v>0.28260869565217389</v>
      </c>
      <c r="H92" s="6">
        <v>0.22010869565217392</v>
      </c>
      <c r="I92" s="6">
        <v>0.46739130434782611</v>
      </c>
      <c r="J92" s="6">
        <v>0</v>
      </c>
      <c r="K92" s="6">
        <v>0</v>
      </c>
      <c r="L92" s="6">
        <v>1.4830434782608692</v>
      </c>
      <c r="M92" s="6">
        <v>5.7391304347826084</v>
      </c>
      <c r="N92" s="6">
        <v>0</v>
      </c>
      <c r="O92" s="6">
        <f>SUM(NonNurse[[#This Row],[Qualified Social Work Staff Hours]],NonNurse[[#This Row],[Other Social Work Staff Hours]])/NonNurse[[#This Row],[MDS Census]]</f>
        <v>0.15246895755125614</v>
      </c>
      <c r="P92" s="6">
        <v>5.9864130434782608</v>
      </c>
      <c r="Q92" s="6">
        <v>9.7826086956521743E-2</v>
      </c>
      <c r="R92" s="6">
        <f>SUM(NonNurse[[#This Row],[Qualified Activities Professional Hours]],NonNurse[[#This Row],[Other Activities Professional Hours]])/NonNurse[[#This Row],[MDS Census]]</f>
        <v>0.16163730869188564</v>
      </c>
      <c r="S92" s="6">
        <v>3.3184782608695653</v>
      </c>
      <c r="T92" s="6">
        <v>1.025108695652174</v>
      </c>
      <c r="U92" s="6">
        <v>0</v>
      </c>
      <c r="V92" s="6">
        <f>SUM(NonNurse[[#This Row],[Occupational Therapist Hours]],NonNurse[[#This Row],[OT Assistant Hours]],NonNurse[[#This Row],[OT Aide Hours]])/NonNurse[[#This Row],[MDS Census]]</f>
        <v>0.11539416690730581</v>
      </c>
      <c r="W92" s="6">
        <v>1.5082608695652175</v>
      </c>
      <c r="X92" s="6">
        <v>3.0280434782608698</v>
      </c>
      <c r="Y92" s="6">
        <v>0</v>
      </c>
      <c r="Z92" s="6">
        <f>SUM(NonNurse[[#This Row],[Physical Therapist (PT) Hours]],NonNurse[[#This Row],[PT Assistant Hours]],NonNurse[[#This Row],[PT Aide Hours]])/NonNurse[[#This Row],[MDS Census]]</f>
        <v>0.12051400519780539</v>
      </c>
      <c r="AA92" s="6">
        <v>0</v>
      </c>
      <c r="AB92" s="6">
        <v>0</v>
      </c>
      <c r="AC92" s="6">
        <v>0</v>
      </c>
      <c r="AD92" s="6">
        <v>0</v>
      </c>
      <c r="AE92" s="6">
        <v>0</v>
      </c>
      <c r="AF92" s="6">
        <v>0</v>
      </c>
      <c r="AG92" s="6">
        <v>0</v>
      </c>
      <c r="AH92" s="1">
        <v>155245</v>
      </c>
      <c r="AI92">
        <v>5</v>
      </c>
    </row>
    <row r="93" spans="1:35" x14ac:dyDescent="0.25">
      <c r="A93" t="s">
        <v>508</v>
      </c>
      <c r="B93" t="s">
        <v>366</v>
      </c>
      <c r="C93" t="s">
        <v>638</v>
      </c>
      <c r="D93" t="s">
        <v>616</v>
      </c>
      <c r="E93" s="6">
        <v>43.836956521739133</v>
      </c>
      <c r="F93" s="6">
        <v>5.2173913043478262</v>
      </c>
      <c r="G93" s="6">
        <v>0.11956521739130435</v>
      </c>
      <c r="H93" s="6">
        <v>0.18478260869565216</v>
      </c>
      <c r="I93" s="6">
        <v>0.66304347826086951</v>
      </c>
      <c r="J93" s="6">
        <v>0</v>
      </c>
      <c r="K93" s="6">
        <v>0</v>
      </c>
      <c r="L93" s="6">
        <v>4.7255434782608692</v>
      </c>
      <c r="M93" s="6">
        <v>3.5842391304347827</v>
      </c>
      <c r="N93" s="6">
        <v>0</v>
      </c>
      <c r="O93" s="6">
        <f>SUM(NonNurse[[#This Row],[Qualified Social Work Staff Hours]],NonNurse[[#This Row],[Other Social Work Staff Hours]])/NonNurse[[#This Row],[MDS Census]]</f>
        <v>8.176295561616663E-2</v>
      </c>
      <c r="P93" s="6">
        <v>5.2690217391304346</v>
      </c>
      <c r="Q93" s="6">
        <v>6.2336956521739131</v>
      </c>
      <c r="R93" s="6">
        <f>SUM(NonNurse[[#This Row],[Qualified Activities Professional Hours]],NonNurse[[#This Row],[Other Activities Professional Hours]])/NonNurse[[#This Row],[MDS Census]]</f>
        <v>0.26239771881973717</v>
      </c>
      <c r="S93" s="6">
        <v>6.0326086956521738</v>
      </c>
      <c r="T93" s="6">
        <v>0</v>
      </c>
      <c r="U93" s="6">
        <v>0</v>
      </c>
      <c r="V93" s="6">
        <f>SUM(NonNurse[[#This Row],[Occupational Therapist Hours]],NonNurse[[#This Row],[OT Assistant Hours]],NonNurse[[#This Row],[OT Aide Hours]])/NonNurse[[#This Row],[MDS Census]]</f>
        <v>0.13761467889908255</v>
      </c>
      <c r="W93" s="6">
        <v>0.84239130434782605</v>
      </c>
      <c r="X93" s="6">
        <v>4.7798913043478262</v>
      </c>
      <c r="Y93" s="6">
        <v>0</v>
      </c>
      <c r="Z93" s="6">
        <f>SUM(NonNurse[[#This Row],[Physical Therapist (PT) Hours]],NonNurse[[#This Row],[PT Assistant Hours]],NonNurse[[#This Row],[PT Aide Hours]])/NonNurse[[#This Row],[MDS Census]]</f>
        <v>0.128254401190181</v>
      </c>
      <c r="AA93" s="6">
        <v>0</v>
      </c>
      <c r="AB93" s="6">
        <v>0</v>
      </c>
      <c r="AC93" s="6">
        <v>0</v>
      </c>
      <c r="AD93" s="6">
        <v>0</v>
      </c>
      <c r="AE93" s="6">
        <v>0</v>
      </c>
      <c r="AF93" s="6">
        <v>0</v>
      </c>
      <c r="AG93" s="6">
        <v>0</v>
      </c>
      <c r="AH93" s="1">
        <v>155720</v>
      </c>
      <c r="AI93">
        <v>5</v>
      </c>
    </row>
    <row r="94" spans="1:35" x14ac:dyDescent="0.25">
      <c r="A94" t="s">
        <v>508</v>
      </c>
      <c r="B94" t="s">
        <v>351</v>
      </c>
      <c r="C94" t="s">
        <v>809</v>
      </c>
      <c r="D94" t="s">
        <v>548</v>
      </c>
      <c r="E94" s="6">
        <v>53.945652173913047</v>
      </c>
      <c r="F94" s="6">
        <v>5.3913043478260869</v>
      </c>
      <c r="G94" s="6">
        <v>0.19021739130434784</v>
      </c>
      <c r="H94" s="6">
        <v>0.375</v>
      </c>
      <c r="I94" s="6">
        <v>1.2282608695652173</v>
      </c>
      <c r="J94" s="6">
        <v>0</v>
      </c>
      <c r="K94" s="6">
        <v>0.2608695652173913</v>
      </c>
      <c r="L94" s="6">
        <v>0.59152173913043482</v>
      </c>
      <c r="M94" s="6">
        <v>0</v>
      </c>
      <c r="N94" s="6">
        <v>7.7522826086956513</v>
      </c>
      <c r="O94" s="6">
        <f>SUM(NonNurse[[#This Row],[Qualified Social Work Staff Hours]],NonNurse[[#This Row],[Other Social Work Staff Hours]])/NonNurse[[#This Row],[MDS Census]]</f>
        <v>0.14370542010880513</v>
      </c>
      <c r="P94" s="6">
        <v>3.8695652173913042</v>
      </c>
      <c r="Q94" s="6">
        <v>3.4828260869565213</v>
      </c>
      <c r="R94" s="6">
        <f>SUM(NonNurse[[#This Row],[Qualified Activities Professional Hours]],NonNurse[[#This Row],[Other Activities Professional Hours]])/NonNurse[[#This Row],[MDS Census]]</f>
        <v>0.13629256498085834</v>
      </c>
      <c r="S94" s="6">
        <v>2.7472826086956523</v>
      </c>
      <c r="T94" s="6">
        <v>6.9456521739130439</v>
      </c>
      <c r="U94" s="6">
        <v>0</v>
      </c>
      <c r="V94" s="6">
        <f>SUM(NonNurse[[#This Row],[Occupational Therapist Hours]],NonNurse[[#This Row],[OT Assistant Hours]],NonNurse[[#This Row],[OT Aide Hours]])/NonNurse[[#This Row],[MDS Census]]</f>
        <v>0.17967962925649808</v>
      </c>
      <c r="W94" s="6">
        <v>4.8206521739130439</v>
      </c>
      <c r="X94" s="6">
        <v>5.7742391304347827</v>
      </c>
      <c r="Y94" s="6">
        <v>0</v>
      </c>
      <c r="Z94" s="6">
        <f>SUM(NonNurse[[#This Row],[Physical Therapist (PT) Hours]],NonNurse[[#This Row],[PT Assistant Hours]],NonNurse[[#This Row],[PT Aide Hours]])/NonNurse[[#This Row],[MDS Census]]</f>
        <v>0.19639935522869231</v>
      </c>
      <c r="AA94" s="6">
        <v>0</v>
      </c>
      <c r="AB94" s="6">
        <v>0</v>
      </c>
      <c r="AC94" s="6">
        <v>0</v>
      </c>
      <c r="AD94" s="6">
        <v>0</v>
      </c>
      <c r="AE94" s="6">
        <v>0</v>
      </c>
      <c r="AF94" s="6">
        <v>0</v>
      </c>
      <c r="AG94" s="6">
        <v>9.2391304347826081E-2</v>
      </c>
      <c r="AH94" s="1">
        <v>155700</v>
      </c>
      <c r="AI94">
        <v>5</v>
      </c>
    </row>
    <row r="95" spans="1:35" x14ac:dyDescent="0.25">
      <c r="A95" t="s">
        <v>508</v>
      </c>
      <c r="B95" t="s">
        <v>452</v>
      </c>
      <c r="C95" t="s">
        <v>762</v>
      </c>
      <c r="D95" t="s">
        <v>578</v>
      </c>
      <c r="E95" s="6">
        <v>55.815217391304351</v>
      </c>
      <c r="F95" s="6">
        <v>26.799565217391308</v>
      </c>
      <c r="G95" s="6">
        <v>2.8695652173913042</v>
      </c>
      <c r="H95" s="6">
        <v>0</v>
      </c>
      <c r="I95" s="6">
        <v>7.6086956521739135E-2</v>
      </c>
      <c r="J95" s="6">
        <v>0</v>
      </c>
      <c r="K95" s="6">
        <v>0</v>
      </c>
      <c r="L95" s="6">
        <v>1.1953260869565219</v>
      </c>
      <c r="M95" s="6">
        <v>2.3640217391304348</v>
      </c>
      <c r="N95" s="6">
        <v>2.0036956521739131</v>
      </c>
      <c r="O95" s="6">
        <f>SUM(NonNurse[[#This Row],[Qualified Social Work Staff Hours]],NonNurse[[#This Row],[Other Social Work Staff Hours]])/NonNurse[[#This Row],[MDS Census]]</f>
        <v>7.8253164556962018E-2</v>
      </c>
      <c r="P95" s="6">
        <v>4.7971739130434781</v>
      </c>
      <c r="Q95" s="6">
        <v>10.546304347826084</v>
      </c>
      <c r="R95" s="6">
        <f>SUM(NonNurse[[#This Row],[Qualified Activities Professional Hours]],NonNurse[[#This Row],[Other Activities Professional Hours]])/NonNurse[[#This Row],[MDS Census]]</f>
        <v>0.27489776046738063</v>
      </c>
      <c r="S95" s="6">
        <v>4.0509782608695657</v>
      </c>
      <c r="T95" s="6">
        <v>14.785760869565221</v>
      </c>
      <c r="U95" s="6">
        <v>0</v>
      </c>
      <c r="V95" s="6">
        <f>SUM(NonNurse[[#This Row],[Occupational Therapist Hours]],NonNurse[[#This Row],[OT Assistant Hours]],NonNurse[[#This Row],[OT Aide Hours]])/NonNurse[[#This Row],[MDS Census]]</f>
        <v>0.33748393378773128</v>
      </c>
      <c r="W95" s="6">
        <v>0.7376086956521738</v>
      </c>
      <c r="X95" s="6">
        <v>9.0010869565217408</v>
      </c>
      <c r="Y95" s="6">
        <v>0</v>
      </c>
      <c r="Z95" s="6">
        <f>SUM(NonNurse[[#This Row],[Physical Therapist (PT) Hours]],NonNurse[[#This Row],[PT Assistant Hours]],NonNurse[[#This Row],[PT Aide Hours]])/NonNurse[[#This Row],[MDS Census]]</f>
        <v>0.17448101265822788</v>
      </c>
      <c r="AA95" s="6">
        <v>0</v>
      </c>
      <c r="AB95" s="6">
        <v>0</v>
      </c>
      <c r="AC95" s="6">
        <v>0</v>
      </c>
      <c r="AD95" s="6">
        <v>72.671521739130426</v>
      </c>
      <c r="AE95" s="6">
        <v>0</v>
      </c>
      <c r="AF95" s="6">
        <v>0</v>
      </c>
      <c r="AG95" s="6">
        <v>0</v>
      </c>
      <c r="AH95" s="1">
        <v>155822</v>
      </c>
      <c r="AI95">
        <v>5</v>
      </c>
    </row>
    <row r="96" spans="1:35" x14ac:dyDescent="0.25">
      <c r="A96" t="s">
        <v>508</v>
      </c>
      <c r="B96" t="s">
        <v>427</v>
      </c>
      <c r="C96" t="s">
        <v>819</v>
      </c>
      <c r="D96" t="s">
        <v>605</v>
      </c>
      <c r="E96" s="6">
        <v>35.706521739130437</v>
      </c>
      <c r="F96" s="6">
        <v>4.7391304347826084</v>
      </c>
      <c r="G96" s="6">
        <v>0.35054347826086957</v>
      </c>
      <c r="H96" s="6">
        <v>0.12315217391304348</v>
      </c>
      <c r="I96" s="6">
        <v>0.61956521739130432</v>
      </c>
      <c r="J96" s="6">
        <v>0</v>
      </c>
      <c r="K96" s="6">
        <v>0</v>
      </c>
      <c r="L96" s="6">
        <v>0.20858695652173914</v>
      </c>
      <c r="M96" s="6">
        <v>4.6739130434782608</v>
      </c>
      <c r="N96" s="6">
        <v>0</v>
      </c>
      <c r="O96" s="6">
        <f>SUM(NonNurse[[#This Row],[Qualified Social Work Staff Hours]],NonNurse[[#This Row],[Other Social Work Staff Hours]])/NonNurse[[#This Row],[MDS Census]]</f>
        <v>0.13089802130898021</v>
      </c>
      <c r="P96" s="6">
        <v>5.0434782608695654</v>
      </c>
      <c r="Q96" s="6">
        <v>9.7690217391304355</v>
      </c>
      <c r="R96" s="6">
        <f>SUM(NonNurse[[#This Row],[Qualified Activities Professional Hours]],NonNurse[[#This Row],[Other Activities Professional Hours]])/NonNurse[[#This Row],[MDS Census]]</f>
        <v>0.41484018264840178</v>
      </c>
      <c r="S96" s="6">
        <v>0.31054347826086959</v>
      </c>
      <c r="T96" s="6">
        <v>1.6203260869565217</v>
      </c>
      <c r="U96" s="6">
        <v>0</v>
      </c>
      <c r="V96" s="6">
        <f>SUM(NonNurse[[#This Row],[Occupational Therapist Hours]],NonNurse[[#This Row],[OT Assistant Hours]],NonNurse[[#This Row],[OT Aide Hours]])/NonNurse[[#This Row],[MDS Census]]</f>
        <v>5.407610350076103E-2</v>
      </c>
      <c r="W96" s="6">
        <v>0.36717391304347829</v>
      </c>
      <c r="X96" s="6">
        <v>3.742826086956522</v>
      </c>
      <c r="Y96" s="6">
        <v>0</v>
      </c>
      <c r="Z96" s="6">
        <f>SUM(NonNurse[[#This Row],[Physical Therapist (PT) Hours]],NonNurse[[#This Row],[PT Assistant Hours]],NonNurse[[#This Row],[PT Aide Hours]])/NonNurse[[#This Row],[MDS Census]]</f>
        <v>0.11510502283105023</v>
      </c>
      <c r="AA96" s="6">
        <v>0</v>
      </c>
      <c r="AB96" s="6">
        <v>0</v>
      </c>
      <c r="AC96" s="6">
        <v>0</v>
      </c>
      <c r="AD96" s="6">
        <v>0</v>
      </c>
      <c r="AE96" s="6">
        <v>0</v>
      </c>
      <c r="AF96" s="6">
        <v>0</v>
      </c>
      <c r="AG96" s="6">
        <v>0</v>
      </c>
      <c r="AH96" s="1">
        <v>155796</v>
      </c>
      <c r="AI96">
        <v>5</v>
      </c>
    </row>
    <row r="97" spans="1:35" x14ac:dyDescent="0.25">
      <c r="A97" t="s">
        <v>508</v>
      </c>
      <c r="B97" t="s">
        <v>122</v>
      </c>
      <c r="C97" t="s">
        <v>708</v>
      </c>
      <c r="D97" t="s">
        <v>605</v>
      </c>
      <c r="E97" s="6">
        <v>62.804347826086953</v>
      </c>
      <c r="F97" s="6">
        <v>25.543478260869566</v>
      </c>
      <c r="G97" s="6">
        <v>0</v>
      </c>
      <c r="H97" s="6">
        <v>0</v>
      </c>
      <c r="I97" s="6">
        <v>0</v>
      </c>
      <c r="J97" s="6">
        <v>0</v>
      </c>
      <c r="K97" s="6">
        <v>0</v>
      </c>
      <c r="L97" s="6">
        <v>0</v>
      </c>
      <c r="M97" s="6">
        <v>0</v>
      </c>
      <c r="N97" s="6">
        <v>5.3043478260869561</v>
      </c>
      <c r="O97" s="6">
        <f>SUM(NonNurse[[#This Row],[Qualified Social Work Staff Hours]],NonNurse[[#This Row],[Other Social Work Staff Hours]])/NonNurse[[#This Row],[MDS Census]]</f>
        <v>8.4458290065766703E-2</v>
      </c>
      <c r="P97" s="6">
        <v>10.641304347826088</v>
      </c>
      <c r="Q97" s="6">
        <v>0</v>
      </c>
      <c r="R97" s="6">
        <f>SUM(NonNurse[[#This Row],[Qualified Activities Professional Hours]],NonNurse[[#This Row],[Other Activities Professional Hours]])/NonNurse[[#This Row],[MDS Census]]</f>
        <v>0.16943579093111805</v>
      </c>
      <c r="S97" s="6">
        <v>0</v>
      </c>
      <c r="T97" s="6">
        <v>0</v>
      </c>
      <c r="U97" s="6">
        <v>0</v>
      </c>
      <c r="V97" s="6">
        <f>SUM(NonNurse[[#This Row],[Occupational Therapist Hours]],NonNurse[[#This Row],[OT Assistant Hours]],NonNurse[[#This Row],[OT Aide Hours]])/NonNurse[[#This Row],[MDS Census]]</f>
        <v>0</v>
      </c>
      <c r="W97" s="6">
        <v>0</v>
      </c>
      <c r="X97" s="6">
        <v>0</v>
      </c>
      <c r="Y97" s="6">
        <v>0</v>
      </c>
      <c r="Z97" s="6">
        <f>SUM(NonNurse[[#This Row],[Physical Therapist (PT) Hours]],NonNurse[[#This Row],[PT Assistant Hours]],NonNurse[[#This Row],[PT Aide Hours]])/NonNurse[[#This Row],[MDS Census]]</f>
        <v>0</v>
      </c>
      <c r="AA97" s="6">
        <v>0</v>
      </c>
      <c r="AB97" s="6">
        <v>0</v>
      </c>
      <c r="AC97" s="6">
        <v>0</v>
      </c>
      <c r="AD97" s="6">
        <v>0</v>
      </c>
      <c r="AE97" s="6">
        <v>0</v>
      </c>
      <c r="AF97" s="6">
        <v>0</v>
      </c>
      <c r="AG97" s="6">
        <v>0</v>
      </c>
      <c r="AH97" s="1">
        <v>155255</v>
      </c>
      <c r="AI97">
        <v>5</v>
      </c>
    </row>
    <row r="98" spans="1:35" x14ac:dyDescent="0.25">
      <c r="A98" t="s">
        <v>508</v>
      </c>
      <c r="B98" t="s">
        <v>255</v>
      </c>
      <c r="C98" t="s">
        <v>774</v>
      </c>
      <c r="D98" t="s">
        <v>569</v>
      </c>
      <c r="E98" s="6">
        <v>51.967391304347828</v>
      </c>
      <c r="F98" s="6">
        <v>4.5217391304347823</v>
      </c>
      <c r="G98" s="6">
        <v>0</v>
      </c>
      <c r="H98" s="6">
        <v>0</v>
      </c>
      <c r="I98" s="6">
        <v>0.67391304347826086</v>
      </c>
      <c r="J98" s="6">
        <v>0</v>
      </c>
      <c r="K98" s="6">
        <v>0</v>
      </c>
      <c r="L98" s="6">
        <v>4.1722826086956522</v>
      </c>
      <c r="M98" s="6">
        <v>2.7010869565217392</v>
      </c>
      <c r="N98" s="6">
        <v>0</v>
      </c>
      <c r="O98" s="6">
        <f>SUM(NonNurse[[#This Row],[Qualified Social Work Staff Hours]],NonNurse[[#This Row],[Other Social Work Staff Hours]])/NonNurse[[#This Row],[MDS Census]]</f>
        <v>5.197657393850659E-2</v>
      </c>
      <c r="P98" s="6">
        <v>4.7309782608695654</v>
      </c>
      <c r="Q98" s="6">
        <v>2.6711956521739131</v>
      </c>
      <c r="R98" s="6">
        <f>SUM(NonNurse[[#This Row],[Qualified Activities Professional Hours]],NonNurse[[#This Row],[Other Activities Professional Hours]])/NonNurse[[#This Row],[MDS Census]]</f>
        <v>0.14243882033047481</v>
      </c>
      <c r="S98" s="6">
        <v>1.3439130434782611</v>
      </c>
      <c r="T98" s="6">
        <v>1.0996739130434781</v>
      </c>
      <c r="U98" s="6">
        <v>0</v>
      </c>
      <c r="V98" s="6">
        <f>SUM(NonNurse[[#This Row],[Occupational Therapist Hours]],NonNurse[[#This Row],[OT Assistant Hours]],NonNurse[[#This Row],[OT Aide Hours]])/NonNurse[[#This Row],[MDS Census]]</f>
        <v>4.7021543610123402E-2</v>
      </c>
      <c r="W98" s="6">
        <v>0.98576086956521702</v>
      </c>
      <c r="X98" s="6">
        <v>1.6427173913043478</v>
      </c>
      <c r="Y98" s="6">
        <v>0</v>
      </c>
      <c r="Z98" s="6">
        <f>SUM(NonNurse[[#This Row],[Physical Therapist (PT) Hours]],NonNurse[[#This Row],[PT Assistant Hours]],NonNurse[[#This Row],[PT Aide Hours]])/NonNurse[[#This Row],[MDS Census]]</f>
        <v>5.0579376699435255E-2</v>
      </c>
      <c r="AA98" s="6">
        <v>0</v>
      </c>
      <c r="AB98" s="6">
        <v>0</v>
      </c>
      <c r="AC98" s="6">
        <v>0</v>
      </c>
      <c r="AD98" s="6">
        <v>0</v>
      </c>
      <c r="AE98" s="6">
        <v>0</v>
      </c>
      <c r="AF98" s="6">
        <v>0</v>
      </c>
      <c r="AG98" s="6">
        <v>0</v>
      </c>
      <c r="AH98" s="1">
        <v>155510</v>
      </c>
      <c r="AI98">
        <v>5</v>
      </c>
    </row>
    <row r="99" spans="1:35" x14ac:dyDescent="0.25">
      <c r="A99" t="s">
        <v>508</v>
      </c>
      <c r="B99" t="s">
        <v>162</v>
      </c>
      <c r="C99" t="s">
        <v>696</v>
      </c>
      <c r="D99" t="s">
        <v>557</v>
      </c>
      <c r="E99" s="6">
        <v>55.934782608695649</v>
      </c>
      <c r="F99" s="6">
        <v>5.1358695652173916</v>
      </c>
      <c r="G99" s="6">
        <v>0.2608695652173913</v>
      </c>
      <c r="H99" s="6">
        <v>0.2391304347826087</v>
      </c>
      <c r="I99" s="6">
        <v>1.1304347826086956</v>
      </c>
      <c r="J99" s="6">
        <v>0</v>
      </c>
      <c r="K99" s="6">
        <v>1.25</v>
      </c>
      <c r="L99" s="6">
        <v>1.7188043478260868</v>
      </c>
      <c r="M99" s="6">
        <v>4.8665217391304347</v>
      </c>
      <c r="N99" s="6">
        <v>0</v>
      </c>
      <c r="O99" s="6">
        <f>SUM(NonNurse[[#This Row],[Qualified Social Work Staff Hours]],NonNurse[[#This Row],[Other Social Work Staff Hours]])/NonNurse[[#This Row],[MDS Census]]</f>
        <v>8.7003497862417414E-2</v>
      </c>
      <c r="P99" s="6">
        <v>0</v>
      </c>
      <c r="Q99" s="6">
        <v>10.448913043478258</v>
      </c>
      <c r="R99" s="6">
        <f>SUM(NonNurse[[#This Row],[Qualified Activities Professional Hours]],NonNurse[[#This Row],[Other Activities Professional Hours]])/NonNurse[[#This Row],[MDS Census]]</f>
        <v>0.18680528565876406</v>
      </c>
      <c r="S99" s="6">
        <v>4.5852173913043472</v>
      </c>
      <c r="T99" s="6">
        <v>5.2189130434782589</v>
      </c>
      <c r="U99" s="6">
        <v>0</v>
      </c>
      <c r="V99" s="6">
        <f>SUM(NonNurse[[#This Row],[Occupational Therapist Hours]],NonNurse[[#This Row],[OT Assistant Hours]],NonNurse[[#This Row],[OT Aide Hours]])/NonNurse[[#This Row],[MDS Census]]</f>
        <v>0.17527788573649433</v>
      </c>
      <c r="W99" s="6">
        <v>4.7017391304347829</v>
      </c>
      <c r="X99" s="6">
        <v>5.9130434782608692</v>
      </c>
      <c r="Y99" s="6">
        <v>0</v>
      </c>
      <c r="Z99" s="6">
        <f>SUM(NonNurse[[#This Row],[Physical Therapist (PT) Hours]],NonNurse[[#This Row],[PT Assistant Hours]],NonNurse[[#This Row],[PT Aide Hours]])/NonNurse[[#This Row],[MDS Census]]</f>
        <v>0.18977069568596969</v>
      </c>
      <c r="AA99" s="6">
        <v>0</v>
      </c>
      <c r="AB99" s="6">
        <v>0</v>
      </c>
      <c r="AC99" s="6">
        <v>0</v>
      </c>
      <c r="AD99" s="6">
        <v>0</v>
      </c>
      <c r="AE99" s="6">
        <v>0</v>
      </c>
      <c r="AF99" s="6">
        <v>0</v>
      </c>
      <c r="AG99" s="6">
        <v>0</v>
      </c>
      <c r="AH99" s="1">
        <v>155336</v>
      </c>
      <c r="AI99">
        <v>5</v>
      </c>
    </row>
    <row r="100" spans="1:35" x14ac:dyDescent="0.25">
      <c r="A100" t="s">
        <v>508</v>
      </c>
      <c r="B100" t="s">
        <v>358</v>
      </c>
      <c r="C100" t="s">
        <v>735</v>
      </c>
      <c r="D100" t="s">
        <v>594</v>
      </c>
      <c r="E100" s="6">
        <v>65.673913043478265</v>
      </c>
      <c r="F100" s="6">
        <v>5.1304347826086953</v>
      </c>
      <c r="G100" s="6">
        <v>6.8913043478260869E-2</v>
      </c>
      <c r="H100" s="6">
        <v>0.36956521739130432</v>
      </c>
      <c r="I100" s="6">
        <v>1.0652173913043479</v>
      </c>
      <c r="J100" s="6">
        <v>0</v>
      </c>
      <c r="K100" s="6">
        <v>0</v>
      </c>
      <c r="L100" s="6">
        <v>1.5685869565217392</v>
      </c>
      <c r="M100" s="6">
        <v>5.6494565217391308</v>
      </c>
      <c r="N100" s="6">
        <v>0</v>
      </c>
      <c r="O100" s="6">
        <f>SUM(NonNurse[[#This Row],[Qualified Social Work Staff Hours]],NonNurse[[#This Row],[Other Social Work Staff Hours]])/NonNurse[[#This Row],[MDS Census]]</f>
        <v>8.6022840119165833E-2</v>
      </c>
      <c r="P100" s="6">
        <v>5.4782608695652177</v>
      </c>
      <c r="Q100" s="6">
        <v>34.491847826086953</v>
      </c>
      <c r="R100" s="6">
        <f>SUM(NonNurse[[#This Row],[Qualified Activities Professional Hours]],NonNurse[[#This Row],[Other Activities Professional Hours]])/NonNurse[[#This Row],[MDS Census]]</f>
        <v>0.60861469712015881</v>
      </c>
      <c r="S100" s="6">
        <v>0.76249999999999996</v>
      </c>
      <c r="T100" s="6">
        <v>4.0645652173913058</v>
      </c>
      <c r="U100" s="6">
        <v>0</v>
      </c>
      <c r="V100" s="6">
        <f>SUM(NonNurse[[#This Row],[Occupational Therapist Hours]],NonNurse[[#This Row],[OT Assistant Hours]],NonNurse[[#This Row],[OT Aide Hours]])/NonNurse[[#This Row],[MDS Census]]</f>
        <v>7.3500496524329717E-2</v>
      </c>
      <c r="W100" s="6">
        <v>2.0396739130434782</v>
      </c>
      <c r="X100" s="6">
        <v>4.3105434782608683</v>
      </c>
      <c r="Y100" s="6">
        <v>0</v>
      </c>
      <c r="Z100" s="6">
        <f>SUM(NonNurse[[#This Row],[Physical Therapist (PT) Hours]],NonNurse[[#This Row],[PT Assistant Hours]],NonNurse[[#This Row],[PT Aide Hours]])/NonNurse[[#This Row],[MDS Census]]</f>
        <v>9.6693147964250215E-2</v>
      </c>
      <c r="AA100" s="6">
        <v>0</v>
      </c>
      <c r="AB100" s="6">
        <v>0</v>
      </c>
      <c r="AC100" s="6">
        <v>0</v>
      </c>
      <c r="AD100" s="6">
        <v>0</v>
      </c>
      <c r="AE100" s="6">
        <v>0</v>
      </c>
      <c r="AF100" s="6">
        <v>0</v>
      </c>
      <c r="AG100" s="6">
        <v>0</v>
      </c>
      <c r="AH100" s="1">
        <v>155710</v>
      </c>
      <c r="AI100">
        <v>5</v>
      </c>
    </row>
    <row r="101" spans="1:35" x14ac:dyDescent="0.25">
      <c r="A101" t="s">
        <v>508</v>
      </c>
      <c r="B101" t="s">
        <v>119</v>
      </c>
      <c r="C101" t="s">
        <v>708</v>
      </c>
      <c r="D101" t="s">
        <v>605</v>
      </c>
      <c r="E101" s="6">
        <v>90.663043478260875</v>
      </c>
      <c r="F101" s="6">
        <v>5.2445652173913047</v>
      </c>
      <c r="G101" s="6">
        <v>0</v>
      </c>
      <c r="H101" s="6">
        <v>0</v>
      </c>
      <c r="I101" s="6">
        <v>0</v>
      </c>
      <c r="J101" s="6">
        <v>0</v>
      </c>
      <c r="K101" s="6">
        <v>0</v>
      </c>
      <c r="L101" s="6">
        <v>0</v>
      </c>
      <c r="M101" s="6">
        <v>5.4347826086956523</v>
      </c>
      <c r="N101" s="6">
        <v>0</v>
      </c>
      <c r="O101" s="6">
        <f>SUM(NonNurse[[#This Row],[Qualified Social Work Staff Hours]],NonNurse[[#This Row],[Other Social Work Staff Hours]])/NonNurse[[#This Row],[MDS Census]]</f>
        <v>5.9944850737321663E-2</v>
      </c>
      <c r="P101" s="6">
        <v>7.3614130434782608</v>
      </c>
      <c r="Q101" s="6">
        <v>11.866847826086957</v>
      </c>
      <c r="R101" s="6">
        <f>SUM(NonNurse[[#This Row],[Qualified Activities Professional Hours]],NonNurse[[#This Row],[Other Activities Professional Hours]])/NonNurse[[#This Row],[MDS Census]]</f>
        <v>0.21208488190864405</v>
      </c>
      <c r="S101" s="6">
        <v>0</v>
      </c>
      <c r="T101" s="6">
        <v>0</v>
      </c>
      <c r="U101" s="6">
        <v>0</v>
      </c>
      <c r="V101" s="6">
        <f>SUM(NonNurse[[#This Row],[Occupational Therapist Hours]],NonNurse[[#This Row],[OT Assistant Hours]],NonNurse[[#This Row],[OT Aide Hours]])/NonNurse[[#This Row],[MDS Census]]</f>
        <v>0</v>
      </c>
      <c r="W101" s="6">
        <v>0</v>
      </c>
      <c r="X101" s="6">
        <v>0</v>
      </c>
      <c r="Y101" s="6">
        <v>0</v>
      </c>
      <c r="Z101" s="6">
        <f>SUM(NonNurse[[#This Row],[Physical Therapist (PT) Hours]],NonNurse[[#This Row],[PT Assistant Hours]],NonNurse[[#This Row],[PT Aide Hours]])/NonNurse[[#This Row],[MDS Census]]</f>
        <v>0</v>
      </c>
      <c r="AA101" s="6">
        <v>0</v>
      </c>
      <c r="AB101" s="6">
        <v>0</v>
      </c>
      <c r="AC101" s="6">
        <v>0</v>
      </c>
      <c r="AD101" s="6">
        <v>0</v>
      </c>
      <c r="AE101" s="6">
        <v>0</v>
      </c>
      <c r="AF101" s="6">
        <v>0</v>
      </c>
      <c r="AG101" s="6">
        <v>0</v>
      </c>
      <c r="AH101" s="1">
        <v>155249</v>
      </c>
      <c r="AI101">
        <v>5</v>
      </c>
    </row>
    <row r="102" spans="1:35" x14ac:dyDescent="0.25">
      <c r="A102" t="s">
        <v>508</v>
      </c>
      <c r="B102" t="s">
        <v>116</v>
      </c>
      <c r="C102" t="s">
        <v>737</v>
      </c>
      <c r="D102" t="s">
        <v>613</v>
      </c>
      <c r="E102" s="6">
        <v>69.989130434782609</v>
      </c>
      <c r="F102" s="6">
        <v>4.5217391304347823</v>
      </c>
      <c r="G102" s="6">
        <v>0.64673913043478259</v>
      </c>
      <c r="H102" s="6">
        <v>0.23369565217391305</v>
      </c>
      <c r="I102" s="6">
        <v>1.173913043478261</v>
      </c>
      <c r="J102" s="6">
        <v>0</v>
      </c>
      <c r="K102" s="6">
        <v>0</v>
      </c>
      <c r="L102" s="6">
        <v>1.1576086956521738</v>
      </c>
      <c r="M102" s="6">
        <v>4.4456521739130439</v>
      </c>
      <c r="N102" s="6">
        <v>0</v>
      </c>
      <c r="O102" s="6">
        <f>SUM(NonNurse[[#This Row],[Qualified Social Work Staff Hours]],NonNurse[[#This Row],[Other Social Work Staff Hours]])/NonNurse[[#This Row],[MDS Census]]</f>
        <v>6.3519179996893937E-2</v>
      </c>
      <c r="P102" s="6">
        <v>4.3641304347826084</v>
      </c>
      <c r="Q102" s="6">
        <v>5.3097826086956523</v>
      </c>
      <c r="R102" s="6">
        <f>SUM(NonNurse[[#This Row],[Qualified Activities Professional Hours]],NonNurse[[#This Row],[Other Activities Professional Hours]])/NonNurse[[#This Row],[MDS Census]]</f>
        <v>0.13822022053113839</v>
      </c>
      <c r="S102" s="6">
        <v>6.5</v>
      </c>
      <c r="T102" s="6">
        <v>0</v>
      </c>
      <c r="U102" s="6">
        <v>0</v>
      </c>
      <c r="V102" s="6">
        <f>SUM(NonNurse[[#This Row],[Occupational Therapist Hours]],NonNurse[[#This Row],[OT Assistant Hours]],NonNurse[[#This Row],[OT Aide Hours]])/NonNurse[[#This Row],[MDS Census]]</f>
        <v>9.2871563907439045E-2</v>
      </c>
      <c r="W102" s="6">
        <v>3.9157608695652173</v>
      </c>
      <c r="X102" s="6">
        <v>4.1739130434782608</v>
      </c>
      <c r="Y102" s="6">
        <v>0</v>
      </c>
      <c r="Z102" s="6">
        <f>SUM(NonNurse[[#This Row],[Physical Therapist (PT) Hours]],NonNurse[[#This Row],[PT Assistant Hours]],NonNurse[[#This Row],[PT Aide Hours]])/NonNurse[[#This Row],[MDS Census]]</f>
        <v>0.11558471812393228</v>
      </c>
      <c r="AA102" s="6">
        <v>0</v>
      </c>
      <c r="AB102" s="6">
        <v>0</v>
      </c>
      <c r="AC102" s="6">
        <v>0</v>
      </c>
      <c r="AD102" s="6">
        <v>0</v>
      </c>
      <c r="AE102" s="6">
        <v>0</v>
      </c>
      <c r="AF102" s="6">
        <v>0</v>
      </c>
      <c r="AG102" s="6">
        <v>0</v>
      </c>
      <c r="AH102" s="1">
        <v>155246</v>
      </c>
      <c r="AI102">
        <v>5</v>
      </c>
    </row>
    <row r="103" spans="1:35" x14ac:dyDescent="0.25">
      <c r="A103" t="s">
        <v>508</v>
      </c>
      <c r="B103" t="s">
        <v>352</v>
      </c>
      <c r="C103" t="s">
        <v>810</v>
      </c>
      <c r="D103" t="s">
        <v>626</v>
      </c>
      <c r="E103" s="6">
        <v>47.521739130434781</v>
      </c>
      <c r="F103" s="6">
        <v>4.2026086956521747</v>
      </c>
      <c r="G103" s="6">
        <v>6.7391304347826086E-2</v>
      </c>
      <c r="H103" s="6">
        <v>0.1525</v>
      </c>
      <c r="I103" s="6">
        <v>0.51086956521739135</v>
      </c>
      <c r="J103" s="6">
        <v>0</v>
      </c>
      <c r="K103" s="6">
        <v>0</v>
      </c>
      <c r="L103" s="6">
        <v>0.19456521739130433</v>
      </c>
      <c r="M103" s="6">
        <v>0.51586956521739125</v>
      </c>
      <c r="N103" s="6">
        <v>7.2547826086956499</v>
      </c>
      <c r="O103" s="6">
        <f>SUM(NonNurse[[#This Row],[Qualified Social Work Staff Hours]],NonNurse[[#This Row],[Other Social Work Staff Hours]])/NonNurse[[#This Row],[MDS Census]]</f>
        <v>0.16351784080512347</v>
      </c>
      <c r="P103" s="6">
        <v>4.4032608695652184</v>
      </c>
      <c r="Q103" s="6">
        <v>8.7556521739130453</v>
      </c>
      <c r="R103" s="6">
        <f>SUM(NonNurse[[#This Row],[Qualified Activities Professional Hours]],NonNurse[[#This Row],[Other Activities Professional Hours]])/NonNurse[[#This Row],[MDS Census]]</f>
        <v>0.27690301921317484</v>
      </c>
      <c r="S103" s="6">
        <v>0.16195652173913047</v>
      </c>
      <c r="T103" s="6">
        <v>1.7070652173913046</v>
      </c>
      <c r="U103" s="6">
        <v>0</v>
      </c>
      <c r="V103" s="6">
        <f>SUM(NonNurse[[#This Row],[Occupational Therapist Hours]],NonNurse[[#This Row],[OT Assistant Hours]],NonNurse[[#This Row],[OT Aide Hours]])/NonNurse[[#This Row],[MDS Census]]</f>
        <v>3.932982616651419E-2</v>
      </c>
      <c r="W103" s="6">
        <v>0.3389130434782609</v>
      </c>
      <c r="X103" s="6">
        <v>1.9170652173913048</v>
      </c>
      <c r="Y103" s="6">
        <v>0</v>
      </c>
      <c r="Z103" s="6">
        <f>SUM(NonNurse[[#This Row],[Physical Therapist (PT) Hours]],NonNurse[[#This Row],[PT Assistant Hours]],NonNurse[[#This Row],[PT Aide Hours]])/NonNurse[[#This Row],[MDS Census]]</f>
        <v>4.74725526075023E-2</v>
      </c>
      <c r="AA103" s="6">
        <v>6.5217391304347824E-2</v>
      </c>
      <c r="AB103" s="6">
        <v>0</v>
      </c>
      <c r="AC103" s="6">
        <v>0</v>
      </c>
      <c r="AD103" s="6">
        <v>0</v>
      </c>
      <c r="AE103" s="6">
        <v>0</v>
      </c>
      <c r="AF103" s="6">
        <v>0</v>
      </c>
      <c r="AG103" s="6">
        <v>0</v>
      </c>
      <c r="AH103" s="1">
        <v>155701</v>
      </c>
      <c r="AI103">
        <v>5</v>
      </c>
    </row>
    <row r="104" spans="1:35" x14ac:dyDescent="0.25">
      <c r="A104" t="s">
        <v>508</v>
      </c>
      <c r="B104" t="s">
        <v>348</v>
      </c>
      <c r="C104" t="s">
        <v>644</v>
      </c>
      <c r="D104" t="s">
        <v>573</v>
      </c>
      <c r="E104" s="6">
        <v>66.119565217391298</v>
      </c>
      <c r="F104" s="6">
        <v>5.0326086956521738</v>
      </c>
      <c r="G104" s="6">
        <v>0.56521739130434778</v>
      </c>
      <c r="H104" s="6">
        <v>0.30978260869565216</v>
      </c>
      <c r="I104" s="6">
        <v>1.0434782608695652</v>
      </c>
      <c r="J104" s="6">
        <v>0</v>
      </c>
      <c r="K104" s="6">
        <v>0</v>
      </c>
      <c r="L104" s="6">
        <v>3.263260869565217</v>
      </c>
      <c r="M104" s="6">
        <v>3.8206521739130435</v>
      </c>
      <c r="N104" s="6">
        <v>0.13282608695652173</v>
      </c>
      <c r="O104" s="6">
        <f>SUM(NonNurse[[#This Row],[Qualified Social Work Staff Hours]],NonNurse[[#This Row],[Other Social Work Staff Hours]])/NonNurse[[#This Row],[MDS Census]]</f>
        <v>5.9792865362485619E-2</v>
      </c>
      <c r="P104" s="6">
        <v>3.3559782608695654</v>
      </c>
      <c r="Q104" s="6">
        <v>0.88456521739130456</v>
      </c>
      <c r="R104" s="6">
        <f>SUM(NonNurse[[#This Row],[Qualified Activities Professional Hours]],NonNurse[[#This Row],[Other Activities Professional Hours]])/NonNurse[[#This Row],[MDS Census]]</f>
        <v>6.4134473121814903E-2</v>
      </c>
      <c r="S104" s="6">
        <v>8.5516304347826058</v>
      </c>
      <c r="T104" s="6">
        <v>6.9815217391304332</v>
      </c>
      <c r="U104" s="6">
        <v>0</v>
      </c>
      <c r="V104" s="6">
        <f>SUM(NonNurse[[#This Row],[Occupational Therapist Hours]],NonNurse[[#This Row],[OT Assistant Hours]],NonNurse[[#This Row],[OT Aide Hours]])/NonNurse[[#This Row],[MDS Census]]</f>
        <v>0.23492520138089754</v>
      </c>
      <c r="W104" s="6">
        <v>2.2856521739130442</v>
      </c>
      <c r="X104" s="6">
        <v>2.1691304347826086</v>
      </c>
      <c r="Y104" s="6">
        <v>0</v>
      </c>
      <c r="Z104" s="6">
        <f>SUM(NonNurse[[#This Row],[Physical Therapist (PT) Hours]],NonNurse[[#This Row],[PT Assistant Hours]],NonNurse[[#This Row],[PT Aide Hours]])/NonNurse[[#This Row],[MDS Census]]</f>
        <v>6.7374650665789917E-2</v>
      </c>
      <c r="AA104" s="6">
        <v>0</v>
      </c>
      <c r="AB104" s="6">
        <v>0</v>
      </c>
      <c r="AC104" s="6">
        <v>0</v>
      </c>
      <c r="AD104" s="6">
        <v>0</v>
      </c>
      <c r="AE104" s="6">
        <v>0</v>
      </c>
      <c r="AF104" s="6">
        <v>0</v>
      </c>
      <c r="AG104" s="6">
        <v>0</v>
      </c>
      <c r="AH104" s="1">
        <v>155697</v>
      </c>
      <c r="AI104">
        <v>5</v>
      </c>
    </row>
    <row r="105" spans="1:35" x14ac:dyDescent="0.25">
      <c r="A105" t="s">
        <v>508</v>
      </c>
      <c r="B105" t="s">
        <v>445</v>
      </c>
      <c r="C105" t="s">
        <v>696</v>
      </c>
      <c r="D105" t="s">
        <v>557</v>
      </c>
      <c r="E105" s="6">
        <v>50.380434782608695</v>
      </c>
      <c r="F105" s="6">
        <v>29.790652173913053</v>
      </c>
      <c r="G105" s="6">
        <v>0.70652173913043481</v>
      </c>
      <c r="H105" s="6">
        <v>0.32065217391304346</v>
      </c>
      <c r="I105" s="6">
        <v>0</v>
      </c>
      <c r="J105" s="6">
        <v>0</v>
      </c>
      <c r="K105" s="6">
        <v>0</v>
      </c>
      <c r="L105" s="6">
        <v>0</v>
      </c>
      <c r="M105" s="6">
        <v>3.0051086956521744</v>
      </c>
      <c r="N105" s="6">
        <v>0</v>
      </c>
      <c r="O105" s="6">
        <f>SUM(NonNurse[[#This Row],[Qualified Social Work Staff Hours]],NonNurse[[#This Row],[Other Social Work Staff Hours]])/NonNurse[[#This Row],[MDS Census]]</f>
        <v>5.9648327939590087E-2</v>
      </c>
      <c r="P105" s="6">
        <v>5.7179347826086966</v>
      </c>
      <c r="Q105" s="6">
        <v>9.1119565217391258</v>
      </c>
      <c r="R105" s="6">
        <f>SUM(NonNurse[[#This Row],[Qualified Activities Professional Hours]],NonNurse[[#This Row],[Other Activities Professional Hours]])/NonNurse[[#This Row],[MDS Census]]</f>
        <v>0.29435814455231923</v>
      </c>
      <c r="S105" s="6">
        <v>0</v>
      </c>
      <c r="T105" s="6">
        <v>0</v>
      </c>
      <c r="U105" s="6">
        <v>0</v>
      </c>
      <c r="V105" s="6">
        <f>SUM(NonNurse[[#This Row],[Occupational Therapist Hours]],NonNurse[[#This Row],[OT Assistant Hours]],NonNurse[[#This Row],[OT Aide Hours]])/NonNurse[[#This Row],[MDS Census]]</f>
        <v>0</v>
      </c>
      <c r="W105" s="6">
        <v>0</v>
      </c>
      <c r="X105" s="6">
        <v>0</v>
      </c>
      <c r="Y105" s="6">
        <v>0</v>
      </c>
      <c r="Z105" s="6">
        <f>SUM(NonNurse[[#This Row],[Physical Therapist (PT) Hours]],NonNurse[[#This Row],[PT Assistant Hours]],NonNurse[[#This Row],[PT Aide Hours]])/NonNurse[[#This Row],[MDS Census]]</f>
        <v>0</v>
      </c>
      <c r="AA105" s="6">
        <v>0</v>
      </c>
      <c r="AB105" s="6">
        <v>0</v>
      </c>
      <c r="AC105" s="6">
        <v>0</v>
      </c>
      <c r="AD105" s="6">
        <v>44.473152173913036</v>
      </c>
      <c r="AE105" s="6">
        <v>0</v>
      </c>
      <c r="AF105" s="6">
        <v>0</v>
      </c>
      <c r="AG105" s="6">
        <v>0</v>
      </c>
      <c r="AH105" s="1">
        <v>155815</v>
      </c>
      <c r="AI105">
        <v>5</v>
      </c>
    </row>
    <row r="106" spans="1:35" x14ac:dyDescent="0.25">
      <c r="A106" t="s">
        <v>508</v>
      </c>
      <c r="B106" t="s">
        <v>149</v>
      </c>
      <c r="C106" t="s">
        <v>652</v>
      </c>
      <c r="D106" t="s">
        <v>609</v>
      </c>
      <c r="E106" s="6">
        <v>61.630434782608695</v>
      </c>
      <c r="F106" s="6">
        <v>4.9565217391304346</v>
      </c>
      <c r="G106" s="6">
        <v>0.40217391304347827</v>
      </c>
      <c r="H106" s="6">
        <v>0.24456521739130435</v>
      </c>
      <c r="I106" s="6">
        <v>2.4565217391304346</v>
      </c>
      <c r="J106" s="6">
        <v>0</v>
      </c>
      <c r="K106" s="6">
        <v>0</v>
      </c>
      <c r="L106" s="6">
        <v>1.8138043478260872</v>
      </c>
      <c r="M106" s="6">
        <v>4.7717391304347823</v>
      </c>
      <c r="N106" s="6">
        <v>5.3043478260869561</v>
      </c>
      <c r="O106" s="6">
        <f>SUM(NonNurse[[#This Row],[Qualified Social Work Staff Hours]],NonNurse[[#This Row],[Other Social Work Staff Hours]])/NonNurse[[#This Row],[MDS Census]]</f>
        <v>0.16349206349206349</v>
      </c>
      <c r="P106" s="6">
        <v>20.020760869565219</v>
      </c>
      <c r="Q106" s="6">
        <v>0</v>
      </c>
      <c r="R106" s="6">
        <f>SUM(NonNurse[[#This Row],[Qualified Activities Professional Hours]],NonNurse[[#This Row],[Other Activities Professional Hours]])/NonNurse[[#This Row],[MDS Census]]</f>
        <v>0.32485185185185189</v>
      </c>
      <c r="S106" s="6">
        <v>5.3832608695652144</v>
      </c>
      <c r="T106" s="6">
        <v>0.23391304347826086</v>
      </c>
      <c r="U106" s="6">
        <v>0</v>
      </c>
      <c r="V106" s="6">
        <f>SUM(NonNurse[[#This Row],[Occupational Therapist Hours]],NonNurse[[#This Row],[OT Assistant Hours]],NonNurse[[#This Row],[OT Aide Hours]])/NonNurse[[#This Row],[MDS Census]]</f>
        <v>9.1142857142857095E-2</v>
      </c>
      <c r="W106" s="6">
        <v>4.8167391304347822</v>
      </c>
      <c r="X106" s="6">
        <v>0.78423913043478277</v>
      </c>
      <c r="Y106" s="6">
        <v>0</v>
      </c>
      <c r="Z106" s="6">
        <f>SUM(NonNurse[[#This Row],[Physical Therapist (PT) Hours]],NonNurse[[#This Row],[PT Assistant Hours]],NonNurse[[#This Row],[PT Aide Hours]])/NonNurse[[#This Row],[MDS Census]]</f>
        <v>9.0880070546737204E-2</v>
      </c>
      <c r="AA106" s="6">
        <v>0</v>
      </c>
      <c r="AB106" s="6">
        <v>0</v>
      </c>
      <c r="AC106" s="6">
        <v>0</v>
      </c>
      <c r="AD106" s="6">
        <v>0</v>
      </c>
      <c r="AE106" s="6">
        <v>0</v>
      </c>
      <c r="AF106" s="6">
        <v>0</v>
      </c>
      <c r="AG106" s="6">
        <v>0</v>
      </c>
      <c r="AH106" s="1">
        <v>155319</v>
      </c>
      <c r="AI106">
        <v>5</v>
      </c>
    </row>
    <row r="107" spans="1:35" x14ac:dyDescent="0.25">
      <c r="A107" t="s">
        <v>508</v>
      </c>
      <c r="B107" t="s">
        <v>143</v>
      </c>
      <c r="C107" t="s">
        <v>695</v>
      </c>
      <c r="D107" t="s">
        <v>592</v>
      </c>
      <c r="E107" s="6">
        <v>81.836956521739125</v>
      </c>
      <c r="F107" s="6">
        <v>0</v>
      </c>
      <c r="G107" s="6">
        <v>0.54347826086956519</v>
      </c>
      <c r="H107" s="6">
        <v>0.2608695652173913</v>
      </c>
      <c r="I107" s="6">
        <v>1.3043478260869565</v>
      </c>
      <c r="J107" s="6">
        <v>0</v>
      </c>
      <c r="K107" s="6">
        <v>0</v>
      </c>
      <c r="L107" s="6">
        <v>0</v>
      </c>
      <c r="M107" s="6">
        <v>4.5020652173913049</v>
      </c>
      <c r="N107" s="6">
        <v>0</v>
      </c>
      <c r="O107" s="6">
        <f>SUM(NonNurse[[#This Row],[Qualified Social Work Staff Hours]],NonNurse[[#This Row],[Other Social Work Staff Hours]])/NonNurse[[#This Row],[MDS Census]]</f>
        <v>5.5012617877540186E-2</v>
      </c>
      <c r="P107" s="6">
        <v>1.1548913043478262</v>
      </c>
      <c r="Q107" s="6">
        <v>8.6782608695652179</v>
      </c>
      <c r="R107" s="6">
        <f>SUM(NonNurse[[#This Row],[Qualified Activities Professional Hours]],NonNurse[[#This Row],[Other Activities Professional Hours]])/NonNurse[[#This Row],[MDS Census]]</f>
        <v>0.12015539912338957</v>
      </c>
      <c r="S107" s="6">
        <v>0</v>
      </c>
      <c r="T107" s="6">
        <v>0</v>
      </c>
      <c r="U107" s="6">
        <v>0</v>
      </c>
      <c r="V107" s="6">
        <f>SUM(NonNurse[[#This Row],[Occupational Therapist Hours]],NonNurse[[#This Row],[OT Assistant Hours]],NonNurse[[#This Row],[OT Aide Hours]])/NonNurse[[#This Row],[MDS Census]]</f>
        <v>0</v>
      </c>
      <c r="W107" s="6">
        <v>0</v>
      </c>
      <c r="X107" s="6">
        <v>0</v>
      </c>
      <c r="Y107" s="6">
        <v>0</v>
      </c>
      <c r="Z107" s="6">
        <f>SUM(NonNurse[[#This Row],[Physical Therapist (PT) Hours]],NonNurse[[#This Row],[PT Assistant Hours]],NonNurse[[#This Row],[PT Aide Hours]])/NonNurse[[#This Row],[MDS Census]]</f>
        <v>0</v>
      </c>
      <c r="AA107" s="6">
        <v>0.13043478260869565</v>
      </c>
      <c r="AB107" s="6">
        <v>0</v>
      </c>
      <c r="AC107" s="6">
        <v>0</v>
      </c>
      <c r="AD107" s="6">
        <v>0</v>
      </c>
      <c r="AE107" s="6">
        <v>0</v>
      </c>
      <c r="AF107" s="6">
        <v>0</v>
      </c>
      <c r="AG107" s="6">
        <v>0.71739130434782605</v>
      </c>
      <c r="AH107" s="1">
        <v>155295</v>
      </c>
      <c r="AI107">
        <v>5</v>
      </c>
    </row>
    <row r="108" spans="1:35" x14ac:dyDescent="0.25">
      <c r="A108" t="s">
        <v>508</v>
      </c>
      <c r="B108" t="s">
        <v>270</v>
      </c>
      <c r="C108" t="s">
        <v>782</v>
      </c>
      <c r="D108" t="s">
        <v>553</v>
      </c>
      <c r="E108" s="6">
        <v>84.902173913043484</v>
      </c>
      <c r="F108" s="6">
        <v>5</v>
      </c>
      <c r="G108" s="6">
        <v>0.63043478260869568</v>
      </c>
      <c r="H108" s="6">
        <v>0.34782608695652173</v>
      </c>
      <c r="I108" s="6">
        <v>0.54347826086956519</v>
      </c>
      <c r="J108" s="6">
        <v>0</v>
      </c>
      <c r="K108" s="6">
        <v>0</v>
      </c>
      <c r="L108" s="6">
        <v>5.0190217391304346</v>
      </c>
      <c r="M108" s="6">
        <v>5.5896739130434785</v>
      </c>
      <c r="N108" s="6">
        <v>0.95652173913043481</v>
      </c>
      <c r="O108" s="6">
        <f>SUM(NonNurse[[#This Row],[Qualified Social Work Staff Hours]],NonNurse[[#This Row],[Other Social Work Staff Hours]])/NonNurse[[#This Row],[MDS Census]]</f>
        <v>7.7102803738317752E-2</v>
      </c>
      <c r="P108" s="6">
        <v>4.8423913043478262</v>
      </c>
      <c r="Q108" s="6">
        <v>7.3804347826086953</v>
      </c>
      <c r="R108" s="6">
        <f>SUM(NonNurse[[#This Row],[Qualified Activities Professional Hours]],NonNurse[[#This Row],[Other Activities Professional Hours]])/NonNurse[[#This Row],[MDS Census]]</f>
        <v>0.14396364101907566</v>
      </c>
      <c r="S108" s="6">
        <v>9.0489130434782616</v>
      </c>
      <c r="T108" s="6">
        <v>0</v>
      </c>
      <c r="U108" s="6">
        <v>0</v>
      </c>
      <c r="V108" s="6">
        <f>SUM(NonNurse[[#This Row],[Occupational Therapist Hours]],NonNurse[[#This Row],[OT Assistant Hours]],NonNurse[[#This Row],[OT Aide Hours]])/NonNurse[[#This Row],[MDS Census]]</f>
        <v>0.10658046344898221</v>
      </c>
      <c r="W108" s="6">
        <v>3.6766304347826089</v>
      </c>
      <c r="X108" s="6">
        <v>1.8451086956521738</v>
      </c>
      <c r="Y108" s="6">
        <v>0</v>
      </c>
      <c r="Z108" s="6">
        <f>SUM(NonNurse[[#This Row],[Physical Therapist (PT) Hours]],NonNurse[[#This Row],[PT Assistant Hours]],NonNurse[[#This Row],[PT Aide Hours]])/NonNurse[[#This Row],[MDS Census]]</f>
        <v>6.5036487005505059E-2</v>
      </c>
      <c r="AA108" s="6">
        <v>0</v>
      </c>
      <c r="AB108" s="6">
        <v>0</v>
      </c>
      <c r="AC108" s="6">
        <v>0</v>
      </c>
      <c r="AD108" s="6">
        <v>0</v>
      </c>
      <c r="AE108" s="6">
        <v>0</v>
      </c>
      <c r="AF108" s="6">
        <v>0</v>
      </c>
      <c r="AG108" s="6">
        <v>0</v>
      </c>
      <c r="AH108" s="1">
        <v>155542</v>
      </c>
      <c r="AI108">
        <v>5</v>
      </c>
    </row>
    <row r="109" spans="1:35" x14ac:dyDescent="0.25">
      <c r="A109" t="s">
        <v>508</v>
      </c>
      <c r="B109" t="s">
        <v>407</v>
      </c>
      <c r="C109" t="s">
        <v>718</v>
      </c>
      <c r="D109" t="s">
        <v>614</v>
      </c>
      <c r="E109" s="6">
        <v>42.826086956521742</v>
      </c>
      <c r="F109" s="6">
        <v>27.259565217391302</v>
      </c>
      <c r="G109" s="6">
        <v>0.28260869565217389</v>
      </c>
      <c r="H109" s="6">
        <v>0.27173913043478259</v>
      </c>
      <c r="I109" s="6">
        <v>3.2608695652173912E-2</v>
      </c>
      <c r="J109" s="6">
        <v>0</v>
      </c>
      <c r="K109" s="6">
        <v>0</v>
      </c>
      <c r="L109" s="6">
        <v>2.4910869565217397</v>
      </c>
      <c r="M109" s="6">
        <v>7.2703260869565227</v>
      </c>
      <c r="N109" s="6">
        <v>0</v>
      </c>
      <c r="O109" s="6">
        <f>SUM(NonNurse[[#This Row],[Qualified Social Work Staff Hours]],NonNurse[[#This Row],[Other Social Work Staff Hours]])/NonNurse[[#This Row],[MDS Census]]</f>
        <v>0.16976395939086295</v>
      </c>
      <c r="P109" s="6">
        <v>5.134239130434783</v>
      </c>
      <c r="Q109" s="6">
        <v>20.907282608695649</v>
      </c>
      <c r="R109" s="6">
        <f>SUM(NonNurse[[#This Row],[Qualified Activities Professional Hours]],NonNurse[[#This Row],[Other Activities Professional Hours]])/NonNurse[[#This Row],[MDS Census]]</f>
        <v>0.60807614213197958</v>
      </c>
      <c r="S109" s="6">
        <v>5.131086956521739</v>
      </c>
      <c r="T109" s="6">
        <v>2.8696739130434787</v>
      </c>
      <c r="U109" s="6">
        <v>0</v>
      </c>
      <c r="V109" s="6">
        <f>SUM(NonNurse[[#This Row],[Occupational Therapist Hours]],NonNurse[[#This Row],[OT Assistant Hours]],NonNurse[[#This Row],[OT Aide Hours]])/NonNurse[[#This Row],[MDS Census]]</f>
        <v>0.18681979695431472</v>
      </c>
      <c r="W109" s="6">
        <v>7.0652173913043473E-2</v>
      </c>
      <c r="X109" s="6">
        <v>5.9028260869565212</v>
      </c>
      <c r="Y109" s="6">
        <v>0.10869565217391304</v>
      </c>
      <c r="Z109" s="6">
        <f>SUM(NonNurse[[#This Row],[Physical Therapist (PT) Hours]],NonNurse[[#This Row],[PT Assistant Hours]],NonNurse[[#This Row],[PT Aide Hours]])/NonNurse[[#This Row],[MDS Census]]</f>
        <v>0.14202030456852791</v>
      </c>
      <c r="AA109" s="6">
        <v>0</v>
      </c>
      <c r="AB109" s="6">
        <v>0</v>
      </c>
      <c r="AC109" s="6">
        <v>0</v>
      </c>
      <c r="AD109" s="6">
        <v>49.193804347826109</v>
      </c>
      <c r="AE109" s="6">
        <v>0</v>
      </c>
      <c r="AF109" s="6">
        <v>0</v>
      </c>
      <c r="AG109" s="6">
        <v>0</v>
      </c>
      <c r="AH109" s="1">
        <v>155772</v>
      </c>
      <c r="AI109">
        <v>5</v>
      </c>
    </row>
    <row r="110" spans="1:35" x14ac:dyDescent="0.25">
      <c r="A110" t="s">
        <v>508</v>
      </c>
      <c r="B110" t="s">
        <v>376</v>
      </c>
      <c r="C110" t="s">
        <v>731</v>
      </c>
      <c r="D110" t="s">
        <v>578</v>
      </c>
      <c r="E110" s="6">
        <v>30.923913043478262</v>
      </c>
      <c r="F110" s="6">
        <v>5.3043478260869561</v>
      </c>
      <c r="G110" s="6">
        <v>0.16304347826086957</v>
      </c>
      <c r="H110" s="6">
        <v>0.13043478260869565</v>
      </c>
      <c r="I110" s="6">
        <v>0.91304347826086951</v>
      </c>
      <c r="J110" s="6">
        <v>0</v>
      </c>
      <c r="K110" s="6">
        <v>0</v>
      </c>
      <c r="L110" s="6">
        <v>0.60869565217391308</v>
      </c>
      <c r="M110" s="6">
        <v>5.4836956521739131</v>
      </c>
      <c r="N110" s="6">
        <v>7.3369565217391311E-2</v>
      </c>
      <c r="O110" s="6">
        <f>SUM(NonNurse[[#This Row],[Qualified Social Work Staff Hours]],NonNurse[[#This Row],[Other Social Work Staff Hours]])/NonNurse[[#This Row],[MDS Census]]</f>
        <v>0.17970123022847101</v>
      </c>
      <c r="P110" s="6">
        <v>3.4483695652173911</v>
      </c>
      <c r="Q110" s="6">
        <v>2.9891304347826088E-2</v>
      </c>
      <c r="R110" s="6">
        <f>SUM(NonNurse[[#This Row],[Qualified Activities Professional Hours]],NonNurse[[#This Row],[Other Activities Professional Hours]])/NonNurse[[#This Row],[MDS Census]]</f>
        <v>0.11247803163444639</v>
      </c>
      <c r="S110" s="6">
        <v>4.6956521739130439</v>
      </c>
      <c r="T110" s="6">
        <v>0</v>
      </c>
      <c r="U110" s="6">
        <v>0</v>
      </c>
      <c r="V110" s="6">
        <f>SUM(NonNurse[[#This Row],[Occupational Therapist Hours]],NonNurse[[#This Row],[OT Assistant Hours]],NonNurse[[#This Row],[OT Aide Hours]])/NonNurse[[#This Row],[MDS Census]]</f>
        <v>0.15184534270650266</v>
      </c>
      <c r="W110" s="6">
        <v>4.6630434782608692</v>
      </c>
      <c r="X110" s="6">
        <v>4.0706521739130439</v>
      </c>
      <c r="Y110" s="6">
        <v>0</v>
      </c>
      <c r="Z110" s="6">
        <f>SUM(NonNurse[[#This Row],[Physical Therapist (PT) Hours]],NonNurse[[#This Row],[PT Assistant Hours]],NonNurse[[#This Row],[PT Aide Hours]])/NonNurse[[#This Row],[MDS Census]]</f>
        <v>0.28242530755711776</v>
      </c>
      <c r="AA110" s="6">
        <v>0</v>
      </c>
      <c r="AB110" s="6">
        <v>0</v>
      </c>
      <c r="AC110" s="6">
        <v>0</v>
      </c>
      <c r="AD110" s="6">
        <v>0</v>
      </c>
      <c r="AE110" s="6">
        <v>0</v>
      </c>
      <c r="AF110" s="6">
        <v>0</v>
      </c>
      <c r="AG110" s="6">
        <v>0</v>
      </c>
      <c r="AH110" s="1">
        <v>155733</v>
      </c>
      <c r="AI110">
        <v>5</v>
      </c>
    </row>
    <row r="111" spans="1:35" x14ac:dyDescent="0.25">
      <c r="A111" t="s">
        <v>508</v>
      </c>
      <c r="B111" t="s">
        <v>140</v>
      </c>
      <c r="C111" t="s">
        <v>636</v>
      </c>
      <c r="D111" t="s">
        <v>576</v>
      </c>
      <c r="E111" s="6">
        <v>96.347826086956516</v>
      </c>
      <c r="F111" s="6">
        <v>5.6521739130434785</v>
      </c>
      <c r="G111" s="6">
        <v>0</v>
      </c>
      <c r="H111" s="6">
        <v>0</v>
      </c>
      <c r="I111" s="6">
        <v>0.71739130434782605</v>
      </c>
      <c r="J111" s="6">
        <v>0</v>
      </c>
      <c r="K111" s="6">
        <v>0</v>
      </c>
      <c r="L111" s="6">
        <v>5.524456521739129</v>
      </c>
      <c r="M111" s="6">
        <v>15.771739130434783</v>
      </c>
      <c r="N111" s="6">
        <v>0</v>
      </c>
      <c r="O111" s="6">
        <f>SUM(NonNurse[[#This Row],[Qualified Social Work Staff Hours]],NonNurse[[#This Row],[Other Social Work Staff Hours]])/NonNurse[[#This Row],[MDS Census]]</f>
        <v>0.16369584837545129</v>
      </c>
      <c r="P111" s="6">
        <v>5.3695652173913047</v>
      </c>
      <c r="Q111" s="6">
        <v>14.141304347826088</v>
      </c>
      <c r="R111" s="6">
        <f>SUM(NonNurse[[#This Row],[Qualified Activities Professional Hours]],NonNurse[[#This Row],[Other Activities Professional Hours]])/NonNurse[[#This Row],[MDS Census]]</f>
        <v>0.20250451263537908</v>
      </c>
      <c r="S111" s="6">
        <v>10.825652173913044</v>
      </c>
      <c r="T111" s="6">
        <v>10.334130434782606</v>
      </c>
      <c r="U111" s="6">
        <v>0</v>
      </c>
      <c r="V111" s="6">
        <f>SUM(NonNurse[[#This Row],[Occupational Therapist Hours]],NonNurse[[#This Row],[OT Assistant Hours]],NonNurse[[#This Row],[OT Aide Hours]])/NonNurse[[#This Row],[MDS Census]]</f>
        <v>0.2196186823104693</v>
      </c>
      <c r="W111" s="6">
        <v>9.6870652173913037</v>
      </c>
      <c r="X111" s="6">
        <v>16.143478260869571</v>
      </c>
      <c r="Y111" s="6">
        <v>0</v>
      </c>
      <c r="Z111" s="6">
        <f>SUM(NonNurse[[#This Row],[Physical Therapist (PT) Hours]],NonNurse[[#This Row],[PT Assistant Hours]],NonNurse[[#This Row],[PT Aide Hours]])/NonNurse[[#This Row],[MDS Census]]</f>
        <v>0.26809679602888092</v>
      </c>
      <c r="AA111" s="6">
        <v>0</v>
      </c>
      <c r="AB111" s="6">
        <v>0</v>
      </c>
      <c r="AC111" s="6">
        <v>0</v>
      </c>
      <c r="AD111" s="6">
        <v>0</v>
      </c>
      <c r="AE111" s="6">
        <v>1.5543478260869565</v>
      </c>
      <c r="AF111" s="6">
        <v>0</v>
      </c>
      <c r="AG111" s="6">
        <v>0</v>
      </c>
      <c r="AH111" s="1">
        <v>155289</v>
      </c>
      <c r="AI111">
        <v>5</v>
      </c>
    </row>
    <row r="112" spans="1:35" x14ac:dyDescent="0.25">
      <c r="A112" t="s">
        <v>508</v>
      </c>
      <c r="B112" t="s">
        <v>100</v>
      </c>
      <c r="C112" t="s">
        <v>710</v>
      </c>
      <c r="D112" t="s">
        <v>607</v>
      </c>
      <c r="E112" s="6">
        <v>110.42391304347827</v>
      </c>
      <c r="F112" s="6">
        <v>15.565217391304348</v>
      </c>
      <c r="G112" s="6">
        <v>0.32608695652173914</v>
      </c>
      <c r="H112" s="6">
        <v>0.57499999999999996</v>
      </c>
      <c r="I112" s="6">
        <v>5.7173913043478262</v>
      </c>
      <c r="J112" s="6">
        <v>0</v>
      </c>
      <c r="K112" s="6">
        <v>0</v>
      </c>
      <c r="L112" s="6">
        <v>4.8472826086956493</v>
      </c>
      <c r="M112" s="6">
        <v>5.2173913043478262</v>
      </c>
      <c r="N112" s="6">
        <v>16.114347826086959</v>
      </c>
      <c r="O112" s="6">
        <f>SUM(NonNurse[[#This Row],[Qualified Social Work Staff Hours]],NonNurse[[#This Row],[Other Social Work Staff Hours]])/NonNurse[[#This Row],[MDS Census]]</f>
        <v>0.19318043114479772</v>
      </c>
      <c r="P112" s="6">
        <v>18.225543478260871</v>
      </c>
      <c r="Q112" s="6">
        <v>8.1228260869565219</v>
      </c>
      <c r="R112" s="6">
        <f>SUM(NonNurse[[#This Row],[Qualified Activities Professional Hours]],NonNurse[[#This Row],[Other Activities Professional Hours]])/NonNurse[[#This Row],[MDS Census]]</f>
        <v>0.2386110837680874</v>
      </c>
      <c r="S112" s="6">
        <v>3.9855434782608699</v>
      </c>
      <c r="T112" s="6">
        <v>12.721195652173913</v>
      </c>
      <c r="U112" s="6">
        <v>0</v>
      </c>
      <c r="V112" s="6">
        <f>SUM(NonNurse[[#This Row],[Occupational Therapist Hours]],NonNurse[[#This Row],[OT Assistant Hours]],NonNurse[[#This Row],[OT Aide Hours]])/NonNurse[[#This Row],[MDS Census]]</f>
        <v>0.15129638743970864</v>
      </c>
      <c r="W112" s="6">
        <v>3.9804347826086963</v>
      </c>
      <c r="X112" s="6">
        <v>12.73717391304347</v>
      </c>
      <c r="Y112" s="6">
        <v>0</v>
      </c>
      <c r="Z112" s="6">
        <f>SUM(NonNurse[[#This Row],[Physical Therapist (PT) Hours]],NonNurse[[#This Row],[PT Assistant Hours]],NonNurse[[#This Row],[PT Aide Hours]])/NonNurse[[#This Row],[MDS Census]]</f>
        <v>0.15139482232503193</v>
      </c>
      <c r="AA112" s="6">
        <v>0</v>
      </c>
      <c r="AB112" s="6">
        <v>0</v>
      </c>
      <c r="AC112" s="6">
        <v>0</v>
      </c>
      <c r="AD112" s="6">
        <v>0</v>
      </c>
      <c r="AE112" s="6">
        <v>0</v>
      </c>
      <c r="AF112" s="6">
        <v>0</v>
      </c>
      <c r="AG112" s="6">
        <v>1.173913043478261</v>
      </c>
      <c r="AH112" s="1">
        <v>155224</v>
      </c>
      <c r="AI112">
        <v>5</v>
      </c>
    </row>
    <row r="113" spans="1:35" x14ac:dyDescent="0.25">
      <c r="A113" t="s">
        <v>508</v>
      </c>
      <c r="B113" t="s">
        <v>45</v>
      </c>
      <c r="C113" t="s">
        <v>671</v>
      </c>
      <c r="D113" t="s">
        <v>612</v>
      </c>
      <c r="E113" s="6">
        <v>57.945652173913047</v>
      </c>
      <c r="F113" s="6">
        <v>5.7391304347826084</v>
      </c>
      <c r="G113" s="6">
        <v>0.23369565217391305</v>
      </c>
      <c r="H113" s="6">
        <v>0.28260869565217389</v>
      </c>
      <c r="I113" s="6">
        <v>1.0434782608695652</v>
      </c>
      <c r="J113" s="6">
        <v>0</v>
      </c>
      <c r="K113" s="6">
        <v>0</v>
      </c>
      <c r="L113" s="6">
        <v>6.1195652173913047</v>
      </c>
      <c r="M113" s="6">
        <v>5.5554347826086978</v>
      </c>
      <c r="N113" s="6">
        <v>4.3478260869565215</v>
      </c>
      <c r="O113" s="6">
        <f>SUM(NonNurse[[#This Row],[Qualified Social Work Staff Hours]],NonNurse[[#This Row],[Other Social Work Staff Hours]])/NonNurse[[#This Row],[MDS Census]]</f>
        <v>0.17090602138435568</v>
      </c>
      <c r="P113" s="6">
        <v>2.2108695652173922</v>
      </c>
      <c r="Q113" s="6">
        <v>4.9173913043478263</v>
      </c>
      <c r="R113" s="6">
        <f>SUM(NonNurse[[#This Row],[Qualified Activities Professional Hours]],NonNurse[[#This Row],[Other Activities Professional Hours]])/NonNurse[[#This Row],[MDS Census]]</f>
        <v>0.12301631963984246</v>
      </c>
      <c r="S113" s="6">
        <v>5.7201086956521738</v>
      </c>
      <c r="T113" s="6">
        <v>10.236413043478262</v>
      </c>
      <c r="U113" s="6">
        <v>0</v>
      </c>
      <c r="V113" s="6">
        <f>SUM(NonNurse[[#This Row],[Occupational Therapist Hours]],NonNurse[[#This Row],[OT Assistant Hours]],NonNurse[[#This Row],[OT Aide Hours]])/NonNurse[[#This Row],[MDS Census]]</f>
        <v>0.27537047458262992</v>
      </c>
      <c r="W113" s="6">
        <v>9.375</v>
      </c>
      <c r="X113" s="6">
        <v>2.7690217391304346</v>
      </c>
      <c r="Y113" s="6">
        <v>0</v>
      </c>
      <c r="Z113" s="6">
        <f>SUM(NonNurse[[#This Row],[Physical Therapist (PT) Hours]],NonNurse[[#This Row],[PT Assistant Hours]],NonNurse[[#This Row],[PT Aide Hours]])/NonNurse[[#This Row],[MDS Census]]</f>
        <v>0.20957606452823108</v>
      </c>
      <c r="AA113" s="6">
        <v>0</v>
      </c>
      <c r="AB113" s="6">
        <v>0</v>
      </c>
      <c r="AC113" s="6">
        <v>0</v>
      </c>
      <c r="AD113" s="6">
        <v>0</v>
      </c>
      <c r="AE113" s="6">
        <v>0.2608695652173913</v>
      </c>
      <c r="AF113" s="6">
        <v>0</v>
      </c>
      <c r="AG113" s="6">
        <v>0</v>
      </c>
      <c r="AH113" s="1">
        <v>155133</v>
      </c>
      <c r="AI113">
        <v>5</v>
      </c>
    </row>
    <row r="114" spans="1:35" x14ac:dyDescent="0.25">
      <c r="A114" t="s">
        <v>508</v>
      </c>
      <c r="B114" t="s">
        <v>16</v>
      </c>
      <c r="C114" t="s">
        <v>696</v>
      </c>
      <c r="D114" t="s">
        <v>557</v>
      </c>
      <c r="E114" s="6">
        <v>48.945652173913047</v>
      </c>
      <c r="F114" s="6">
        <v>4.9565217391304346</v>
      </c>
      <c r="G114" s="6">
        <v>0.47826086956521741</v>
      </c>
      <c r="H114" s="6">
        <v>0.18369565217391304</v>
      </c>
      <c r="I114" s="6">
        <v>2.5326086956521738</v>
      </c>
      <c r="J114" s="6">
        <v>0</v>
      </c>
      <c r="K114" s="6">
        <v>0</v>
      </c>
      <c r="L114" s="6">
        <v>1.371086956521739</v>
      </c>
      <c r="M114" s="6">
        <v>5.2173913043478262</v>
      </c>
      <c r="N114" s="6">
        <v>1.263586956521739</v>
      </c>
      <c r="O114" s="6">
        <f>SUM(NonNurse[[#This Row],[Qualified Social Work Staff Hours]],NonNurse[[#This Row],[Other Social Work Staff Hours]])/NonNurse[[#This Row],[MDS Census]]</f>
        <v>0.13241172551632244</v>
      </c>
      <c r="P114" s="6">
        <v>9.5861956521739131</v>
      </c>
      <c r="Q114" s="6">
        <v>2.1385869565217392</v>
      </c>
      <c r="R114" s="6">
        <f>SUM(NonNurse[[#This Row],[Qualified Activities Professional Hours]],NonNurse[[#This Row],[Other Activities Professional Hours]])/NonNurse[[#This Row],[MDS Census]]</f>
        <v>0.23954696868754161</v>
      </c>
      <c r="S114" s="6">
        <v>3.9436956521739113</v>
      </c>
      <c r="T114" s="6">
        <v>2.653586956521738</v>
      </c>
      <c r="U114" s="6">
        <v>0</v>
      </c>
      <c r="V114" s="6">
        <f>SUM(NonNurse[[#This Row],[Occupational Therapist Hours]],NonNurse[[#This Row],[OT Assistant Hours]],NonNurse[[#This Row],[OT Aide Hours]])/NonNurse[[#This Row],[MDS Census]]</f>
        <v>0.13478791916500105</v>
      </c>
      <c r="W114" s="6">
        <v>3.9882608695652175</v>
      </c>
      <c r="X114" s="6">
        <v>0.68576086956521742</v>
      </c>
      <c r="Y114" s="6">
        <v>0</v>
      </c>
      <c r="Z114" s="6">
        <f>SUM(NonNurse[[#This Row],[Physical Therapist (PT) Hours]],NonNurse[[#This Row],[PT Assistant Hours]],NonNurse[[#This Row],[PT Aide Hours]])/NonNurse[[#This Row],[MDS Census]]</f>
        <v>9.5494115034421498E-2</v>
      </c>
      <c r="AA114" s="6">
        <v>0</v>
      </c>
      <c r="AB114" s="6">
        <v>0</v>
      </c>
      <c r="AC114" s="6">
        <v>0</v>
      </c>
      <c r="AD114" s="6">
        <v>0</v>
      </c>
      <c r="AE114" s="6">
        <v>0</v>
      </c>
      <c r="AF114" s="6">
        <v>0</v>
      </c>
      <c r="AG114" s="6">
        <v>0</v>
      </c>
      <c r="AH114" s="1">
        <v>155029</v>
      </c>
      <c r="AI114">
        <v>5</v>
      </c>
    </row>
    <row r="115" spans="1:35" x14ac:dyDescent="0.25">
      <c r="A115" t="s">
        <v>508</v>
      </c>
      <c r="B115" t="s">
        <v>471</v>
      </c>
      <c r="C115" t="s">
        <v>725</v>
      </c>
      <c r="D115" t="s">
        <v>582</v>
      </c>
      <c r="E115" s="6">
        <v>96.565217391304344</v>
      </c>
      <c r="F115" s="6">
        <v>5.2173913043478262</v>
      </c>
      <c r="G115" s="6">
        <v>0</v>
      </c>
      <c r="H115" s="6">
        <v>0</v>
      </c>
      <c r="I115" s="6">
        <v>0</v>
      </c>
      <c r="J115" s="6">
        <v>0</v>
      </c>
      <c r="K115" s="6">
        <v>0</v>
      </c>
      <c r="L115" s="6">
        <v>8.4045652173913048</v>
      </c>
      <c r="M115" s="6">
        <v>0</v>
      </c>
      <c r="N115" s="6">
        <v>10.776739130434782</v>
      </c>
      <c r="O115" s="6">
        <f>SUM(NonNurse[[#This Row],[Qualified Social Work Staff Hours]],NonNurse[[#This Row],[Other Social Work Staff Hours]])/NonNurse[[#This Row],[MDS Census]]</f>
        <v>0.11160063034669068</v>
      </c>
      <c r="P115" s="6">
        <v>5.3279347826086951</v>
      </c>
      <c r="Q115" s="6">
        <v>15.143152173913045</v>
      </c>
      <c r="R115" s="6">
        <f>SUM(NonNurse[[#This Row],[Qualified Activities Professional Hours]],NonNurse[[#This Row],[Other Activities Professional Hours]])/NonNurse[[#This Row],[MDS Census]]</f>
        <v>0.21199234579018461</v>
      </c>
      <c r="S115" s="6">
        <v>9.8463043478260879</v>
      </c>
      <c r="T115" s="6">
        <v>4.7235869565217401</v>
      </c>
      <c r="U115" s="6">
        <v>0</v>
      </c>
      <c r="V115" s="6">
        <f>SUM(NonNurse[[#This Row],[Occupational Therapist Hours]],NonNurse[[#This Row],[OT Assistant Hours]],NonNurse[[#This Row],[OT Aide Hours]])/NonNurse[[#This Row],[MDS Census]]</f>
        <v>0.15088135974786135</v>
      </c>
      <c r="W115" s="6">
        <v>8.8596739130434781</v>
      </c>
      <c r="X115" s="6">
        <v>5.2584782608695644</v>
      </c>
      <c r="Y115" s="6">
        <v>0</v>
      </c>
      <c r="Z115" s="6">
        <f>SUM(NonNurse[[#This Row],[Physical Therapist (PT) Hours]],NonNurse[[#This Row],[PT Assistant Hours]],NonNurse[[#This Row],[PT Aide Hours]])/NonNurse[[#This Row],[MDS Census]]</f>
        <v>0.14620328680774425</v>
      </c>
      <c r="AA115" s="6">
        <v>0</v>
      </c>
      <c r="AB115" s="6">
        <v>0</v>
      </c>
      <c r="AC115" s="6">
        <v>0</v>
      </c>
      <c r="AD115" s="6">
        <v>54.169347826086955</v>
      </c>
      <c r="AE115" s="6">
        <v>0</v>
      </c>
      <c r="AF115" s="6">
        <v>0</v>
      </c>
      <c r="AG115" s="6">
        <v>0</v>
      </c>
      <c r="AH115" s="1">
        <v>155841</v>
      </c>
      <c r="AI115">
        <v>5</v>
      </c>
    </row>
    <row r="116" spans="1:35" x14ac:dyDescent="0.25">
      <c r="A116" t="s">
        <v>508</v>
      </c>
      <c r="B116" t="s">
        <v>195</v>
      </c>
      <c r="C116" t="s">
        <v>680</v>
      </c>
      <c r="D116" t="s">
        <v>555</v>
      </c>
      <c r="E116" s="6">
        <v>31.413043478260871</v>
      </c>
      <c r="F116" s="6">
        <v>4.7826086956521738</v>
      </c>
      <c r="G116" s="6">
        <v>8.6956521739130432E-2</v>
      </c>
      <c r="H116" s="6">
        <v>3.2608695652173912E-2</v>
      </c>
      <c r="I116" s="6">
        <v>0.18478260869565216</v>
      </c>
      <c r="J116" s="6">
        <v>0</v>
      </c>
      <c r="K116" s="6">
        <v>0</v>
      </c>
      <c r="L116" s="6">
        <v>0</v>
      </c>
      <c r="M116" s="6">
        <v>0</v>
      </c>
      <c r="N116" s="6">
        <v>5.2173913043478262</v>
      </c>
      <c r="O116" s="6">
        <f>SUM(NonNurse[[#This Row],[Qualified Social Work Staff Hours]],NonNurse[[#This Row],[Other Social Work Staff Hours]])/NonNurse[[#This Row],[MDS Census]]</f>
        <v>0.16608996539792387</v>
      </c>
      <c r="P116" s="6">
        <v>3.1206521739130437</v>
      </c>
      <c r="Q116" s="6">
        <v>3.560869565217391</v>
      </c>
      <c r="R116" s="6">
        <f>SUM(NonNurse[[#This Row],[Qualified Activities Professional Hours]],NonNurse[[#This Row],[Other Activities Professional Hours]])/NonNurse[[#This Row],[MDS Census]]</f>
        <v>0.21269896193771626</v>
      </c>
      <c r="S116" s="6">
        <v>2.8043478260869565</v>
      </c>
      <c r="T116" s="6">
        <v>0</v>
      </c>
      <c r="U116" s="6">
        <v>0</v>
      </c>
      <c r="V116" s="6">
        <f>SUM(NonNurse[[#This Row],[Occupational Therapist Hours]],NonNurse[[#This Row],[OT Assistant Hours]],NonNurse[[#This Row],[OT Aide Hours]])/NonNurse[[#This Row],[MDS Census]]</f>
        <v>8.9273356401384077E-2</v>
      </c>
      <c r="W116" s="6">
        <v>1.0434782608695652</v>
      </c>
      <c r="X116" s="6">
        <v>2.5304347826086957</v>
      </c>
      <c r="Y116" s="6">
        <v>0</v>
      </c>
      <c r="Z116" s="6">
        <f>SUM(NonNurse[[#This Row],[Physical Therapist (PT) Hours]],NonNurse[[#This Row],[PT Assistant Hours]],NonNurse[[#This Row],[PT Aide Hours]])/NonNurse[[#This Row],[MDS Census]]</f>
        <v>0.11377162629757785</v>
      </c>
      <c r="AA116" s="6">
        <v>8.6956521739130432E-2</v>
      </c>
      <c r="AB116" s="6">
        <v>0</v>
      </c>
      <c r="AC116" s="6">
        <v>0</v>
      </c>
      <c r="AD116" s="6">
        <v>0</v>
      </c>
      <c r="AE116" s="6">
        <v>0</v>
      </c>
      <c r="AF116" s="6">
        <v>0</v>
      </c>
      <c r="AG116" s="6">
        <v>0</v>
      </c>
      <c r="AH116" s="1">
        <v>155388</v>
      </c>
      <c r="AI116">
        <v>5</v>
      </c>
    </row>
    <row r="117" spans="1:35" x14ac:dyDescent="0.25">
      <c r="A117" t="s">
        <v>508</v>
      </c>
      <c r="B117" t="s">
        <v>129</v>
      </c>
      <c r="C117" t="s">
        <v>742</v>
      </c>
      <c r="D117" t="s">
        <v>621</v>
      </c>
      <c r="E117" s="6">
        <v>36.793478260869563</v>
      </c>
      <c r="F117" s="6">
        <v>5.7391304347826084</v>
      </c>
      <c r="G117" s="6">
        <v>0</v>
      </c>
      <c r="H117" s="6">
        <v>0</v>
      </c>
      <c r="I117" s="6">
        <v>0</v>
      </c>
      <c r="J117" s="6">
        <v>0</v>
      </c>
      <c r="K117" s="6">
        <v>0</v>
      </c>
      <c r="L117" s="6">
        <v>4.0760869565217392E-2</v>
      </c>
      <c r="M117" s="6">
        <v>5.6521739130434785</v>
      </c>
      <c r="N117" s="6">
        <v>0</v>
      </c>
      <c r="O117" s="6">
        <f>SUM(NonNurse[[#This Row],[Qualified Social Work Staff Hours]],NonNurse[[#This Row],[Other Social Work Staff Hours]])/NonNurse[[#This Row],[MDS Census]]</f>
        <v>0.15361890694239291</v>
      </c>
      <c r="P117" s="6">
        <v>0</v>
      </c>
      <c r="Q117" s="6">
        <v>4.8070652173913047</v>
      </c>
      <c r="R117" s="6">
        <f>SUM(NonNurse[[#This Row],[Qualified Activities Professional Hours]],NonNurse[[#This Row],[Other Activities Professional Hours]])/NonNurse[[#This Row],[MDS Census]]</f>
        <v>0.13064992614475629</v>
      </c>
      <c r="S117" s="6">
        <v>5.4402173913043477</v>
      </c>
      <c r="T117" s="6">
        <v>0</v>
      </c>
      <c r="U117" s="6">
        <v>0</v>
      </c>
      <c r="V117" s="6">
        <f>SUM(NonNurse[[#This Row],[Occupational Therapist Hours]],NonNurse[[#This Row],[OT Assistant Hours]],NonNurse[[#This Row],[OT Aide Hours]])/NonNurse[[#This Row],[MDS Census]]</f>
        <v>0.14785819793205318</v>
      </c>
      <c r="W117" s="6">
        <v>0.21195652173913043</v>
      </c>
      <c r="X117" s="6">
        <v>0.79347826086956519</v>
      </c>
      <c r="Y117" s="6">
        <v>0</v>
      </c>
      <c r="Z117" s="6">
        <f>SUM(NonNurse[[#This Row],[Physical Therapist (PT) Hours]],NonNurse[[#This Row],[PT Assistant Hours]],NonNurse[[#This Row],[PT Aide Hours]])/NonNurse[[#This Row],[MDS Census]]</f>
        <v>2.7326440177252585E-2</v>
      </c>
      <c r="AA117" s="6">
        <v>0</v>
      </c>
      <c r="AB117" s="6">
        <v>0</v>
      </c>
      <c r="AC117" s="6">
        <v>0</v>
      </c>
      <c r="AD117" s="6">
        <v>0</v>
      </c>
      <c r="AE117" s="6">
        <v>0</v>
      </c>
      <c r="AF117" s="6">
        <v>0</v>
      </c>
      <c r="AG117" s="6">
        <v>0</v>
      </c>
      <c r="AH117" s="1">
        <v>155270</v>
      </c>
      <c r="AI117">
        <v>5</v>
      </c>
    </row>
    <row r="118" spans="1:35" x14ac:dyDescent="0.25">
      <c r="A118" t="s">
        <v>508</v>
      </c>
      <c r="B118" t="s">
        <v>123</v>
      </c>
      <c r="C118" t="s">
        <v>659</v>
      </c>
      <c r="D118" t="s">
        <v>551</v>
      </c>
      <c r="E118" s="6">
        <v>56.532608695652172</v>
      </c>
      <c r="F118" s="6">
        <v>5.3043478260869561</v>
      </c>
      <c r="G118" s="6">
        <v>0</v>
      </c>
      <c r="H118" s="6">
        <v>0</v>
      </c>
      <c r="I118" s="6">
        <v>0</v>
      </c>
      <c r="J118" s="6">
        <v>0</v>
      </c>
      <c r="K118" s="6">
        <v>0</v>
      </c>
      <c r="L118" s="6">
        <v>8.6371739130434797</v>
      </c>
      <c r="M118" s="6">
        <v>0</v>
      </c>
      <c r="N118" s="6">
        <v>6.5461956521739131</v>
      </c>
      <c r="O118" s="6">
        <f>SUM(NonNurse[[#This Row],[Qualified Social Work Staff Hours]],NonNurse[[#This Row],[Other Social Work Staff Hours]])/NonNurse[[#This Row],[MDS Census]]</f>
        <v>0.11579503941549703</v>
      </c>
      <c r="P118" s="6">
        <v>1.5815217391304348</v>
      </c>
      <c r="Q118" s="6">
        <v>2.6086956521739131</v>
      </c>
      <c r="R118" s="6">
        <f>SUM(NonNurse[[#This Row],[Qualified Activities Professional Hours]],NonNurse[[#This Row],[Other Activities Professional Hours]])/NonNurse[[#This Row],[MDS Census]]</f>
        <v>7.4120361468948279E-2</v>
      </c>
      <c r="S118" s="6">
        <v>6.0827173913043504</v>
      </c>
      <c r="T118" s="6">
        <v>3.9978260869565223</v>
      </c>
      <c r="U118" s="6">
        <v>0</v>
      </c>
      <c r="V118" s="6">
        <f>SUM(NonNurse[[#This Row],[Occupational Therapist Hours]],NonNurse[[#This Row],[OT Assistant Hours]],NonNurse[[#This Row],[OT Aide Hours]])/NonNurse[[#This Row],[MDS Census]]</f>
        <v>0.17831378581042115</v>
      </c>
      <c r="W118" s="6">
        <v>5.5951086956521738</v>
      </c>
      <c r="X118" s="6">
        <v>5.9546739130434796</v>
      </c>
      <c r="Y118" s="6">
        <v>0</v>
      </c>
      <c r="Z118" s="6">
        <f>SUM(NonNurse[[#This Row],[Physical Therapist (PT) Hours]],NonNurse[[#This Row],[PT Assistant Hours]],NonNurse[[#This Row],[PT Aide Hours]])/NonNurse[[#This Row],[MDS Census]]</f>
        <v>0.2043030186502596</v>
      </c>
      <c r="AA118" s="6">
        <v>0</v>
      </c>
      <c r="AB118" s="6">
        <v>0</v>
      </c>
      <c r="AC118" s="6">
        <v>0</v>
      </c>
      <c r="AD118" s="6">
        <v>17.635869565217391</v>
      </c>
      <c r="AE118" s="6">
        <v>0</v>
      </c>
      <c r="AF118" s="6">
        <v>0</v>
      </c>
      <c r="AG118" s="6">
        <v>0</v>
      </c>
      <c r="AH118" s="1">
        <v>155258</v>
      </c>
      <c r="AI118">
        <v>5</v>
      </c>
    </row>
    <row r="119" spans="1:35" x14ac:dyDescent="0.25">
      <c r="A119" t="s">
        <v>508</v>
      </c>
      <c r="B119" t="s">
        <v>424</v>
      </c>
      <c r="C119" t="s">
        <v>663</v>
      </c>
      <c r="D119" t="s">
        <v>611</v>
      </c>
      <c r="E119" s="6">
        <v>102.80434782608695</v>
      </c>
      <c r="F119" s="6">
        <v>10.086956521739131</v>
      </c>
      <c r="G119" s="6">
        <v>0.41304347826086957</v>
      </c>
      <c r="H119" s="6">
        <v>0.38260869565217392</v>
      </c>
      <c r="I119" s="6">
        <v>6.1521739130434785</v>
      </c>
      <c r="J119" s="6">
        <v>0</v>
      </c>
      <c r="K119" s="6">
        <v>0</v>
      </c>
      <c r="L119" s="6">
        <v>4.8557608695652181</v>
      </c>
      <c r="M119" s="6">
        <v>4.5217391304347823</v>
      </c>
      <c r="N119" s="6">
        <v>4.9097826086956529</v>
      </c>
      <c r="O119" s="6">
        <f>SUM(NonNurse[[#This Row],[Qualified Social Work Staff Hours]],NonNurse[[#This Row],[Other Social Work Staff Hours]])/NonNurse[[#This Row],[MDS Census]]</f>
        <v>9.1742440262211886E-2</v>
      </c>
      <c r="P119" s="6">
        <v>8.7643478260869543</v>
      </c>
      <c r="Q119" s="6">
        <v>7.5834782608695663</v>
      </c>
      <c r="R119" s="6">
        <f>SUM(NonNurse[[#This Row],[Qualified Activities Professional Hours]],NonNurse[[#This Row],[Other Activities Professional Hours]])/NonNurse[[#This Row],[MDS Census]]</f>
        <v>0.15901882004652146</v>
      </c>
      <c r="S119" s="6">
        <v>6.5870652173913058</v>
      </c>
      <c r="T119" s="6">
        <v>5.9991304347826091</v>
      </c>
      <c r="U119" s="6">
        <v>0</v>
      </c>
      <c r="V119" s="6">
        <f>SUM(NonNurse[[#This Row],[Occupational Therapist Hours]],NonNurse[[#This Row],[OT Assistant Hours]],NonNurse[[#This Row],[OT Aide Hours]])/NonNurse[[#This Row],[MDS Census]]</f>
        <v>0.12242863184605628</v>
      </c>
      <c r="W119" s="6">
        <v>11.141086956521741</v>
      </c>
      <c r="X119" s="6">
        <v>4.5486956521739126</v>
      </c>
      <c r="Y119" s="6">
        <v>0</v>
      </c>
      <c r="Z119" s="6">
        <f>SUM(NonNurse[[#This Row],[Physical Therapist (PT) Hours]],NonNurse[[#This Row],[PT Assistant Hours]],NonNurse[[#This Row],[PT Aide Hours]])/NonNurse[[#This Row],[MDS Census]]</f>
        <v>0.15261788961725525</v>
      </c>
      <c r="AA119" s="6">
        <v>0</v>
      </c>
      <c r="AB119" s="6">
        <v>0</v>
      </c>
      <c r="AC119" s="6">
        <v>0</v>
      </c>
      <c r="AD119" s="6">
        <v>0</v>
      </c>
      <c r="AE119" s="6">
        <v>0</v>
      </c>
      <c r="AF119" s="6">
        <v>0</v>
      </c>
      <c r="AG119" s="6">
        <v>0</v>
      </c>
      <c r="AH119" s="1">
        <v>155792</v>
      </c>
      <c r="AI119">
        <v>5</v>
      </c>
    </row>
    <row r="120" spans="1:35" x14ac:dyDescent="0.25">
      <c r="A120" t="s">
        <v>508</v>
      </c>
      <c r="B120" t="s">
        <v>392</v>
      </c>
      <c r="C120" t="s">
        <v>708</v>
      </c>
      <c r="D120" t="s">
        <v>605</v>
      </c>
      <c r="E120" s="6">
        <v>111.3804347826087</v>
      </c>
      <c r="F120" s="6">
        <v>5.0434782608695654</v>
      </c>
      <c r="G120" s="6">
        <v>0.4891304347826087</v>
      </c>
      <c r="H120" s="6">
        <v>0.32717391304347826</v>
      </c>
      <c r="I120" s="6">
        <v>1.4891304347826086</v>
      </c>
      <c r="J120" s="6">
        <v>0</v>
      </c>
      <c r="K120" s="6">
        <v>0</v>
      </c>
      <c r="L120" s="6">
        <v>4.2957608695652167</v>
      </c>
      <c r="M120" s="6">
        <v>3.652173913043478</v>
      </c>
      <c r="N120" s="6">
        <v>14.442391304347831</v>
      </c>
      <c r="O120" s="6">
        <f>SUM(NonNurse[[#This Row],[Qualified Social Work Staff Hours]],NonNurse[[#This Row],[Other Social Work Staff Hours]])/NonNurse[[#This Row],[MDS Census]]</f>
        <v>0.1624573045769494</v>
      </c>
      <c r="P120" s="6">
        <v>17.053586956521738</v>
      </c>
      <c r="Q120" s="6">
        <v>6.2098913043478259</v>
      </c>
      <c r="R120" s="6">
        <f>SUM(NonNurse[[#This Row],[Qualified Activities Professional Hours]],NonNurse[[#This Row],[Other Activities Professional Hours]])/NonNurse[[#This Row],[MDS Census]]</f>
        <v>0.20886503366839071</v>
      </c>
      <c r="S120" s="6">
        <v>9.1375000000000028</v>
      </c>
      <c r="T120" s="6">
        <v>3.9885869565217384</v>
      </c>
      <c r="U120" s="6">
        <v>0</v>
      </c>
      <c r="V120" s="6">
        <f>SUM(NonNurse[[#This Row],[Occupational Therapist Hours]],NonNurse[[#This Row],[OT Assistant Hours]],NonNurse[[#This Row],[OT Aide Hours]])/NonNurse[[#This Row],[MDS Census]]</f>
        <v>0.11784912657363132</v>
      </c>
      <c r="W120" s="6">
        <v>4.5313043478260848</v>
      </c>
      <c r="X120" s="6">
        <v>8.3561956521739145</v>
      </c>
      <c r="Y120" s="6">
        <v>0</v>
      </c>
      <c r="Z120" s="6">
        <f>SUM(NonNurse[[#This Row],[Physical Therapist (PT) Hours]],NonNurse[[#This Row],[PT Assistant Hours]],NonNurse[[#This Row],[PT Aide Hours]])/NonNurse[[#This Row],[MDS Census]]</f>
        <v>0.11570703620571873</v>
      </c>
      <c r="AA120" s="6">
        <v>0</v>
      </c>
      <c r="AB120" s="6">
        <v>0</v>
      </c>
      <c r="AC120" s="6">
        <v>0</v>
      </c>
      <c r="AD120" s="6">
        <v>0</v>
      </c>
      <c r="AE120" s="6">
        <v>4.75</v>
      </c>
      <c r="AF120" s="6">
        <v>0</v>
      </c>
      <c r="AG120" s="6">
        <v>0</v>
      </c>
      <c r="AH120" s="1">
        <v>155756</v>
      </c>
      <c r="AI120">
        <v>5</v>
      </c>
    </row>
    <row r="121" spans="1:35" x14ac:dyDescent="0.25">
      <c r="A121" t="s">
        <v>508</v>
      </c>
      <c r="B121" t="s">
        <v>359</v>
      </c>
      <c r="C121" t="s">
        <v>666</v>
      </c>
      <c r="D121" t="s">
        <v>560</v>
      </c>
      <c r="E121" s="6">
        <v>50.521739130434781</v>
      </c>
      <c r="F121" s="6">
        <v>25.38739130434783</v>
      </c>
      <c r="G121" s="6">
        <v>0.56521739130434778</v>
      </c>
      <c r="H121" s="6">
        <v>0.14130434782608695</v>
      </c>
      <c r="I121" s="6">
        <v>0</v>
      </c>
      <c r="J121" s="6">
        <v>0</v>
      </c>
      <c r="K121" s="6">
        <v>0</v>
      </c>
      <c r="L121" s="6">
        <v>3.111739130434783</v>
      </c>
      <c r="M121" s="6">
        <v>4.4547826086956537</v>
      </c>
      <c r="N121" s="6">
        <v>0</v>
      </c>
      <c r="O121" s="6">
        <f>SUM(NonNurse[[#This Row],[Qualified Social Work Staff Hours]],NonNurse[[#This Row],[Other Social Work Staff Hours]])/NonNurse[[#This Row],[MDS Census]]</f>
        <v>8.8175559380378687E-2</v>
      </c>
      <c r="P121" s="6">
        <v>4.8683695652173906</v>
      </c>
      <c r="Q121" s="6">
        <v>15.598586956521743</v>
      </c>
      <c r="R121" s="6">
        <f>SUM(NonNurse[[#This Row],[Qualified Activities Professional Hours]],NonNurse[[#This Row],[Other Activities Professional Hours]])/NonNurse[[#This Row],[MDS Census]]</f>
        <v>0.40511187607573163</v>
      </c>
      <c r="S121" s="6">
        <v>6.4767391304347841</v>
      </c>
      <c r="T121" s="6">
        <v>2.3765217391304354</v>
      </c>
      <c r="U121" s="6">
        <v>0</v>
      </c>
      <c r="V121" s="6">
        <f>SUM(NonNurse[[#This Row],[Occupational Therapist Hours]],NonNurse[[#This Row],[OT Assistant Hours]],NonNurse[[#This Row],[OT Aide Hours]])/NonNurse[[#This Row],[MDS Census]]</f>
        <v>0.17523666092943205</v>
      </c>
      <c r="W121" s="6">
        <v>3.9520652173913033</v>
      </c>
      <c r="X121" s="6">
        <v>2.8097826086956514</v>
      </c>
      <c r="Y121" s="6">
        <v>0</v>
      </c>
      <c r="Z121" s="6">
        <f>SUM(NonNurse[[#This Row],[Physical Therapist (PT) Hours]],NonNurse[[#This Row],[PT Assistant Hours]],NonNurse[[#This Row],[PT Aide Hours]])/NonNurse[[#This Row],[MDS Census]]</f>
        <v>0.1338403614457831</v>
      </c>
      <c r="AA121" s="6">
        <v>0</v>
      </c>
      <c r="AB121" s="6">
        <v>0</v>
      </c>
      <c r="AC121" s="6">
        <v>0</v>
      </c>
      <c r="AD121" s="6">
        <v>48.007065217391322</v>
      </c>
      <c r="AE121" s="6">
        <v>0</v>
      </c>
      <c r="AF121" s="6">
        <v>0</v>
      </c>
      <c r="AG121" s="6">
        <v>0</v>
      </c>
      <c r="AH121" s="1">
        <v>155712</v>
      </c>
      <c r="AI121">
        <v>5</v>
      </c>
    </row>
    <row r="122" spans="1:35" x14ac:dyDescent="0.25">
      <c r="A122" t="s">
        <v>508</v>
      </c>
      <c r="B122" t="s">
        <v>411</v>
      </c>
      <c r="C122" t="s">
        <v>640</v>
      </c>
      <c r="D122" t="s">
        <v>604</v>
      </c>
      <c r="E122" s="6">
        <v>56.228260869565219</v>
      </c>
      <c r="F122" s="6">
        <v>38.571304347826093</v>
      </c>
      <c r="G122" s="6">
        <v>0.58695652173913049</v>
      </c>
      <c r="H122" s="6">
        <v>0</v>
      </c>
      <c r="I122" s="6">
        <v>0</v>
      </c>
      <c r="J122" s="6">
        <v>0</v>
      </c>
      <c r="K122" s="6">
        <v>0</v>
      </c>
      <c r="L122" s="6">
        <v>3.0923913043478262</v>
      </c>
      <c r="M122" s="6">
        <v>0</v>
      </c>
      <c r="N122" s="6">
        <v>0</v>
      </c>
      <c r="O122" s="6">
        <f>SUM(NonNurse[[#This Row],[Qualified Social Work Staff Hours]],NonNurse[[#This Row],[Other Social Work Staff Hours]])/NonNurse[[#This Row],[MDS Census]]</f>
        <v>0</v>
      </c>
      <c r="P122" s="6">
        <v>5.7008695652173929</v>
      </c>
      <c r="Q122" s="6">
        <v>24.299891304347824</v>
      </c>
      <c r="R122" s="6">
        <f>SUM(NonNurse[[#This Row],[Qualified Activities Professional Hours]],NonNurse[[#This Row],[Other Activities Professional Hours]])/NonNurse[[#This Row],[MDS Census]]</f>
        <v>0.53355306398608149</v>
      </c>
      <c r="S122" s="6">
        <v>5.0386956521739137</v>
      </c>
      <c r="T122" s="6">
        <v>4.4909782608695661</v>
      </c>
      <c r="U122" s="6">
        <v>0</v>
      </c>
      <c r="V122" s="6">
        <f>SUM(NonNurse[[#This Row],[Occupational Therapist Hours]],NonNurse[[#This Row],[OT Assistant Hours]],NonNurse[[#This Row],[OT Aide Hours]])/NonNurse[[#This Row],[MDS Census]]</f>
        <v>0.16948192538179008</v>
      </c>
      <c r="W122" s="6">
        <v>3.8973913043478268</v>
      </c>
      <c r="X122" s="6">
        <v>9.5742391304347851</v>
      </c>
      <c r="Y122" s="6">
        <v>0</v>
      </c>
      <c r="Z122" s="6">
        <f>SUM(NonNurse[[#This Row],[Physical Therapist (PT) Hours]],NonNurse[[#This Row],[PT Assistant Hours]],NonNurse[[#This Row],[PT Aide Hours]])/NonNurse[[#This Row],[MDS Census]]</f>
        <v>0.23958824666537795</v>
      </c>
      <c r="AA122" s="6">
        <v>0</v>
      </c>
      <c r="AB122" s="6">
        <v>0</v>
      </c>
      <c r="AC122" s="6">
        <v>0</v>
      </c>
      <c r="AD122" s="6">
        <v>75.16239130434785</v>
      </c>
      <c r="AE122" s="6">
        <v>0</v>
      </c>
      <c r="AF122" s="6">
        <v>0</v>
      </c>
      <c r="AG122" s="6">
        <v>0</v>
      </c>
      <c r="AH122" s="1">
        <v>155777</v>
      </c>
      <c r="AI122">
        <v>5</v>
      </c>
    </row>
    <row r="123" spans="1:35" x14ac:dyDescent="0.25">
      <c r="A123" t="s">
        <v>508</v>
      </c>
      <c r="B123" t="s">
        <v>298</v>
      </c>
      <c r="C123" t="s">
        <v>696</v>
      </c>
      <c r="D123" t="s">
        <v>557</v>
      </c>
      <c r="E123" s="6">
        <v>109.97826086956522</v>
      </c>
      <c r="F123" s="6">
        <v>11.478260869565217</v>
      </c>
      <c r="G123" s="6">
        <v>0</v>
      </c>
      <c r="H123" s="6">
        <v>0</v>
      </c>
      <c r="I123" s="6">
        <v>0.45652173913043476</v>
      </c>
      <c r="J123" s="6">
        <v>0</v>
      </c>
      <c r="K123" s="6">
        <v>0</v>
      </c>
      <c r="L123" s="6">
        <v>5.3309782608695659</v>
      </c>
      <c r="M123" s="6">
        <v>16.347826086956523</v>
      </c>
      <c r="N123" s="6">
        <v>8.6086956521739122</v>
      </c>
      <c r="O123" s="6">
        <f>SUM(NonNurse[[#This Row],[Qualified Social Work Staff Hours]],NonNurse[[#This Row],[Other Social Work Staff Hours]])/NonNurse[[#This Row],[MDS Census]]</f>
        <v>0.22692231666337223</v>
      </c>
      <c r="P123" s="6">
        <v>0</v>
      </c>
      <c r="Q123" s="6">
        <v>11.646739130434783</v>
      </c>
      <c r="R123" s="6">
        <f>SUM(NonNurse[[#This Row],[Qualified Activities Professional Hours]],NonNurse[[#This Row],[Other Activities Professional Hours]])/NonNurse[[#This Row],[MDS Census]]</f>
        <v>0.10590037556829414</v>
      </c>
      <c r="S123" s="6">
        <v>14.247826086956518</v>
      </c>
      <c r="T123" s="6">
        <v>4.3121739130434786</v>
      </c>
      <c r="U123" s="6">
        <v>0</v>
      </c>
      <c r="V123" s="6">
        <f>SUM(NonNurse[[#This Row],[Occupational Therapist Hours]],NonNurse[[#This Row],[OT Assistant Hours]],NonNurse[[#This Row],[OT Aide Hours]])/NonNurse[[#This Row],[MDS Census]]</f>
        <v>0.16876062462937336</v>
      </c>
      <c r="W123" s="6">
        <v>20.189673913043467</v>
      </c>
      <c r="X123" s="6">
        <v>5.6405434782608674</v>
      </c>
      <c r="Y123" s="6">
        <v>0</v>
      </c>
      <c r="Z123" s="6">
        <f>SUM(NonNurse[[#This Row],[Physical Therapist (PT) Hours]],NonNurse[[#This Row],[PT Assistant Hours]],NonNurse[[#This Row],[PT Aide Hours]])/NonNurse[[#This Row],[MDS Census]]</f>
        <v>0.23486657442182238</v>
      </c>
      <c r="AA123" s="6">
        <v>0</v>
      </c>
      <c r="AB123" s="6">
        <v>0</v>
      </c>
      <c r="AC123" s="6">
        <v>0</v>
      </c>
      <c r="AD123" s="6">
        <v>4.2554347826086953</v>
      </c>
      <c r="AE123" s="6">
        <v>3.4239130434782608</v>
      </c>
      <c r="AF123" s="6">
        <v>0</v>
      </c>
      <c r="AG123" s="6">
        <v>0</v>
      </c>
      <c r="AH123" s="1">
        <v>155628</v>
      </c>
      <c r="AI123">
        <v>5</v>
      </c>
    </row>
    <row r="124" spans="1:35" x14ac:dyDescent="0.25">
      <c r="A124" t="s">
        <v>508</v>
      </c>
      <c r="B124" t="s">
        <v>416</v>
      </c>
      <c r="C124" t="s">
        <v>712</v>
      </c>
      <c r="D124" t="s">
        <v>606</v>
      </c>
      <c r="E124" s="6">
        <v>75.478260869565219</v>
      </c>
      <c r="F124" s="6">
        <v>5.3043478260869561</v>
      </c>
      <c r="G124" s="6">
        <v>0.54347826086956519</v>
      </c>
      <c r="H124" s="6">
        <v>0.46739130434782611</v>
      </c>
      <c r="I124" s="6">
        <v>4.7391304347826084</v>
      </c>
      <c r="J124" s="6">
        <v>0</v>
      </c>
      <c r="K124" s="6">
        <v>0</v>
      </c>
      <c r="L124" s="6">
        <v>8.1784782608695679</v>
      </c>
      <c r="M124" s="6">
        <v>9.3913043478260878</v>
      </c>
      <c r="N124" s="6">
        <v>3.8174999999999999</v>
      </c>
      <c r="O124" s="6">
        <f>SUM(NonNurse[[#This Row],[Qualified Social Work Staff Hours]],NonNurse[[#This Row],[Other Social Work Staff Hours]])/NonNurse[[#This Row],[MDS Census]]</f>
        <v>0.17500144009216592</v>
      </c>
      <c r="P124" s="6">
        <v>12.656739130434783</v>
      </c>
      <c r="Q124" s="6">
        <v>0.58695652173913049</v>
      </c>
      <c r="R124" s="6">
        <f>SUM(NonNurse[[#This Row],[Qualified Activities Professional Hours]],NonNurse[[#This Row],[Other Activities Professional Hours]])/NonNurse[[#This Row],[MDS Census]]</f>
        <v>0.17546370967741937</v>
      </c>
      <c r="S124" s="6">
        <v>6.9135869565217423</v>
      </c>
      <c r="T124" s="6">
        <v>11.781739130434778</v>
      </c>
      <c r="U124" s="6">
        <v>0</v>
      </c>
      <c r="V124" s="6">
        <f>SUM(NonNurse[[#This Row],[Occupational Therapist Hours]],NonNurse[[#This Row],[OT Assistant Hours]],NonNurse[[#This Row],[OT Aide Hours]])/NonNurse[[#This Row],[MDS Census]]</f>
        <v>0.24769153225806448</v>
      </c>
      <c r="W124" s="6">
        <v>11.816521739130438</v>
      </c>
      <c r="X124" s="6">
        <v>6.8195652173913075</v>
      </c>
      <c r="Y124" s="6">
        <v>0</v>
      </c>
      <c r="Z124" s="6">
        <f>SUM(NonNurse[[#This Row],[Physical Therapist (PT) Hours]],NonNurse[[#This Row],[PT Assistant Hours]],NonNurse[[#This Row],[PT Aide Hours]])/NonNurse[[#This Row],[MDS Census]]</f>
        <v>0.24690668202764984</v>
      </c>
      <c r="AA124" s="6">
        <v>0</v>
      </c>
      <c r="AB124" s="6">
        <v>0</v>
      </c>
      <c r="AC124" s="6">
        <v>0</v>
      </c>
      <c r="AD124" s="6">
        <v>0</v>
      </c>
      <c r="AE124" s="6">
        <v>0</v>
      </c>
      <c r="AF124" s="6">
        <v>0</v>
      </c>
      <c r="AG124" s="6">
        <v>0</v>
      </c>
      <c r="AH124" s="1">
        <v>155784</v>
      </c>
      <c r="AI124">
        <v>5</v>
      </c>
    </row>
    <row r="125" spans="1:35" x14ac:dyDescent="0.25">
      <c r="A125" t="s">
        <v>508</v>
      </c>
      <c r="B125" t="s">
        <v>304</v>
      </c>
      <c r="C125" t="s">
        <v>731</v>
      </c>
      <c r="D125" t="s">
        <v>578</v>
      </c>
      <c r="E125" s="6">
        <v>91.056338028169009</v>
      </c>
      <c r="F125" s="6">
        <v>5.183098591549296</v>
      </c>
      <c r="G125" s="6">
        <v>0.30985915492957744</v>
      </c>
      <c r="H125" s="6">
        <v>0.33098591549295775</v>
      </c>
      <c r="I125" s="6">
        <v>0.91549295774647887</v>
      </c>
      <c r="J125" s="6">
        <v>0</v>
      </c>
      <c r="K125" s="6">
        <v>0</v>
      </c>
      <c r="L125" s="6">
        <v>2.0471830985915491</v>
      </c>
      <c r="M125" s="6">
        <v>10.028169014084508</v>
      </c>
      <c r="N125" s="6">
        <v>7.7359154929577461</v>
      </c>
      <c r="O125" s="6">
        <f>SUM(NonNurse[[#This Row],[Qualified Social Work Staff Hours]],NonNurse[[#This Row],[Other Social Work Staff Hours]])/NonNurse[[#This Row],[MDS Census]]</f>
        <v>0.19508894044856925</v>
      </c>
      <c r="P125" s="6">
        <v>4.461267605633803</v>
      </c>
      <c r="Q125" s="6">
        <v>8.3943661971830981</v>
      </c>
      <c r="R125" s="6">
        <f>SUM(NonNurse[[#This Row],[Qualified Activities Professional Hours]],NonNurse[[#This Row],[Other Activities Professional Hours]])/NonNurse[[#This Row],[MDS Census]]</f>
        <v>0.14118329466357307</v>
      </c>
      <c r="S125" s="6">
        <v>6.2211267605633811</v>
      </c>
      <c r="T125" s="6">
        <v>6.6745070422535209</v>
      </c>
      <c r="U125" s="6">
        <v>0</v>
      </c>
      <c r="V125" s="6">
        <f>SUM(NonNurse[[#This Row],[Occupational Therapist Hours]],NonNurse[[#This Row],[OT Assistant Hours]],NonNurse[[#This Row],[OT Aide Hours]])/NonNurse[[#This Row],[MDS Census]]</f>
        <v>0.14162258313998455</v>
      </c>
      <c r="W125" s="6">
        <v>5.2143661971830975</v>
      </c>
      <c r="X125" s="6">
        <v>7.4649295774647868</v>
      </c>
      <c r="Y125" s="6">
        <v>3.4507042253521125</v>
      </c>
      <c r="Z125" s="6">
        <f>SUM(NonNurse[[#This Row],[Physical Therapist (PT) Hours]],NonNurse[[#This Row],[PT Assistant Hours]],NonNurse[[#This Row],[PT Aide Hours]])/NonNurse[[#This Row],[MDS Census]]</f>
        <v>0.17714307811291566</v>
      </c>
      <c r="AA125" s="6">
        <v>0</v>
      </c>
      <c r="AB125" s="6">
        <v>0</v>
      </c>
      <c r="AC125" s="6">
        <v>0</v>
      </c>
      <c r="AD125" s="6">
        <v>0</v>
      </c>
      <c r="AE125" s="6">
        <v>0</v>
      </c>
      <c r="AF125" s="6">
        <v>0</v>
      </c>
      <c r="AG125" s="6">
        <v>0</v>
      </c>
      <c r="AH125" s="1">
        <v>155637</v>
      </c>
      <c r="AI125">
        <v>5</v>
      </c>
    </row>
    <row r="126" spans="1:35" x14ac:dyDescent="0.25">
      <c r="A126" t="s">
        <v>508</v>
      </c>
      <c r="B126" t="s">
        <v>409</v>
      </c>
      <c r="C126" t="s">
        <v>721</v>
      </c>
      <c r="D126" t="s">
        <v>604</v>
      </c>
      <c r="E126" s="6">
        <v>59.402173913043477</v>
      </c>
      <c r="F126" s="6">
        <v>32.726956521739133</v>
      </c>
      <c r="G126" s="6">
        <v>1.0597826086956521</v>
      </c>
      <c r="H126" s="6">
        <v>0</v>
      </c>
      <c r="I126" s="6">
        <v>0</v>
      </c>
      <c r="J126" s="6">
        <v>0</v>
      </c>
      <c r="K126" s="6">
        <v>0</v>
      </c>
      <c r="L126" s="6">
        <v>3.0867391304347835</v>
      </c>
      <c r="M126" s="6">
        <v>0</v>
      </c>
      <c r="N126" s="6">
        <v>0</v>
      </c>
      <c r="O126" s="6">
        <f>SUM(NonNurse[[#This Row],[Qualified Social Work Staff Hours]],NonNurse[[#This Row],[Other Social Work Staff Hours]])/NonNurse[[#This Row],[MDS Census]]</f>
        <v>0</v>
      </c>
      <c r="P126" s="6">
        <v>4.7371739130434793</v>
      </c>
      <c r="Q126" s="6">
        <v>19.598043478260866</v>
      </c>
      <c r="R126" s="6">
        <f>SUM(NonNurse[[#This Row],[Qualified Activities Professional Hours]],NonNurse[[#This Row],[Other Activities Professional Hours]])/NonNurse[[#This Row],[MDS Census]]</f>
        <v>0.40966880146386092</v>
      </c>
      <c r="S126" s="6">
        <v>4.1173913043478256</v>
      </c>
      <c r="T126" s="6">
        <v>2.4232608695652176</v>
      </c>
      <c r="U126" s="6">
        <v>0</v>
      </c>
      <c r="V126" s="6">
        <f>SUM(NonNurse[[#This Row],[Occupational Therapist Hours]],NonNurse[[#This Row],[OT Assistant Hours]],NonNurse[[#This Row],[OT Aide Hours]])/NonNurse[[#This Row],[MDS Census]]</f>
        <v>0.11010795974382434</v>
      </c>
      <c r="W126" s="6">
        <v>3.2429347826086952</v>
      </c>
      <c r="X126" s="6">
        <v>2.8038043478260879</v>
      </c>
      <c r="Y126" s="6">
        <v>0</v>
      </c>
      <c r="Z126" s="6">
        <f>SUM(NonNurse[[#This Row],[Physical Therapist (PT) Hours]],NonNurse[[#This Row],[PT Assistant Hours]],NonNurse[[#This Row],[PT Aide Hours]])/NonNurse[[#This Row],[MDS Census]]</f>
        <v>0.10179322964318392</v>
      </c>
      <c r="AA126" s="6">
        <v>0</v>
      </c>
      <c r="AB126" s="6">
        <v>0</v>
      </c>
      <c r="AC126" s="6">
        <v>0</v>
      </c>
      <c r="AD126" s="6">
        <v>80.990000000000023</v>
      </c>
      <c r="AE126" s="6">
        <v>0</v>
      </c>
      <c r="AF126" s="6">
        <v>0</v>
      </c>
      <c r="AG126" s="6">
        <v>0</v>
      </c>
      <c r="AH126" s="1">
        <v>155775</v>
      </c>
      <c r="AI126">
        <v>5</v>
      </c>
    </row>
    <row r="127" spans="1:35" x14ac:dyDescent="0.25">
      <c r="A127" t="s">
        <v>508</v>
      </c>
      <c r="B127" t="s">
        <v>466</v>
      </c>
      <c r="C127" t="s">
        <v>660</v>
      </c>
      <c r="D127" t="s">
        <v>611</v>
      </c>
      <c r="E127" s="6">
        <v>99.010869565217391</v>
      </c>
      <c r="F127" s="6">
        <v>5.7391304347826084</v>
      </c>
      <c r="G127" s="6">
        <v>0</v>
      </c>
      <c r="H127" s="6">
        <v>0</v>
      </c>
      <c r="I127" s="6">
        <v>0</v>
      </c>
      <c r="J127" s="6">
        <v>0</v>
      </c>
      <c r="K127" s="6">
        <v>0</v>
      </c>
      <c r="L127" s="6">
        <v>4.1128260869565212</v>
      </c>
      <c r="M127" s="6">
        <v>0</v>
      </c>
      <c r="N127" s="6">
        <v>16.879347826086956</v>
      </c>
      <c r="O127" s="6">
        <f>SUM(NonNurse[[#This Row],[Qualified Social Work Staff Hours]],NonNurse[[#This Row],[Other Social Work Staff Hours]])/NonNurse[[#This Row],[MDS Census]]</f>
        <v>0.17047974530683938</v>
      </c>
      <c r="P127" s="6">
        <v>5.2119565217391308</v>
      </c>
      <c r="Q127" s="6">
        <v>17.091956521739132</v>
      </c>
      <c r="R127" s="6">
        <f>SUM(NonNurse[[#This Row],[Qualified Activities Professional Hours]],NonNurse[[#This Row],[Other Activities Professional Hours]])/NonNurse[[#This Row],[MDS Census]]</f>
        <v>0.22526731803710615</v>
      </c>
      <c r="S127" s="6">
        <v>13.161630434782614</v>
      </c>
      <c r="T127" s="6">
        <v>4.8398913043478258</v>
      </c>
      <c r="U127" s="6">
        <v>0</v>
      </c>
      <c r="V127" s="6">
        <f>SUM(NonNurse[[#This Row],[Occupational Therapist Hours]],NonNurse[[#This Row],[OT Assistant Hours]],NonNurse[[#This Row],[OT Aide Hours]])/NonNurse[[#This Row],[MDS Census]]</f>
        <v>0.18181359095400157</v>
      </c>
      <c r="W127" s="6">
        <v>9.9061956521739152</v>
      </c>
      <c r="X127" s="6">
        <v>7.1034782608695641</v>
      </c>
      <c r="Y127" s="6">
        <v>0</v>
      </c>
      <c r="Z127" s="6">
        <f>SUM(NonNurse[[#This Row],[Physical Therapist (PT) Hours]],NonNurse[[#This Row],[PT Assistant Hours]],NonNurse[[#This Row],[PT Aide Hours]])/NonNurse[[#This Row],[MDS Census]]</f>
        <v>0.1717960259084422</v>
      </c>
      <c r="AA127" s="6">
        <v>0</v>
      </c>
      <c r="AB127" s="6">
        <v>0</v>
      </c>
      <c r="AC127" s="6">
        <v>0</v>
      </c>
      <c r="AD127" s="6">
        <v>59.776739130434805</v>
      </c>
      <c r="AE127" s="6">
        <v>0</v>
      </c>
      <c r="AF127" s="6">
        <v>0</v>
      </c>
      <c r="AG127" s="6">
        <v>0</v>
      </c>
      <c r="AH127" s="1">
        <v>155836</v>
      </c>
      <c r="AI127">
        <v>5</v>
      </c>
    </row>
    <row r="128" spans="1:35" x14ac:dyDescent="0.25">
      <c r="A128" t="s">
        <v>508</v>
      </c>
      <c r="B128" t="s">
        <v>132</v>
      </c>
      <c r="C128" t="s">
        <v>739</v>
      </c>
      <c r="D128" t="s">
        <v>619</v>
      </c>
      <c r="E128" s="6">
        <v>78.5</v>
      </c>
      <c r="F128" s="6">
        <v>5.3043478260869561</v>
      </c>
      <c r="G128" s="6">
        <v>0.40760869565217389</v>
      </c>
      <c r="H128" s="6">
        <v>0.48369565217391303</v>
      </c>
      <c r="I128" s="6">
        <v>5.8695652173913047</v>
      </c>
      <c r="J128" s="6">
        <v>0</v>
      </c>
      <c r="K128" s="6">
        <v>0</v>
      </c>
      <c r="L128" s="6">
        <v>1.0897826086956521</v>
      </c>
      <c r="M128" s="6">
        <v>5.3043478260869561</v>
      </c>
      <c r="N128" s="6">
        <v>8.6051086956521754</v>
      </c>
      <c r="O128" s="6">
        <f>SUM(NonNurse[[#This Row],[Qualified Social Work Staff Hours]],NonNurse[[#This Row],[Other Social Work Staff Hours]])/NonNurse[[#This Row],[MDS Census]]</f>
        <v>0.17719052893935197</v>
      </c>
      <c r="P128" s="6">
        <v>12.051847826086956</v>
      </c>
      <c r="Q128" s="6">
        <v>10.195652173913043</v>
      </c>
      <c r="R128" s="6">
        <f>SUM(NonNurse[[#This Row],[Qualified Activities Professional Hours]],NonNurse[[#This Row],[Other Activities Professional Hours]])/NonNurse[[#This Row],[MDS Census]]</f>
        <v>0.28340764331210189</v>
      </c>
      <c r="S128" s="6">
        <v>8.2677173913043482</v>
      </c>
      <c r="T128" s="6">
        <v>0.36750000000000005</v>
      </c>
      <c r="U128" s="6">
        <v>0</v>
      </c>
      <c r="V128" s="6">
        <f>SUM(NonNurse[[#This Row],[Occupational Therapist Hours]],NonNurse[[#This Row],[OT Assistant Hours]],NonNurse[[#This Row],[OT Aide Hours]])/NonNurse[[#This Row],[MDS Census]]</f>
        <v>0.11000276931597895</v>
      </c>
      <c r="W128" s="6">
        <v>4.2933695652173904</v>
      </c>
      <c r="X128" s="6">
        <v>1.6353260869565218</v>
      </c>
      <c r="Y128" s="6">
        <v>0</v>
      </c>
      <c r="Z128" s="6">
        <f>SUM(NonNurse[[#This Row],[Physical Therapist (PT) Hours]],NonNurse[[#This Row],[PT Assistant Hours]],NonNurse[[#This Row],[PT Aide Hours]])/NonNurse[[#This Row],[MDS Census]]</f>
        <v>7.5524785378011619E-2</v>
      </c>
      <c r="AA128" s="6">
        <v>0</v>
      </c>
      <c r="AB128" s="6">
        <v>0</v>
      </c>
      <c r="AC128" s="6">
        <v>0</v>
      </c>
      <c r="AD128" s="6">
        <v>0</v>
      </c>
      <c r="AE128" s="6">
        <v>0</v>
      </c>
      <c r="AF128" s="6">
        <v>0</v>
      </c>
      <c r="AG128" s="6">
        <v>1.0434782608695652</v>
      </c>
      <c r="AH128" s="1">
        <v>155273</v>
      </c>
      <c r="AI128">
        <v>5</v>
      </c>
    </row>
    <row r="129" spans="1:35" x14ac:dyDescent="0.25">
      <c r="A129" t="s">
        <v>508</v>
      </c>
      <c r="B129" t="s">
        <v>44</v>
      </c>
      <c r="C129" t="s">
        <v>653</v>
      </c>
      <c r="D129" t="s">
        <v>611</v>
      </c>
      <c r="E129" s="6">
        <v>107.6195652173913</v>
      </c>
      <c r="F129" s="6">
        <v>4.8260869565217392</v>
      </c>
      <c r="G129" s="6">
        <v>0.37771739130434784</v>
      </c>
      <c r="H129" s="6">
        <v>0.31304347826086959</v>
      </c>
      <c r="I129" s="6">
        <v>2.097826086956522</v>
      </c>
      <c r="J129" s="6">
        <v>0</v>
      </c>
      <c r="K129" s="6">
        <v>0</v>
      </c>
      <c r="L129" s="6">
        <v>9.5283695652173908</v>
      </c>
      <c r="M129" s="6">
        <v>5.1304347826086953</v>
      </c>
      <c r="N129" s="6">
        <v>7.4904347826086966</v>
      </c>
      <c r="O129" s="6">
        <f>SUM(NonNurse[[#This Row],[Qualified Social Work Staff Hours]],NonNurse[[#This Row],[Other Social Work Staff Hours]])/NonNurse[[#This Row],[MDS Census]]</f>
        <v>0.11727300272699728</v>
      </c>
      <c r="P129" s="6">
        <v>12.046195652173916</v>
      </c>
      <c r="Q129" s="6">
        <v>4.5722826086956525</v>
      </c>
      <c r="R129" s="6">
        <f>SUM(NonNurse[[#This Row],[Qualified Activities Professional Hours]],NonNurse[[#This Row],[Other Activities Professional Hours]])/NonNurse[[#This Row],[MDS Census]]</f>
        <v>0.15441874558125446</v>
      </c>
      <c r="S129" s="6">
        <v>9.0318478260869615</v>
      </c>
      <c r="T129" s="6">
        <v>5.3520652173913046</v>
      </c>
      <c r="U129" s="6">
        <v>0</v>
      </c>
      <c r="V129" s="6">
        <f>SUM(NonNurse[[#This Row],[Occupational Therapist Hours]],NonNurse[[#This Row],[OT Assistant Hours]],NonNurse[[#This Row],[OT Aide Hours]])/NonNurse[[#This Row],[MDS Census]]</f>
        <v>0.13365518634481371</v>
      </c>
      <c r="W129" s="6">
        <v>8.477282608695651</v>
      </c>
      <c r="X129" s="6">
        <v>7.0291304347826093</v>
      </c>
      <c r="Y129" s="6">
        <v>0</v>
      </c>
      <c r="Z129" s="6">
        <f>SUM(NonNurse[[#This Row],[Physical Therapist (PT) Hours]],NonNurse[[#This Row],[PT Assistant Hours]],NonNurse[[#This Row],[PT Aide Hours]])/NonNurse[[#This Row],[MDS Census]]</f>
        <v>0.14408544591455411</v>
      </c>
      <c r="AA129" s="6">
        <v>0</v>
      </c>
      <c r="AB129" s="6">
        <v>0</v>
      </c>
      <c r="AC129" s="6">
        <v>0</v>
      </c>
      <c r="AD129" s="6">
        <v>0</v>
      </c>
      <c r="AE129" s="6">
        <v>0</v>
      </c>
      <c r="AF129" s="6">
        <v>0</v>
      </c>
      <c r="AG129" s="6">
        <v>0</v>
      </c>
      <c r="AH129" s="1">
        <v>155132</v>
      </c>
      <c r="AI129">
        <v>5</v>
      </c>
    </row>
    <row r="130" spans="1:35" x14ac:dyDescent="0.25">
      <c r="A130" t="s">
        <v>508</v>
      </c>
      <c r="B130" t="s">
        <v>321</v>
      </c>
      <c r="C130" t="s">
        <v>705</v>
      </c>
      <c r="D130" t="s">
        <v>583</v>
      </c>
      <c r="E130" s="6">
        <v>131.84782608695653</v>
      </c>
      <c r="F130" s="6">
        <v>4.8695652173913047</v>
      </c>
      <c r="G130" s="6">
        <v>0.2608695652173913</v>
      </c>
      <c r="H130" s="6">
        <v>0.64793478260869564</v>
      </c>
      <c r="I130" s="6">
        <v>2.8260869565217392</v>
      </c>
      <c r="J130" s="6">
        <v>0</v>
      </c>
      <c r="K130" s="6">
        <v>0</v>
      </c>
      <c r="L130" s="6">
        <v>4.9738043478260865</v>
      </c>
      <c r="M130" s="6">
        <v>5.7672826086956537</v>
      </c>
      <c r="N130" s="6">
        <v>0</v>
      </c>
      <c r="O130" s="6">
        <f>SUM(NonNurse[[#This Row],[Qualified Social Work Staff Hours]],NonNurse[[#This Row],[Other Social Work Staff Hours]])/NonNurse[[#This Row],[MDS Census]]</f>
        <v>4.3741962077493826E-2</v>
      </c>
      <c r="P130" s="6">
        <v>3.7011956521739138</v>
      </c>
      <c r="Q130" s="6">
        <v>4.2520652173913058</v>
      </c>
      <c r="R130" s="6">
        <f>SUM(NonNurse[[#This Row],[Qualified Activities Professional Hours]],NonNurse[[#This Row],[Other Activities Professional Hours]])/NonNurse[[#This Row],[MDS Census]]</f>
        <v>6.0321516900247334E-2</v>
      </c>
      <c r="S130" s="6">
        <v>13.610869565217389</v>
      </c>
      <c r="T130" s="6">
        <v>9.9757608695652173</v>
      </c>
      <c r="U130" s="6">
        <v>0</v>
      </c>
      <c r="V130" s="6">
        <f>SUM(NonNurse[[#This Row],[Occupational Therapist Hours]],NonNurse[[#This Row],[OT Assistant Hours]],NonNurse[[#This Row],[OT Aide Hours]])/NonNurse[[#This Row],[MDS Census]]</f>
        <v>0.17889282769991752</v>
      </c>
      <c r="W130" s="6">
        <v>5.0707608695652171</v>
      </c>
      <c r="X130" s="6">
        <v>11.201847826086956</v>
      </c>
      <c r="Y130" s="6">
        <v>0</v>
      </c>
      <c r="Z130" s="6">
        <f>SUM(NonNurse[[#This Row],[Physical Therapist (PT) Hours]],NonNurse[[#This Row],[PT Assistant Hours]],NonNurse[[#This Row],[PT Aide Hours]])/NonNurse[[#This Row],[MDS Census]]</f>
        <v>0.12341962077493816</v>
      </c>
      <c r="AA130" s="6">
        <v>0</v>
      </c>
      <c r="AB130" s="6">
        <v>0</v>
      </c>
      <c r="AC130" s="6">
        <v>0</v>
      </c>
      <c r="AD130" s="6">
        <v>0</v>
      </c>
      <c r="AE130" s="6">
        <v>0</v>
      </c>
      <c r="AF130" s="6">
        <v>0</v>
      </c>
      <c r="AG130" s="6">
        <v>0</v>
      </c>
      <c r="AH130" s="1">
        <v>155668</v>
      </c>
      <c r="AI130">
        <v>5</v>
      </c>
    </row>
    <row r="131" spans="1:35" x14ac:dyDescent="0.25">
      <c r="A131" t="s">
        <v>508</v>
      </c>
      <c r="B131" t="s">
        <v>96</v>
      </c>
      <c r="C131" t="s">
        <v>733</v>
      </c>
      <c r="D131" t="s">
        <v>578</v>
      </c>
      <c r="E131" s="6">
        <v>114.3804347826087</v>
      </c>
      <c r="F131" s="6">
        <v>68.6320652173913</v>
      </c>
      <c r="G131" s="6">
        <v>0.28260869565217389</v>
      </c>
      <c r="H131" s="6">
        <v>0.32608695652173914</v>
      </c>
      <c r="I131" s="6">
        <v>1.0434782608695652</v>
      </c>
      <c r="J131" s="6">
        <v>0</v>
      </c>
      <c r="K131" s="6">
        <v>0</v>
      </c>
      <c r="L131" s="6">
        <v>5.5792391304347824</v>
      </c>
      <c r="M131" s="6">
        <v>4.6358695652173916</v>
      </c>
      <c r="N131" s="6">
        <v>5.6804347826086961</v>
      </c>
      <c r="O131" s="6">
        <f>SUM(NonNurse[[#This Row],[Qualified Social Work Staff Hours]],NonNurse[[#This Row],[Other Social Work Staff Hours]])/NonNurse[[#This Row],[MDS Census]]</f>
        <v>9.0192910766891565E-2</v>
      </c>
      <c r="P131" s="6">
        <v>5.3043478260869561</v>
      </c>
      <c r="Q131" s="6">
        <v>43.314130434782598</v>
      </c>
      <c r="R131" s="6">
        <f>SUM(NonNurse[[#This Row],[Qualified Activities Professional Hours]],NonNurse[[#This Row],[Other Activities Professional Hours]])/NonNurse[[#This Row],[MDS Census]]</f>
        <v>0.42505939370901819</v>
      </c>
      <c r="S131" s="6">
        <v>7.953478260869562</v>
      </c>
      <c r="T131" s="6">
        <v>12.001086956521737</v>
      </c>
      <c r="U131" s="6">
        <v>0</v>
      </c>
      <c r="V131" s="6">
        <f>SUM(NonNurse[[#This Row],[Occupational Therapist Hours]],NonNurse[[#This Row],[OT Assistant Hours]],NonNurse[[#This Row],[OT Aide Hours]])/NonNurse[[#This Row],[MDS Census]]</f>
        <v>0.17445785422408053</v>
      </c>
      <c r="W131" s="6">
        <v>12.044347826086955</v>
      </c>
      <c r="X131" s="6">
        <v>11.02</v>
      </c>
      <c r="Y131" s="6">
        <v>0.63043478260869568</v>
      </c>
      <c r="Z131" s="6">
        <f>SUM(NonNurse[[#This Row],[Physical Therapist (PT) Hours]],NonNurse[[#This Row],[PT Assistant Hours]],NonNurse[[#This Row],[PT Aide Hours]])/NonNurse[[#This Row],[MDS Census]]</f>
        <v>0.20715765466121824</v>
      </c>
      <c r="AA131" s="6">
        <v>0</v>
      </c>
      <c r="AB131" s="6">
        <v>0</v>
      </c>
      <c r="AC131" s="6">
        <v>0</v>
      </c>
      <c r="AD131" s="6">
        <v>0</v>
      </c>
      <c r="AE131" s="6">
        <v>0</v>
      </c>
      <c r="AF131" s="6">
        <v>0</v>
      </c>
      <c r="AG131" s="6">
        <v>0</v>
      </c>
      <c r="AH131" s="1">
        <v>155220</v>
      </c>
      <c r="AI131">
        <v>5</v>
      </c>
    </row>
    <row r="132" spans="1:35" x14ac:dyDescent="0.25">
      <c r="A132" t="s">
        <v>508</v>
      </c>
      <c r="B132" t="s">
        <v>141</v>
      </c>
      <c r="C132" t="s">
        <v>696</v>
      </c>
      <c r="D132" t="s">
        <v>557</v>
      </c>
      <c r="E132" s="6">
        <v>66.489130434782609</v>
      </c>
      <c r="F132" s="6">
        <v>5.4782608695652177</v>
      </c>
      <c r="G132" s="6">
        <v>0.47826086956521741</v>
      </c>
      <c r="H132" s="6">
        <v>0.33804347826086956</v>
      </c>
      <c r="I132" s="6">
        <v>5.0543478260869561</v>
      </c>
      <c r="J132" s="6">
        <v>0</v>
      </c>
      <c r="K132" s="6">
        <v>0</v>
      </c>
      <c r="L132" s="6">
        <v>5.1292391304347822</v>
      </c>
      <c r="M132" s="6">
        <v>5.2173913043478262</v>
      </c>
      <c r="N132" s="6">
        <v>4.6440217391304346</v>
      </c>
      <c r="O132" s="6">
        <f>SUM(NonNurse[[#This Row],[Qualified Social Work Staff Hours]],NonNurse[[#This Row],[Other Social Work Staff Hours]])/NonNurse[[#This Row],[MDS Census]]</f>
        <v>0.14831616805623674</v>
      </c>
      <c r="P132" s="6">
        <v>8.9536956521739128</v>
      </c>
      <c r="Q132" s="6">
        <v>5.1954347826086957</v>
      </c>
      <c r="R132" s="6">
        <f>SUM(NonNurse[[#This Row],[Qualified Activities Professional Hours]],NonNurse[[#This Row],[Other Activities Professional Hours]])/NonNurse[[#This Row],[MDS Census]]</f>
        <v>0.21280366192578062</v>
      </c>
      <c r="S132" s="6">
        <v>4.6065217391304358</v>
      </c>
      <c r="T132" s="6">
        <v>2.9229347826086949</v>
      </c>
      <c r="U132" s="6">
        <v>0</v>
      </c>
      <c r="V132" s="6">
        <f>SUM(NonNurse[[#This Row],[Occupational Therapist Hours]],NonNurse[[#This Row],[OT Assistant Hours]],NonNurse[[#This Row],[OT Aide Hours]])/NonNurse[[#This Row],[MDS Census]]</f>
        <v>0.11324341997711297</v>
      </c>
      <c r="W132" s="6">
        <v>4.8393478260869589</v>
      </c>
      <c r="X132" s="6">
        <v>1.997717391304348</v>
      </c>
      <c r="Y132" s="6">
        <v>0</v>
      </c>
      <c r="Z132" s="6">
        <f>SUM(NonNurse[[#This Row],[Physical Therapist (PT) Hours]],NonNurse[[#This Row],[PT Assistant Hours]],NonNurse[[#This Row],[PT Aide Hours]])/NonNurse[[#This Row],[MDS Census]]</f>
        <v>0.1028298185384993</v>
      </c>
      <c r="AA132" s="6">
        <v>0</v>
      </c>
      <c r="AB132" s="6">
        <v>0</v>
      </c>
      <c r="AC132" s="6">
        <v>0</v>
      </c>
      <c r="AD132" s="6">
        <v>0</v>
      </c>
      <c r="AE132" s="6">
        <v>0</v>
      </c>
      <c r="AF132" s="6">
        <v>0</v>
      </c>
      <c r="AG132" s="6">
        <v>0</v>
      </c>
      <c r="AH132" s="1">
        <v>155291</v>
      </c>
      <c r="AI132">
        <v>5</v>
      </c>
    </row>
    <row r="133" spans="1:35" x14ac:dyDescent="0.25">
      <c r="A133" t="s">
        <v>508</v>
      </c>
      <c r="B133" t="s">
        <v>128</v>
      </c>
      <c r="C133" t="s">
        <v>707</v>
      </c>
      <c r="D133" t="s">
        <v>603</v>
      </c>
      <c r="E133" s="6">
        <v>84.369565217391298</v>
      </c>
      <c r="F133" s="6">
        <v>6.3478260869565215</v>
      </c>
      <c r="G133" s="6">
        <v>0.58695652173913049</v>
      </c>
      <c r="H133" s="6">
        <v>0.37608695652173912</v>
      </c>
      <c r="I133" s="6">
        <v>0.70652173913043481</v>
      </c>
      <c r="J133" s="6">
        <v>0</v>
      </c>
      <c r="K133" s="6">
        <v>0</v>
      </c>
      <c r="L133" s="6">
        <v>5.2426086956521738</v>
      </c>
      <c r="M133" s="6">
        <v>4.8695652173913047</v>
      </c>
      <c r="N133" s="6">
        <v>10.322608695652173</v>
      </c>
      <c r="O133" s="6">
        <f>SUM(NonNurse[[#This Row],[Qualified Social Work Staff Hours]],NonNurse[[#This Row],[Other Social Work Staff Hours]])/NonNurse[[#This Row],[MDS Census]]</f>
        <v>0.18006699304303014</v>
      </c>
      <c r="P133" s="6">
        <v>5.3359782608695658</v>
      </c>
      <c r="Q133" s="6">
        <v>0.1983695652173913</v>
      </c>
      <c r="R133" s="6">
        <f>SUM(NonNurse[[#This Row],[Qualified Activities Professional Hours]],NonNurse[[#This Row],[Other Activities Professional Hours]])/NonNurse[[#This Row],[MDS Census]]</f>
        <v>6.5596495748518432E-2</v>
      </c>
      <c r="S133" s="6">
        <v>4.007173913043478</v>
      </c>
      <c r="T133" s="6">
        <v>5.4404347826086958</v>
      </c>
      <c r="U133" s="6">
        <v>0</v>
      </c>
      <c r="V133" s="6">
        <f>SUM(NonNurse[[#This Row],[Occupational Therapist Hours]],NonNurse[[#This Row],[OT Assistant Hours]],NonNurse[[#This Row],[OT Aide Hours]])/NonNurse[[#This Row],[MDS Census]]</f>
        <v>0.11197887142489051</v>
      </c>
      <c r="W133" s="6">
        <v>4.4308695652173906</v>
      </c>
      <c r="X133" s="6">
        <v>8.5888043478260894</v>
      </c>
      <c r="Y133" s="6">
        <v>0</v>
      </c>
      <c r="Z133" s="6">
        <f>SUM(NonNurse[[#This Row],[Physical Therapist (PT) Hours]],NonNurse[[#This Row],[PT Assistant Hours]],NonNurse[[#This Row],[PT Aide Hours]])/NonNurse[[#This Row],[MDS Census]]</f>
        <v>0.15431718629219277</v>
      </c>
      <c r="AA133" s="6">
        <v>0</v>
      </c>
      <c r="AB133" s="6">
        <v>0</v>
      </c>
      <c r="AC133" s="6">
        <v>0</v>
      </c>
      <c r="AD133" s="6">
        <v>0</v>
      </c>
      <c r="AE133" s="6">
        <v>0</v>
      </c>
      <c r="AF133" s="6">
        <v>0</v>
      </c>
      <c r="AG133" s="6">
        <v>0</v>
      </c>
      <c r="AH133" s="1">
        <v>155269</v>
      </c>
      <c r="AI133">
        <v>5</v>
      </c>
    </row>
    <row r="134" spans="1:35" x14ac:dyDescent="0.25">
      <c r="A134" t="s">
        <v>508</v>
      </c>
      <c r="B134" t="s">
        <v>164</v>
      </c>
      <c r="C134" t="s">
        <v>667</v>
      </c>
      <c r="D134" t="s">
        <v>615</v>
      </c>
      <c r="E134" s="6">
        <v>37.663043478260867</v>
      </c>
      <c r="F134" s="6">
        <v>5.3043478260869561</v>
      </c>
      <c r="G134" s="6">
        <v>0.46739130434782611</v>
      </c>
      <c r="H134" s="6">
        <v>0.16086956521739132</v>
      </c>
      <c r="I134" s="6">
        <v>1.173913043478261</v>
      </c>
      <c r="J134" s="6">
        <v>0</v>
      </c>
      <c r="K134" s="6">
        <v>0</v>
      </c>
      <c r="L134" s="6">
        <v>1.6413043478260869</v>
      </c>
      <c r="M134" s="6">
        <v>5.4782608695652177</v>
      </c>
      <c r="N134" s="6">
        <v>0</v>
      </c>
      <c r="O134" s="6">
        <f>SUM(NonNurse[[#This Row],[Qualified Social Work Staff Hours]],NonNurse[[#This Row],[Other Social Work Staff Hours]])/NonNurse[[#This Row],[MDS Census]]</f>
        <v>0.14545454545454548</v>
      </c>
      <c r="P134" s="6">
        <v>7.8810869565217372</v>
      </c>
      <c r="Q134" s="6">
        <v>4.7896739130434778</v>
      </c>
      <c r="R134" s="6">
        <f>SUM(NonNurse[[#This Row],[Qualified Activities Professional Hours]],NonNurse[[#This Row],[Other Activities Professional Hours]])/NonNurse[[#This Row],[MDS Census]]</f>
        <v>0.33642424242424235</v>
      </c>
      <c r="S134" s="6">
        <v>2.801847826086957</v>
      </c>
      <c r="T134" s="6">
        <v>0.63695652173913042</v>
      </c>
      <c r="U134" s="6">
        <v>0</v>
      </c>
      <c r="V134" s="6">
        <f>SUM(NonNurse[[#This Row],[Occupational Therapist Hours]],NonNurse[[#This Row],[OT Assistant Hours]],NonNurse[[#This Row],[OT Aide Hours]])/NonNurse[[#This Row],[MDS Census]]</f>
        <v>9.1304473304473319E-2</v>
      </c>
      <c r="W134" s="6">
        <v>1.1266304347826088</v>
      </c>
      <c r="X134" s="6">
        <v>3.9384782608695654</v>
      </c>
      <c r="Y134" s="6">
        <v>0</v>
      </c>
      <c r="Z134" s="6">
        <f>SUM(NonNurse[[#This Row],[Physical Therapist (PT) Hours]],NonNurse[[#This Row],[PT Assistant Hours]],NonNurse[[#This Row],[PT Aide Hours]])/NonNurse[[#This Row],[MDS Census]]</f>
        <v>0.13448484848484851</v>
      </c>
      <c r="AA134" s="6">
        <v>0</v>
      </c>
      <c r="AB134" s="6">
        <v>0</v>
      </c>
      <c r="AC134" s="6">
        <v>0</v>
      </c>
      <c r="AD134" s="6">
        <v>0</v>
      </c>
      <c r="AE134" s="6">
        <v>0</v>
      </c>
      <c r="AF134" s="6">
        <v>0</v>
      </c>
      <c r="AG134" s="6">
        <v>0</v>
      </c>
      <c r="AH134" s="1">
        <v>155341</v>
      </c>
      <c r="AI134">
        <v>5</v>
      </c>
    </row>
    <row r="135" spans="1:35" x14ac:dyDescent="0.25">
      <c r="A135" t="s">
        <v>508</v>
      </c>
      <c r="B135" t="s">
        <v>23</v>
      </c>
      <c r="C135" t="s">
        <v>659</v>
      </c>
      <c r="D135" t="s">
        <v>551</v>
      </c>
      <c r="E135" s="6">
        <v>69.793478260869563</v>
      </c>
      <c r="F135" s="6">
        <v>5</v>
      </c>
      <c r="G135" s="6">
        <v>1.173913043478261</v>
      </c>
      <c r="H135" s="6">
        <v>0.25108695652173912</v>
      </c>
      <c r="I135" s="6">
        <v>0.54347826086956519</v>
      </c>
      <c r="J135" s="6">
        <v>0</v>
      </c>
      <c r="K135" s="6">
        <v>0</v>
      </c>
      <c r="L135" s="6">
        <v>3.524999999999999</v>
      </c>
      <c r="M135" s="6">
        <v>5.0108695652173916</v>
      </c>
      <c r="N135" s="6">
        <v>4.8217391304347812</v>
      </c>
      <c r="O135" s="6">
        <f>SUM(NonNurse[[#This Row],[Qualified Social Work Staff Hours]],NonNurse[[#This Row],[Other Social Work Staff Hours]])/NonNurse[[#This Row],[MDS Census]]</f>
        <v>0.14088148263510356</v>
      </c>
      <c r="P135" s="6">
        <v>8.0970652173913056</v>
      </c>
      <c r="Q135" s="6">
        <v>3.2068478260869568</v>
      </c>
      <c r="R135" s="6">
        <f>SUM(NonNurse[[#This Row],[Qualified Activities Professional Hours]],NonNurse[[#This Row],[Other Activities Professional Hours]])/NonNurse[[#This Row],[MDS Census]]</f>
        <v>0.16196231116648499</v>
      </c>
      <c r="S135" s="6">
        <v>5.3329347826086959</v>
      </c>
      <c r="T135" s="6">
        <v>4.3058695652173906</v>
      </c>
      <c r="U135" s="6">
        <v>0</v>
      </c>
      <c r="V135" s="6">
        <f>SUM(NonNurse[[#This Row],[Occupational Therapist Hours]],NonNurse[[#This Row],[OT Assistant Hours]],NonNurse[[#This Row],[OT Aide Hours]])/NonNurse[[#This Row],[MDS Census]]</f>
        <v>0.13810465659554585</v>
      </c>
      <c r="W135" s="6">
        <v>3.2348913043478262</v>
      </c>
      <c r="X135" s="6">
        <v>4.2319565217391304</v>
      </c>
      <c r="Y135" s="6">
        <v>0</v>
      </c>
      <c r="Z135" s="6">
        <f>SUM(NonNurse[[#This Row],[Physical Therapist (PT) Hours]],NonNurse[[#This Row],[PT Assistant Hours]],NonNurse[[#This Row],[PT Aide Hours]])/NonNurse[[#This Row],[MDS Census]]</f>
        <v>0.10698489331879769</v>
      </c>
      <c r="AA135" s="6">
        <v>0</v>
      </c>
      <c r="AB135" s="6">
        <v>0</v>
      </c>
      <c r="AC135" s="6">
        <v>0</v>
      </c>
      <c r="AD135" s="6">
        <v>0</v>
      </c>
      <c r="AE135" s="6">
        <v>0</v>
      </c>
      <c r="AF135" s="6">
        <v>0</v>
      </c>
      <c r="AG135" s="6">
        <v>0</v>
      </c>
      <c r="AH135" s="1">
        <v>155066</v>
      </c>
      <c r="AI135">
        <v>5</v>
      </c>
    </row>
    <row r="136" spans="1:35" x14ac:dyDescent="0.25">
      <c r="A136" t="s">
        <v>508</v>
      </c>
      <c r="B136" t="s">
        <v>169</v>
      </c>
      <c r="C136" t="s">
        <v>707</v>
      </c>
      <c r="D136" t="s">
        <v>603</v>
      </c>
      <c r="E136" s="6">
        <v>52.315217391304351</v>
      </c>
      <c r="F136" s="6">
        <v>5.2173913043478262</v>
      </c>
      <c r="G136" s="6">
        <v>0.4891304347826087</v>
      </c>
      <c r="H136" s="6">
        <v>0.2467391304347826</v>
      </c>
      <c r="I136" s="6">
        <v>0.59782608695652173</v>
      </c>
      <c r="J136" s="6">
        <v>0</v>
      </c>
      <c r="K136" s="6">
        <v>0</v>
      </c>
      <c r="L136" s="6">
        <v>0.5347826086956522</v>
      </c>
      <c r="M136" s="6">
        <v>0</v>
      </c>
      <c r="N136" s="6">
        <v>5.1304347826086953</v>
      </c>
      <c r="O136" s="6">
        <f>SUM(NonNurse[[#This Row],[Qualified Social Work Staff Hours]],NonNurse[[#This Row],[Other Social Work Staff Hours]])/NonNurse[[#This Row],[MDS Census]]</f>
        <v>9.8067733222522324E-2</v>
      </c>
      <c r="P136" s="6">
        <v>12.291739130434781</v>
      </c>
      <c r="Q136" s="6">
        <v>0</v>
      </c>
      <c r="R136" s="6">
        <f>SUM(NonNurse[[#This Row],[Qualified Activities Professional Hours]],NonNurse[[#This Row],[Other Activities Professional Hours]])/NonNurse[[#This Row],[MDS Census]]</f>
        <v>0.23495532931643462</v>
      </c>
      <c r="S136" s="6">
        <v>1.0719565217391305</v>
      </c>
      <c r="T136" s="6">
        <v>1.0458695652173911</v>
      </c>
      <c r="U136" s="6">
        <v>0</v>
      </c>
      <c r="V136" s="6">
        <f>SUM(NonNurse[[#This Row],[Occupational Therapist Hours]],NonNurse[[#This Row],[OT Assistant Hours]],NonNurse[[#This Row],[OT Aide Hours]])/NonNurse[[#This Row],[MDS Census]]</f>
        <v>4.0482027841263236E-2</v>
      </c>
      <c r="W136" s="6">
        <v>0.6882608695652177</v>
      </c>
      <c r="X136" s="6">
        <v>0.61108695652173917</v>
      </c>
      <c r="Y136" s="6">
        <v>0</v>
      </c>
      <c r="Z136" s="6">
        <f>SUM(NonNurse[[#This Row],[Physical Therapist (PT) Hours]],NonNurse[[#This Row],[PT Assistant Hours]],NonNurse[[#This Row],[PT Aide Hours]])/NonNurse[[#This Row],[MDS Census]]</f>
        <v>2.4836900062331191E-2</v>
      </c>
      <c r="AA136" s="6">
        <v>0</v>
      </c>
      <c r="AB136" s="6">
        <v>0</v>
      </c>
      <c r="AC136" s="6">
        <v>0</v>
      </c>
      <c r="AD136" s="6">
        <v>0</v>
      </c>
      <c r="AE136" s="6">
        <v>0</v>
      </c>
      <c r="AF136" s="6">
        <v>0</v>
      </c>
      <c r="AG136" s="6">
        <v>0</v>
      </c>
      <c r="AH136" s="1">
        <v>155352</v>
      </c>
      <c r="AI136">
        <v>5</v>
      </c>
    </row>
    <row r="137" spans="1:35" x14ac:dyDescent="0.25">
      <c r="A137" t="s">
        <v>508</v>
      </c>
      <c r="B137" t="s">
        <v>259</v>
      </c>
      <c r="C137" t="s">
        <v>777</v>
      </c>
      <c r="D137" t="s">
        <v>551</v>
      </c>
      <c r="E137" s="6">
        <v>57.173913043478258</v>
      </c>
      <c r="F137" s="6">
        <v>5.2405434782608715</v>
      </c>
      <c r="G137" s="6">
        <v>0.20108695652173914</v>
      </c>
      <c r="H137" s="6">
        <v>0.30163043478260876</v>
      </c>
      <c r="I137" s="6">
        <v>0.52173913043478259</v>
      </c>
      <c r="J137" s="6">
        <v>0</v>
      </c>
      <c r="K137" s="6">
        <v>0</v>
      </c>
      <c r="L137" s="6">
        <v>1.712608695652174</v>
      </c>
      <c r="M137" s="6">
        <v>5.0128260869565207</v>
      </c>
      <c r="N137" s="6">
        <v>9.8484782608695642</v>
      </c>
      <c r="O137" s="6">
        <f>SUM(NonNurse[[#This Row],[Qualified Social Work Staff Hours]],NonNurse[[#This Row],[Other Social Work Staff Hours]])/NonNurse[[#This Row],[MDS Census]]</f>
        <v>0.25993155893536118</v>
      </c>
      <c r="P137" s="6">
        <v>4.7509782608695659</v>
      </c>
      <c r="Q137" s="6">
        <v>8.2686956521739141</v>
      </c>
      <c r="R137" s="6">
        <f>SUM(NonNurse[[#This Row],[Qualified Activities Professional Hours]],NonNurse[[#This Row],[Other Activities Professional Hours]])/NonNurse[[#This Row],[MDS Census]]</f>
        <v>0.22772053231939168</v>
      </c>
      <c r="S137" s="6">
        <v>2.7408695652173902</v>
      </c>
      <c r="T137" s="6">
        <v>2.658260869565217</v>
      </c>
      <c r="U137" s="6">
        <v>0</v>
      </c>
      <c r="V137" s="6">
        <f>SUM(NonNurse[[#This Row],[Occupational Therapist Hours]],NonNurse[[#This Row],[OT Assistant Hours]],NonNurse[[#This Row],[OT Aide Hours]])/NonNurse[[#This Row],[MDS Census]]</f>
        <v>9.4433460076045611E-2</v>
      </c>
      <c r="W137" s="6">
        <v>0.85304347826086957</v>
      </c>
      <c r="X137" s="6">
        <v>2.9453260869565221</v>
      </c>
      <c r="Y137" s="6">
        <v>0</v>
      </c>
      <c r="Z137" s="6">
        <f>SUM(NonNurse[[#This Row],[Physical Therapist (PT) Hours]],NonNurse[[#This Row],[PT Assistant Hours]],NonNurse[[#This Row],[PT Aide Hours]])/NonNurse[[#This Row],[MDS Census]]</f>
        <v>6.6435361216730049E-2</v>
      </c>
      <c r="AA137" s="6">
        <v>0</v>
      </c>
      <c r="AB137" s="6">
        <v>0</v>
      </c>
      <c r="AC137" s="6">
        <v>0</v>
      </c>
      <c r="AD137" s="6">
        <v>0</v>
      </c>
      <c r="AE137" s="6">
        <v>0</v>
      </c>
      <c r="AF137" s="6">
        <v>0</v>
      </c>
      <c r="AG137" s="6">
        <v>0</v>
      </c>
      <c r="AH137" s="1">
        <v>155522</v>
      </c>
      <c r="AI137">
        <v>5</v>
      </c>
    </row>
    <row r="138" spans="1:35" x14ac:dyDescent="0.25">
      <c r="A138" t="s">
        <v>508</v>
      </c>
      <c r="B138" t="s">
        <v>309</v>
      </c>
      <c r="C138" t="s">
        <v>708</v>
      </c>
      <c r="D138" t="s">
        <v>605</v>
      </c>
      <c r="E138" s="6">
        <v>55.391304347826086</v>
      </c>
      <c r="F138" s="6">
        <v>5.7391304347826084</v>
      </c>
      <c r="G138" s="6">
        <v>0</v>
      </c>
      <c r="H138" s="6">
        <v>0</v>
      </c>
      <c r="I138" s="6">
        <v>1.0543478260869565</v>
      </c>
      <c r="J138" s="6">
        <v>0</v>
      </c>
      <c r="K138" s="6">
        <v>0</v>
      </c>
      <c r="L138" s="6">
        <v>1.0533695652173913</v>
      </c>
      <c r="M138" s="6">
        <v>10.611413043478262</v>
      </c>
      <c r="N138" s="6">
        <v>5.0869565217391308</v>
      </c>
      <c r="O138" s="6">
        <f>SUM(NonNurse[[#This Row],[Qualified Social Work Staff Hours]],NonNurse[[#This Row],[Other Social Work Staff Hours]])/NonNurse[[#This Row],[MDS Census]]</f>
        <v>0.2834085557299843</v>
      </c>
      <c r="P138" s="6">
        <v>4.5679347826086953</v>
      </c>
      <c r="Q138" s="6">
        <v>11.334239130434783</v>
      </c>
      <c r="R138" s="6">
        <f>SUM(NonNurse[[#This Row],[Qualified Activities Professional Hours]],NonNurse[[#This Row],[Other Activities Professional Hours]])/NonNurse[[#This Row],[MDS Census]]</f>
        <v>0.28708791208791212</v>
      </c>
      <c r="S138" s="6">
        <v>2.0477173913043472</v>
      </c>
      <c r="T138" s="6">
        <v>3.795543478260869</v>
      </c>
      <c r="U138" s="6">
        <v>0</v>
      </c>
      <c r="V138" s="6">
        <f>SUM(NonNurse[[#This Row],[Occupational Therapist Hours]],NonNurse[[#This Row],[OT Assistant Hours]],NonNurse[[#This Row],[OT Aide Hours]])/NonNurse[[#This Row],[MDS Census]]</f>
        <v>0.10549058084772368</v>
      </c>
      <c r="W138" s="6">
        <v>1.1949999999999998</v>
      </c>
      <c r="X138" s="6">
        <v>3.0779347826086951</v>
      </c>
      <c r="Y138" s="6">
        <v>0</v>
      </c>
      <c r="Z138" s="6">
        <f>SUM(NonNurse[[#This Row],[Physical Therapist (PT) Hours]],NonNurse[[#This Row],[PT Assistant Hours]],NonNurse[[#This Row],[PT Aide Hours]])/NonNurse[[#This Row],[MDS Census]]</f>
        <v>7.7140894819466246E-2</v>
      </c>
      <c r="AA138" s="6">
        <v>0</v>
      </c>
      <c r="AB138" s="6">
        <v>0</v>
      </c>
      <c r="AC138" s="6">
        <v>0</v>
      </c>
      <c r="AD138" s="6">
        <v>0</v>
      </c>
      <c r="AE138" s="6">
        <v>0.46739130434782611</v>
      </c>
      <c r="AF138" s="6">
        <v>0</v>
      </c>
      <c r="AG138" s="6">
        <v>0</v>
      </c>
      <c r="AH138" s="1">
        <v>155654</v>
      </c>
      <c r="AI138">
        <v>5</v>
      </c>
    </row>
    <row r="139" spans="1:35" x14ac:dyDescent="0.25">
      <c r="A139" t="s">
        <v>508</v>
      </c>
      <c r="B139" t="s">
        <v>477</v>
      </c>
      <c r="C139" t="s">
        <v>653</v>
      </c>
      <c r="D139" t="s">
        <v>611</v>
      </c>
      <c r="E139" s="6">
        <v>5.5543478260869561</v>
      </c>
      <c r="F139" s="6">
        <v>4.6956521739130439</v>
      </c>
      <c r="G139" s="6">
        <v>1.1663043478260875</v>
      </c>
      <c r="H139" s="6">
        <v>0.35326086956521741</v>
      </c>
      <c r="I139" s="6">
        <v>0.33695652173913043</v>
      </c>
      <c r="J139" s="6">
        <v>0</v>
      </c>
      <c r="K139" s="6">
        <v>0</v>
      </c>
      <c r="L139" s="6">
        <v>0.17750000000000002</v>
      </c>
      <c r="M139" s="6">
        <v>4.0566304347826074</v>
      </c>
      <c r="N139" s="6">
        <v>0</v>
      </c>
      <c r="O139" s="6">
        <f>SUM(NonNurse[[#This Row],[Qualified Social Work Staff Hours]],NonNurse[[#This Row],[Other Social Work Staff Hours]])/NonNurse[[#This Row],[MDS Census]]</f>
        <v>0.73035225048923658</v>
      </c>
      <c r="P139" s="6">
        <v>1.849891304347826</v>
      </c>
      <c r="Q139" s="6">
        <v>0</v>
      </c>
      <c r="R139" s="6">
        <f>SUM(NonNurse[[#This Row],[Qualified Activities Professional Hours]],NonNurse[[#This Row],[Other Activities Professional Hours]])/NonNurse[[#This Row],[MDS Census]]</f>
        <v>0.33305283757338555</v>
      </c>
      <c r="S139" s="6">
        <v>2.4680434782608693</v>
      </c>
      <c r="T139" s="6">
        <v>4.4456521739130436E-2</v>
      </c>
      <c r="U139" s="6">
        <v>0</v>
      </c>
      <c r="V139" s="6">
        <f>SUM(NonNurse[[#This Row],[Occupational Therapist Hours]],NonNurse[[#This Row],[OT Assistant Hours]],NonNurse[[#This Row],[OT Aide Hours]])/NonNurse[[#This Row],[MDS Census]]</f>
        <v>0.45234833659491192</v>
      </c>
      <c r="W139" s="6">
        <v>3.9245652173913061</v>
      </c>
      <c r="X139" s="6">
        <v>0.25826086956521732</v>
      </c>
      <c r="Y139" s="6">
        <v>0</v>
      </c>
      <c r="Z139" s="6">
        <f>SUM(NonNurse[[#This Row],[Physical Therapist (PT) Hours]],NonNurse[[#This Row],[PT Assistant Hours]],NonNurse[[#This Row],[PT Aide Hours]])/NonNurse[[#This Row],[MDS Census]]</f>
        <v>0.75307240704501011</v>
      </c>
      <c r="AA139" s="6">
        <v>0</v>
      </c>
      <c r="AB139" s="6">
        <v>0</v>
      </c>
      <c r="AC139" s="6">
        <v>0</v>
      </c>
      <c r="AD139" s="6">
        <v>0</v>
      </c>
      <c r="AE139" s="6">
        <v>0</v>
      </c>
      <c r="AF139" s="6">
        <v>0</v>
      </c>
      <c r="AG139" s="6">
        <v>0</v>
      </c>
      <c r="AH139" s="1">
        <v>155848</v>
      </c>
      <c r="AI139">
        <v>5</v>
      </c>
    </row>
    <row r="140" spans="1:35" x14ac:dyDescent="0.25">
      <c r="A140" t="s">
        <v>508</v>
      </c>
      <c r="B140" t="s">
        <v>341</v>
      </c>
      <c r="C140" t="s">
        <v>659</v>
      </c>
      <c r="D140" t="s">
        <v>551</v>
      </c>
      <c r="E140" s="6">
        <v>35.119565217391305</v>
      </c>
      <c r="F140" s="6">
        <v>4.1576086956521738</v>
      </c>
      <c r="G140" s="6">
        <v>0</v>
      </c>
      <c r="H140" s="6">
        <v>0</v>
      </c>
      <c r="I140" s="6">
        <v>0</v>
      </c>
      <c r="J140" s="6">
        <v>0</v>
      </c>
      <c r="K140" s="6">
        <v>0</v>
      </c>
      <c r="L140" s="6">
        <v>2.6728260869565217</v>
      </c>
      <c r="M140" s="6">
        <v>5.2173913043478262</v>
      </c>
      <c r="N140" s="6">
        <v>0</v>
      </c>
      <c r="O140" s="6">
        <f>SUM(NonNurse[[#This Row],[Qualified Social Work Staff Hours]],NonNurse[[#This Row],[Other Social Work Staff Hours]])/NonNurse[[#This Row],[MDS Census]]</f>
        <v>0.14856081708449398</v>
      </c>
      <c r="P140" s="6">
        <v>5.2741304347826077</v>
      </c>
      <c r="Q140" s="6">
        <v>4.3544565217391282</v>
      </c>
      <c r="R140" s="6">
        <f>SUM(NonNurse[[#This Row],[Qualified Activities Professional Hours]],NonNurse[[#This Row],[Other Activities Professional Hours]])/NonNurse[[#This Row],[MDS Census]]</f>
        <v>0.27416589291241095</v>
      </c>
      <c r="S140" s="6">
        <v>1.1006521739130435</v>
      </c>
      <c r="T140" s="6">
        <v>5.1514130434782608</v>
      </c>
      <c r="U140" s="6">
        <v>0</v>
      </c>
      <c r="V140" s="6">
        <f>SUM(NonNurse[[#This Row],[Occupational Therapist Hours]],NonNurse[[#This Row],[OT Assistant Hours]],NonNurse[[#This Row],[OT Aide Hours]])/NonNurse[[#This Row],[MDS Census]]</f>
        <v>0.17802228412256266</v>
      </c>
      <c r="W140" s="6">
        <v>0.46815217391304353</v>
      </c>
      <c r="X140" s="6">
        <v>5.8080434782608696</v>
      </c>
      <c r="Y140" s="6">
        <v>0</v>
      </c>
      <c r="Z140" s="6">
        <f>SUM(NonNurse[[#This Row],[Physical Therapist (PT) Hours]],NonNurse[[#This Row],[PT Assistant Hours]],NonNurse[[#This Row],[PT Aide Hours]])/NonNurse[[#This Row],[MDS Census]]</f>
        <v>0.17870937790157848</v>
      </c>
      <c r="AA140" s="6">
        <v>0</v>
      </c>
      <c r="AB140" s="6">
        <v>0</v>
      </c>
      <c r="AC140" s="6">
        <v>0</v>
      </c>
      <c r="AD140" s="6">
        <v>0</v>
      </c>
      <c r="AE140" s="6">
        <v>0</v>
      </c>
      <c r="AF140" s="6">
        <v>0</v>
      </c>
      <c r="AG140" s="6">
        <v>0</v>
      </c>
      <c r="AH140" s="1">
        <v>155690</v>
      </c>
      <c r="AI140">
        <v>5</v>
      </c>
    </row>
    <row r="141" spans="1:35" x14ac:dyDescent="0.25">
      <c r="A141" t="s">
        <v>508</v>
      </c>
      <c r="B141" t="s">
        <v>229</v>
      </c>
      <c r="C141" t="s">
        <v>765</v>
      </c>
      <c r="D141" t="s">
        <v>579</v>
      </c>
      <c r="E141" s="6">
        <v>21.913043478260871</v>
      </c>
      <c r="F141" s="6">
        <v>5.1358695652173916</v>
      </c>
      <c r="G141" s="6">
        <v>0</v>
      </c>
      <c r="H141" s="6">
        <v>0</v>
      </c>
      <c r="I141" s="6">
        <v>0</v>
      </c>
      <c r="J141" s="6">
        <v>0</v>
      </c>
      <c r="K141" s="6">
        <v>0</v>
      </c>
      <c r="L141" s="6">
        <v>0.35510869565217396</v>
      </c>
      <c r="M141" s="6">
        <v>0</v>
      </c>
      <c r="N141" s="6">
        <v>0</v>
      </c>
      <c r="O141" s="6">
        <f>SUM(NonNurse[[#This Row],[Qualified Social Work Staff Hours]],NonNurse[[#This Row],[Other Social Work Staff Hours]])/NonNurse[[#This Row],[MDS Census]]</f>
        <v>0</v>
      </c>
      <c r="P141" s="6">
        <v>5.6305434782608685</v>
      </c>
      <c r="Q141" s="6">
        <v>5.379999999999999</v>
      </c>
      <c r="R141" s="6">
        <f>SUM(NonNurse[[#This Row],[Qualified Activities Professional Hours]],NonNurse[[#This Row],[Other Activities Professional Hours]])/NonNurse[[#This Row],[MDS Census]]</f>
        <v>0.50246527777777761</v>
      </c>
      <c r="S141" s="6">
        <v>0.40652173913043471</v>
      </c>
      <c r="T141" s="6">
        <v>4.5923913043478271</v>
      </c>
      <c r="U141" s="6">
        <v>0</v>
      </c>
      <c r="V141" s="6">
        <f>SUM(NonNurse[[#This Row],[Occupational Therapist Hours]],NonNurse[[#This Row],[OT Assistant Hours]],NonNurse[[#This Row],[OT Aide Hours]])/NonNurse[[#This Row],[MDS Census]]</f>
        <v>0.22812500000000002</v>
      </c>
      <c r="W141" s="6">
        <v>0.5755434782608696</v>
      </c>
      <c r="X141" s="6">
        <v>3.1594565217391311</v>
      </c>
      <c r="Y141" s="6">
        <v>0</v>
      </c>
      <c r="Z141" s="6">
        <f>SUM(NonNurse[[#This Row],[Physical Therapist (PT) Hours]],NonNurse[[#This Row],[PT Assistant Hours]],NonNurse[[#This Row],[PT Aide Hours]])/NonNurse[[#This Row],[MDS Census]]</f>
        <v>0.17044642857142858</v>
      </c>
      <c r="AA141" s="6">
        <v>0</v>
      </c>
      <c r="AB141" s="6">
        <v>0</v>
      </c>
      <c r="AC141" s="6">
        <v>0</v>
      </c>
      <c r="AD141" s="6">
        <v>0</v>
      </c>
      <c r="AE141" s="6">
        <v>0</v>
      </c>
      <c r="AF141" s="6">
        <v>0</v>
      </c>
      <c r="AG141" s="6">
        <v>0</v>
      </c>
      <c r="AH141" s="1">
        <v>155473</v>
      </c>
      <c r="AI141">
        <v>5</v>
      </c>
    </row>
    <row r="142" spans="1:35" x14ac:dyDescent="0.25">
      <c r="A142" t="s">
        <v>508</v>
      </c>
      <c r="B142" t="s">
        <v>350</v>
      </c>
      <c r="C142" t="s">
        <v>791</v>
      </c>
      <c r="D142" t="s">
        <v>633</v>
      </c>
      <c r="E142" s="6">
        <v>33.543478260869563</v>
      </c>
      <c r="F142" s="6">
        <v>5.2173913043478262</v>
      </c>
      <c r="G142" s="6">
        <v>0</v>
      </c>
      <c r="H142" s="6">
        <v>0.2391304347826087</v>
      </c>
      <c r="I142" s="6">
        <v>0.60869565217391308</v>
      </c>
      <c r="J142" s="6">
        <v>0</v>
      </c>
      <c r="K142" s="6">
        <v>5.434782608695652E-2</v>
      </c>
      <c r="L142" s="6">
        <v>1.4438043478260867</v>
      </c>
      <c r="M142" s="6">
        <v>5.5608695652173932</v>
      </c>
      <c r="N142" s="6">
        <v>0</v>
      </c>
      <c r="O142" s="6">
        <f>SUM(NonNurse[[#This Row],[Qualified Social Work Staff Hours]],NonNurse[[#This Row],[Other Social Work Staff Hours]])/NonNurse[[#This Row],[MDS Census]]</f>
        <v>0.16578094620868444</v>
      </c>
      <c r="P142" s="6">
        <v>5.6391304347826106</v>
      </c>
      <c r="Q142" s="6">
        <v>0</v>
      </c>
      <c r="R142" s="6">
        <f>SUM(NonNurse[[#This Row],[Qualified Activities Professional Hours]],NonNurse[[#This Row],[Other Activities Professional Hours]])/NonNurse[[#This Row],[MDS Census]]</f>
        <v>0.16811406351263777</v>
      </c>
      <c r="S142" s="6">
        <v>0.85326086956521741</v>
      </c>
      <c r="T142" s="6">
        <v>7.3315217391304346</v>
      </c>
      <c r="U142" s="6">
        <v>0</v>
      </c>
      <c r="V142" s="6">
        <f>SUM(NonNurse[[#This Row],[Occupational Therapist Hours]],NonNurse[[#This Row],[OT Assistant Hours]],NonNurse[[#This Row],[OT Aide Hours]])/NonNurse[[#This Row],[MDS Census]]</f>
        <v>0.24400518470511992</v>
      </c>
      <c r="W142" s="6">
        <v>1.2255434782608696</v>
      </c>
      <c r="X142" s="6">
        <v>7.3097826086956523</v>
      </c>
      <c r="Y142" s="6">
        <v>0</v>
      </c>
      <c r="Z142" s="6">
        <f>SUM(NonNurse[[#This Row],[Physical Therapist (PT) Hours]],NonNurse[[#This Row],[PT Assistant Hours]],NonNurse[[#This Row],[PT Aide Hours]])/NonNurse[[#This Row],[MDS Census]]</f>
        <v>0.2544556059624109</v>
      </c>
      <c r="AA142" s="6">
        <v>0</v>
      </c>
      <c r="AB142" s="6">
        <v>0</v>
      </c>
      <c r="AC142" s="6">
        <v>0</v>
      </c>
      <c r="AD142" s="6">
        <v>0</v>
      </c>
      <c r="AE142" s="6">
        <v>9.5434782608695645</v>
      </c>
      <c r="AF142" s="6">
        <v>0</v>
      </c>
      <c r="AG142" s="6">
        <v>1.6304347826086956E-2</v>
      </c>
      <c r="AH142" s="1">
        <v>155699</v>
      </c>
      <c r="AI142">
        <v>5</v>
      </c>
    </row>
    <row r="143" spans="1:35" x14ac:dyDescent="0.25">
      <c r="A143" t="s">
        <v>508</v>
      </c>
      <c r="B143" t="s">
        <v>266</v>
      </c>
      <c r="C143" t="s">
        <v>701</v>
      </c>
      <c r="D143" t="s">
        <v>600</v>
      </c>
      <c r="E143" s="6">
        <v>29.608695652173914</v>
      </c>
      <c r="F143" s="6">
        <v>3.3623913043478257</v>
      </c>
      <c r="G143" s="6">
        <v>0</v>
      </c>
      <c r="H143" s="6">
        <v>0</v>
      </c>
      <c r="I143" s="6">
        <v>0</v>
      </c>
      <c r="J143" s="6">
        <v>0</v>
      </c>
      <c r="K143" s="6">
        <v>0</v>
      </c>
      <c r="L143" s="6">
        <v>0.66217391304347828</v>
      </c>
      <c r="M143" s="6">
        <v>5.5617391304347832</v>
      </c>
      <c r="N143" s="6">
        <v>0</v>
      </c>
      <c r="O143" s="6">
        <f>SUM(NonNurse[[#This Row],[Qualified Social Work Staff Hours]],NonNurse[[#This Row],[Other Social Work Staff Hours]])/NonNurse[[#This Row],[MDS Census]]</f>
        <v>0.18784140969162996</v>
      </c>
      <c r="P143" s="6">
        <v>5.5955434782608702</v>
      </c>
      <c r="Q143" s="6">
        <v>0</v>
      </c>
      <c r="R143" s="6">
        <f>SUM(NonNurse[[#This Row],[Qualified Activities Professional Hours]],NonNurse[[#This Row],[Other Activities Professional Hours]])/NonNurse[[#This Row],[MDS Census]]</f>
        <v>0.18898311306901616</v>
      </c>
      <c r="S143" s="6">
        <v>0.54565217391304344</v>
      </c>
      <c r="T143" s="6">
        <v>5.1231521739130423</v>
      </c>
      <c r="U143" s="6">
        <v>0</v>
      </c>
      <c r="V143" s="6">
        <f>SUM(NonNurse[[#This Row],[Occupational Therapist Hours]],NonNurse[[#This Row],[OT Assistant Hours]],NonNurse[[#This Row],[OT Aide Hours]])/NonNurse[[#This Row],[MDS Census]]</f>
        <v>0.19145741556534504</v>
      </c>
      <c r="W143" s="6">
        <v>0.72163043478260869</v>
      </c>
      <c r="X143" s="6">
        <v>3.1606521739130438</v>
      </c>
      <c r="Y143" s="6">
        <v>0</v>
      </c>
      <c r="Z143" s="6">
        <f>SUM(NonNurse[[#This Row],[Physical Therapist (PT) Hours]],NonNurse[[#This Row],[PT Assistant Hours]],NonNurse[[#This Row],[PT Aide Hours]])/NonNurse[[#This Row],[MDS Census]]</f>
        <v>0.13111967694566815</v>
      </c>
      <c r="AA143" s="6">
        <v>0</v>
      </c>
      <c r="AB143" s="6">
        <v>0</v>
      </c>
      <c r="AC143" s="6">
        <v>0</v>
      </c>
      <c r="AD143" s="6">
        <v>0</v>
      </c>
      <c r="AE143" s="6">
        <v>0</v>
      </c>
      <c r="AF143" s="6">
        <v>0</v>
      </c>
      <c r="AG143" s="6">
        <v>0</v>
      </c>
      <c r="AH143" s="1">
        <v>155531</v>
      </c>
      <c r="AI143">
        <v>5</v>
      </c>
    </row>
    <row r="144" spans="1:35" x14ac:dyDescent="0.25">
      <c r="A144" t="s">
        <v>508</v>
      </c>
      <c r="B144" t="s">
        <v>27</v>
      </c>
      <c r="C144" t="s">
        <v>696</v>
      </c>
      <c r="D144" t="s">
        <v>557</v>
      </c>
      <c r="E144" s="6">
        <v>88.815217391304344</v>
      </c>
      <c r="F144" s="6">
        <v>5.5706521739130439</v>
      </c>
      <c r="G144" s="6">
        <v>0</v>
      </c>
      <c r="H144" s="6">
        <v>0</v>
      </c>
      <c r="I144" s="6">
        <v>0</v>
      </c>
      <c r="J144" s="6">
        <v>0</v>
      </c>
      <c r="K144" s="6">
        <v>0</v>
      </c>
      <c r="L144" s="6">
        <v>2.0391304347826082</v>
      </c>
      <c r="M144" s="6">
        <v>4.1696739130434786</v>
      </c>
      <c r="N144" s="6">
        <v>0</v>
      </c>
      <c r="O144" s="6">
        <f>SUM(NonNurse[[#This Row],[Qualified Social Work Staff Hours]],NonNurse[[#This Row],[Other Social Work Staff Hours]])/NonNurse[[#This Row],[MDS Census]]</f>
        <v>4.6947742014441324E-2</v>
      </c>
      <c r="P144" s="6">
        <v>0</v>
      </c>
      <c r="Q144" s="6">
        <v>14.315869565217394</v>
      </c>
      <c r="R144" s="6">
        <f>SUM(NonNurse[[#This Row],[Qualified Activities Professional Hours]],NonNurse[[#This Row],[Other Activities Professional Hours]])/NonNurse[[#This Row],[MDS Census]]</f>
        <v>0.1611871251988741</v>
      </c>
      <c r="S144" s="6">
        <v>6.7896739130434751</v>
      </c>
      <c r="T144" s="6">
        <v>5.0273913043478267</v>
      </c>
      <c r="U144" s="6">
        <v>0</v>
      </c>
      <c r="V144" s="6">
        <f>SUM(NonNurse[[#This Row],[Occupational Therapist Hours]],NonNurse[[#This Row],[OT Assistant Hours]],NonNurse[[#This Row],[OT Aide Hours]])/NonNurse[[#This Row],[MDS Census]]</f>
        <v>0.13305225798555867</v>
      </c>
      <c r="W144" s="6">
        <v>5.0966304347826092</v>
      </c>
      <c r="X144" s="6">
        <v>10.902608695652173</v>
      </c>
      <c r="Y144" s="6">
        <v>0</v>
      </c>
      <c r="Z144" s="6">
        <f>SUM(NonNurse[[#This Row],[Physical Therapist (PT) Hours]],NonNurse[[#This Row],[PT Assistant Hours]],NonNurse[[#This Row],[PT Aide Hours]])/NonNurse[[#This Row],[MDS Census]]</f>
        <v>0.18014074164728919</v>
      </c>
      <c r="AA144" s="6">
        <v>0</v>
      </c>
      <c r="AB144" s="6">
        <v>0</v>
      </c>
      <c r="AC144" s="6">
        <v>0</v>
      </c>
      <c r="AD144" s="6">
        <v>0</v>
      </c>
      <c r="AE144" s="6">
        <v>0</v>
      </c>
      <c r="AF144" s="6">
        <v>0</v>
      </c>
      <c r="AG144" s="6">
        <v>0</v>
      </c>
      <c r="AH144" s="1">
        <v>155077</v>
      </c>
      <c r="AI144">
        <v>5</v>
      </c>
    </row>
    <row r="145" spans="1:35" x14ac:dyDescent="0.25">
      <c r="A145" t="s">
        <v>508</v>
      </c>
      <c r="B145" t="s">
        <v>20</v>
      </c>
      <c r="C145" t="s">
        <v>702</v>
      </c>
      <c r="D145" t="s">
        <v>601</v>
      </c>
      <c r="E145" s="6">
        <v>38.304347826086953</v>
      </c>
      <c r="F145" s="6">
        <v>8.1521739130434784E-2</v>
      </c>
      <c r="G145" s="6">
        <v>0</v>
      </c>
      <c r="H145" s="6">
        <v>0</v>
      </c>
      <c r="I145" s="6">
        <v>0</v>
      </c>
      <c r="J145" s="6">
        <v>0</v>
      </c>
      <c r="K145" s="6">
        <v>0</v>
      </c>
      <c r="L145" s="6">
        <v>0.47130434782608704</v>
      </c>
      <c r="M145" s="6">
        <v>3.4454347826086957</v>
      </c>
      <c r="N145" s="6">
        <v>1.904239130434783</v>
      </c>
      <c r="O145" s="6">
        <f>SUM(NonNurse[[#This Row],[Qualified Social Work Staff Hours]],NonNurse[[#This Row],[Other Social Work Staff Hours]])/NonNurse[[#This Row],[MDS Census]]</f>
        <v>0.13966231555051078</v>
      </c>
      <c r="P145" s="6">
        <v>3.4992391304347814</v>
      </c>
      <c r="Q145" s="6">
        <v>0</v>
      </c>
      <c r="R145" s="6">
        <f>SUM(NonNurse[[#This Row],[Qualified Activities Professional Hours]],NonNurse[[#This Row],[Other Activities Professional Hours]])/NonNurse[[#This Row],[MDS Census]]</f>
        <v>9.135357548240633E-2</v>
      </c>
      <c r="S145" s="6">
        <v>0.44728260869565223</v>
      </c>
      <c r="T145" s="6">
        <v>4.0417391304347836</v>
      </c>
      <c r="U145" s="6">
        <v>0</v>
      </c>
      <c r="V145" s="6">
        <f>SUM(NonNurse[[#This Row],[Occupational Therapist Hours]],NonNurse[[#This Row],[OT Assistant Hours]],NonNurse[[#This Row],[OT Aide Hours]])/NonNurse[[#This Row],[MDS Census]]</f>
        <v>0.11719353007945521</v>
      </c>
      <c r="W145" s="6">
        <v>0.17119565217391305</v>
      </c>
      <c r="X145" s="6">
        <v>4.7747826086956522</v>
      </c>
      <c r="Y145" s="6">
        <v>0</v>
      </c>
      <c r="Z145" s="6">
        <f>SUM(NonNurse[[#This Row],[Physical Therapist (PT) Hours]],NonNurse[[#This Row],[PT Assistant Hours]],NonNurse[[#This Row],[PT Aide Hours]])/NonNurse[[#This Row],[MDS Census]]</f>
        <v>0.12912315550510783</v>
      </c>
      <c r="AA145" s="6">
        <v>0</v>
      </c>
      <c r="AB145" s="6">
        <v>0</v>
      </c>
      <c r="AC145" s="6">
        <v>0</v>
      </c>
      <c r="AD145" s="6">
        <v>0</v>
      </c>
      <c r="AE145" s="6">
        <v>14.434782608695652</v>
      </c>
      <c r="AF145" s="6">
        <v>0</v>
      </c>
      <c r="AG145" s="6">
        <v>0</v>
      </c>
      <c r="AH145" s="1">
        <v>155061</v>
      </c>
      <c r="AI145">
        <v>5</v>
      </c>
    </row>
    <row r="146" spans="1:35" x14ac:dyDescent="0.25">
      <c r="A146" t="s">
        <v>508</v>
      </c>
      <c r="B146" t="s">
        <v>488</v>
      </c>
      <c r="C146" t="s">
        <v>690</v>
      </c>
      <c r="D146" t="s">
        <v>556</v>
      </c>
      <c r="E146" s="6">
        <v>125.15217391304348</v>
      </c>
      <c r="F146" s="6">
        <v>4.8695652173913047</v>
      </c>
      <c r="G146" s="6">
        <v>0.16576086956521738</v>
      </c>
      <c r="H146" s="6">
        <v>0.45380434782608697</v>
      </c>
      <c r="I146" s="6">
        <v>1.2173913043478262</v>
      </c>
      <c r="J146" s="6">
        <v>0</v>
      </c>
      <c r="K146" s="6">
        <v>0</v>
      </c>
      <c r="L146" s="6">
        <v>0.53804347826086951</v>
      </c>
      <c r="M146" s="6">
        <v>5.6760869565217407</v>
      </c>
      <c r="N146" s="6">
        <v>5.5163043478260896</v>
      </c>
      <c r="O146" s="6">
        <f>SUM(NonNurse[[#This Row],[Qualified Social Work Staff Hours]],NonNurse[[#This Row],[Other Social Work Staff Hours]])/NonNurse[[#This Row],[MDS Census]]</f>
        <v>8.943025881535524E-2</v>
      </c>
      <c r="P146" s="6">
        <v>5.5652173913043477</v>
      </c>
      <c r="Q146" s="6">
        <v>13.032608695652167</v>
      </c>
      <c r="R146" s="6">
        <f>SUM(NonNurse[[#This Row],[Qualified Activities Professional Hours]],NonNurse[[#This Row],[Other Activities Professional Hours]])/NonNurse[[#This Row],[MDS Census]]</f>
        <v>0.14860170227549066</v>
      </c>
      <c r="S146" s="6">
        <v>0.39402173913043476</v>
      </c>
      <c r="T146" s="6">
        <v>4.5760869565217392</v>
      </c>
      <c r="U146" s="6">
        <v>0</v>
      </c>
      <c r="V146" s="6">
        <f>SUM(NonNurse[[#This Row],[Occupational Therapist Hours]],NonNurse[[#This Row],[OT Assistant Hours]],NonNurse[[#This Row],[OT Aide Hours]])/NonNurse[[#This Row],[MDS Census]]</f>
        <v>3.9712523883967343E-2</v>
      </c>
      <c r="W146" s="6">
        <v>0.32880434782608697</v>
      </c>
      <c r="X146" s="6">
        <v>2.7608695652173911</v>
      </c>
      <c r="Y146" s="6">
        <v>0</v>
      </c>
      <c r="Z146" s="6">
        <f>SUM(NonNurse[[#This Row],[Physical Therapist (PT) Hours]],NonNurse[[#This Row],[PT Assistant Hours]],NonNurse[[#This Row],[PT Aide Hours]])/NonNurse[[#This Row],[MDS Census]]</f>
        <v>2.4687337154768105E-2</v>
      </c>
      <c r="AA146" s="6">
        <v>0</v>
      </c>
      <c r="AB146" s="6">
        <v>0</v>
      </c>
      <c r="AC146" s="6">
        <v>0</v>
      </c>
      <c r="AD146" s="6">
        <v>0</v>
      </c>
      <c r="AE146" s="6">
        <v>101.32608695652173</v>
      </c>
      <c r="AF146" s="6">
        <v>0</v>
      </c>
      <c r="AG146" s="6">
        <v>0</v>
      </c>
      <c r="AH146" t="s">
        <v>0</v>
      </c>
      <c r="AI146">
        <v>5</v>
      </c>
    </row>
    <row r="147" spans="1:35" x14ac:dyDescent="0.25">
      <c r="A147" t="s">
        <v>508</v>
      </c>
      <c r="B147" t="s">
        <v>202</v>
      </c>
      <c r="C147" t="s">
        <v>692</v>
      </c>
      <c r="D147" t="s">
        <v>571</v>
      </c>
      <c r="E147" s="6">
        <v>25.521739130434781</v>
      </c>
      <c r="F147" s="6">
        <v>5.6521739130434785</v>
      </c>
      <c r="G147" s="6">
        <v>0.13043478260869565</v>
      </c>
      <c r="H147" s="6">
        <v>0</v>
      </c>
      <c r="I147" s="6">
        <v>0.17391304347826086</v>
      </c>
      <c r="J147" s="6">
        <v>0</v>
      </c>
      <c r="K147" s="6">
        <v>0</v>
      </c>
      <c r="L147" s="6">
        <v>0.37206521739130433</v>
      </c>
      <c r="M147" s="6">
        <v>0</v>
      </c>
      <c r="N147" s="6">
        <v>5.1357608695652157</v>
      </c>
      <c r="O147" s="6">
        <f>SUM(NonNurse[[#This Row],[Qualified Social Work Staff Hours]],NonNurse[[#This Row],[Other Social Work Staff Hours]])/NonNurse[[#This Row],[MDS Census]]</f>
        <v>0.2012308347529812</v>
      </c>
      <c r="P147" s="6">
        <v>5.2552173913043481</v>
      </c>
      <c r="Q147" s="6">
        <v>0</v>
      </c>
      <c r="R147" s="6">
        <f>SUM(NonNurse[[#This Row],[Qualified Activities Professional Hours]],NonNurse[[#This Row],[Other Activities Professional Hours]])/NonNurse[[#This Row],[MDS Census]]</f>
        <v>0.20591141396933563</v>
      </c>
      <c r="S147" s="6">
        <v>0.47249999999999998</v>
      </c>
      <c r="T147" s="6">
        <v>3.1156521739130438</v>
      </c>
      <c r="U147" s="6">
        <v>0</v>
      </c>
      <c r="V147" s="6">
        <f>SUM(NonNurse[[#This Row],[Occupational Therapist Hours]],NonNurse[[#This Row],[OT Assistant Hours]],NonNurse[[#This Row],[OT Aide Hours]])/NonNurse[[#This Row],[MDS Census]]</f>
        <v>0.14059199318568996</v>
      </c>
      <c r="W147" s="6">
        <v>4.040108695652175</v>
      </c>
      <c r="X147" s="6">
        <v>0</v>
      </c>
      <c r="Y147" s="6">
        <v>0</v>
      </c>
      <c r="Z147" s="6">
        <f>SUM(NonNurse[[#This Row],[Physical Therapist (PT) Hours]],NonNurse[[#This Row],[PT Assistant Hours]],NonNurse[[#This Row],[PT Aide Hours]])/NonNurse[[#This Row],[MDS Census]]</f>
        <v>0.15830068143100517</v>
      </c>
      <c r="AA147" s="6">
        <v>0</v>
      </c>
      <c r="AB147" s="6">
        <v>0</v>
      </c>
      <c r="AC147" s="6">
        <v>0</v>
      </c>
      <c r="AD147" s="6">
        <v>0</v>
      </c>
      <c r="AE147" s="6">
        <v>0.5</v>
      </c>
      <c r="AF147" s="6">
        <v>0</v>
      </c>
      <c r="AG147" s="6">
        <v>0</v>
      </c>
      <c r="AH147" s="1">
        <v>155404</v>
      </c>
      <c r="AI147">
        <v>5</v>
      </c>
    </row>
    <row r="148" spans="1:35" x14ac:dyDescent="0.25">
      <c r="A148" t="s">
        <v>508</v>
      </c>
      <c r="B148" t="s">
        <v>403</v>
      </c>
      <c r="C148" t="s">
        <v>710</v>
      </c>
      <c r="D148" t="s">
        <v>607</v>
      </c>
      <c r="E148" s="6">
        <v>36.934782608695649</v>
      </c>
      <c r="F148" s="6">
        <v>4.9918478260869561</v>
      </c>
      <c r="G148" s="6">
        <v>0.29891304347826086</v>
      </c>
      <c r="H148" s="6">
        <v>0</v>
      </c>
      <c r="I148" s="6">
        <v>0</v>
      </c>
      <c r="J148" s="6">
        <v>0</v>
      </c>
      <c r="K148" s="6">
        <v>0</v>
      </c>
      <c r="L148" s="6">
        <v>0.11141304347826086</v>
      </c>
      <c r="M148" s="6">
        <v>0.16032608695652173</v>
      </c>
      <c r="N148" s="6">
        <v>8.195652173913043</v>
      </c>
      <c r="O148" s="6">
        <f>SUM(NonNurse[[#This Row],[Qualified Social Work Staff Hours]],NonNurse[[#This Row],[Other Social Work Staff Hours]])/NonNurse[[#This Row],[MDS Census]]</f>
        <v>0.22623602118893468</v>
      </c>
      <c r="P148" s="6">
        <v>6.1059782608695654</v>
      </c>
      <c r="Q148" s="6">
        <v>2.9864130434782608</v>
      </c>
      <c r="R148" s="6">
        <f>SUM(NonNurse[[#This Row],[Qualified Activities Professional Hours]],NonNurse[[#This Row],[Other Activities Professional Hours]])/NonNurse[[#This Row],[MDS Census]]</f>
        <v>0.24617422012948795</v>
      </c>
      <c r="S148" s="6">
        <v>1.2527173913043479</v>
      </c>
      <c r="T148" s="6">
        <v>2.6621739130434783</v>
      </c>
      <c r="U148" s="6">
        <v>0</v>
      </c>
      <c r="V148" s="6">
        <f>SUM(NonNurse[[#This Row],[Occupational Therapist Hours]],NonNurse[[#This Row],[OT Assistant Hours]],NonNurse[[#This Row],[OT Aide Hours]])/NonNurse[[#This Row],[MDS Census]]</f>
        <v>0.10599470276633315</v>
      </c>
      <c r="W148" s="6">
        <v>4.7347826086956522</v>
      </c>
      <c r="X148" s="6">
        <v>1.2798913043478262</v>
      </c>
      <c r="Y148" s="6">
        <v>0</v>
      </c>
      <c r="Z148" s="6">
        <f>SUM(NonNurse[[#This Row],[Physical Therapist (PT) Hours]],NonNurse[[#This Row],[PT Assistant Hours]],NonNurse[[#This Row],[PT Aide Hours]])/NonNurse[[#This Row],[MDS Census]]</f>
        <v>0.16284579164214244</v>
      </c>
      <c r="AA148" s="6">
        <v>0</v>
      </c>
      <c r="AB148" s="6">
        <v>0</v>
      </c>
      <c r="AC148" s="6">
        <v>0</v>
      </c>
      <c r="AD148" s="6">
        <v>0</v>
      </c>
      <c r="AE148" s="6">
        <v>0</v>
      </c>
      <c r="AF148" s="6">
        <v>0</v>
      </c>
      <c r="AG148" s="6">
        <v>0</v>
      </c>
      <c r="AH148" s="1">
        <v>155768</v>
      </c>
      <c r="AI148">
        <v>5</v>
      </c>
    </row>
    <row r="149" spans="1:35" x14ac:dyDescent="0.25">
      <c r="A149" t="s">
        <v>508</v>
      </c>
      <c r="B149" t="s">
        <v>456</v>
      </c>
      <c r="C149" t="s">
        <v>696</v>
      </c>
      <c r="D149" t="s">
        <v>557</v>
      </c>
      <c r="E149" s="6">
        <v>104.20652173913044</v>
      </c>
      <c r="F149" s="6">
        <v>2.2201086956521734</v>
      </c>
      <c r="G149" s="6">
        <v>0</v>
      </c>
      <c r="H149" s="6">
        <v>0.78260869565217395</v>
      </c>
      <c r="I149" s="6">
        <v>0.93478260869565222</v>
      </c>
      <c r="J149" s="6">
        <v>0</v>
      </c>
      <c r="K149" s="6">
        <v>0</v>
      </c>
      <c r="L149" s="6">
        <v>4.5035869565217386</v>
      </c>
      <c r="M149" s="6">
        <v>5.0434782608695654</v>
      </c>
      <c r="N149" s="6">
        <v>0</v>
      </c>
      <c r="O149" s="6">
        <f>SUM(NonNurse[[#This Row],[Qualified Social Work Staff Hours]],NonNurse[[#This Row],[Other Social Work Staff Hours]])/NonNurse[[#This Row],[MDS Census]]</f>
        <v>4.8398873474496715E-2</v>
      </c>
      <c r="P149" s="6">
        <v>6.4972826086956523</v>
      </c>
      <c r="Q149" s="6">
        <v>9.0910869565217389</v>
      </c>
      <c r="R149" s="6">
        <f>SUM(NonNurse[[#This Row],[Qualified Activities Professional Hours]],NonNurse[[#This Row],[Other Activities Professional Hours]])/NonNurse[[#This Row],[MDS Census]]</f>
        <v>0.14959111296547409</v>
      </c>
      <c r="S149" s="6">
        <v>4.3127173913043482</v>
      </c>
      <c r="T149" s="6">
        <v>6.7311956521739145</v>
      </c>
      <c r="U149" s="6">
        <v>0</v>
      </c>
      <c r="V149" s="6">
        <f>SUM(NonNurse[[#This Row],[Occupational Therapist Hours]],NonNurse[[#This Row],[OT Assistant Hours]],NonNurse[[#This Row],[OT Aide Hours]])/NonNurse[[#This Row],[MDS Census]]</f>
        <v>0.10598101595911132</v>
      </c>
      <c r="W149" s="6">
        <v>6.7104347826086945</v>
      </c>
      <c r="X149" s="6">
        <v>7.3573913043478276</v>
      </c>
      <c r="Y149" s="6">
        <v>0</v>
      </c>
      <c r="Z149" s="6">
        <f>SUM(NonNurse[[#This Row],[Physical Therapist (PT) Hours]],NonNurse[[#This Row],[PT Assistant Hours]],NonNurse[[#This Row],[PT Aide Hours]])/NonNurse[[#This Row],[MDS Census]]</f>
        <v>0.13499947846041516</v>
      </c>
      <c r="AA149" s="6">
        <v>0</v>
      </c>
      <c r="AB149" s="6">
        <v>0</v>
      </c>
      <c r="AC149" s="6">
        <v>0</v>
      </c>
      <c r="AD149" s="6">
        <v>0</v>
      </c>
      <c r="AE149" s="6">
        <v>0</v>
      </c>
      <c r="AF149" s="6">
        <v>0</v>
      </c>
      <c r="AG149" s="6">
        <v>0</v>
      </c>
      <c r="AH149" s="1">
        <v>155826</v>
      </c>
      <c r="AI149">
        <v>5</v>
      </c>
    </row>
    <row r="150" spans="1:35" x14ac:dyDescent="0.25">
      <c r="A150" t="s">
        <v>508</v>
      </c>
      <c r="B150" t="s">
        <v>382</v>
      </c>
      <c r="C150" t="s">
        <v>696</v>
      </c>
      <c r="D150" t="s">
        <v>557</v>
      </c>
      <c r="E150" s="6">
        <v>38.25</v>
      </c>
      <c r="F150" s="6">
        <v>5.3695652173913047</v>
      </c>
      <c r="G150" s="6">
        <v>0.21195652173913043</v>
      </c>
      <c r="H150" s="6">
        <v>0.19565217391304349</v>
      </c>
      <c r="I150" s="6">
        <v>0</v>
      </c>
      <c r="J150" s="6">
        <v>0</v>
      </c>
      <c r="K150" s="6">
        <v>0</v>
      </c>
      <c r="L150" s="6">
        <v>1.8197826086956521</v>
      </c>
      <c r="M150" s="6">
        <v>7.9130434782608692</v>
      </c>
      <c r="N150" s="6">
        <v>0</v>
      </c>
      <c r="O150" s="6">
        <f>SUM(NonNurse[[#This Row],[Qualified Social Work Staff Hours]],NonNurse[[#This Row],[Other Social Work Staff Hours]])/NonNurse[[#This Row],[MDS Census]]</f>
        <v>0.20687695368002273</v>
      </c>
      <c r="P150" s="6">
        <v>0</v>
      </c>
      <c r="Q150" s="6">
        <v>0</v>
      </c>
      <c r="R150" s="6">
        <f>SUM(NonNurse[[#This Row],[Qualified Activities Professional Hours]],NonNurse[[#This Row],[Other Activities Professional Hours]])/NonNurse[[#This Row],[MDS Census]]</f>
        <v>0</v>
      </c>
      <c r="S150" s="6">
        <v>0.92902173913043495</v>
      </c>
      <c r="T150" s="6">
        <v>0</v>
      </c>
      <c r="U150" s="6">
        <v>0</v>
      </c>
      <c r="V150" s="6">
        <f>SUM(NonNurse[[#This Row],[Occupational Therapist Hours]],NonNurse[[#This Row],[OT Assistant Hours]],NonNurse[[#This Row],[OT Aide Hours]])/NonNurse[[#This Row],[MDS Census]]</f>
        <v>2.4288150042625752E-2</v>
      </c>
      <c r="W150" s="6">
        <v>2.1347826086956521</v>
      </c>
      <c r="X150" s="6">
        <v>0</v>
      </c>
      <c r="Y150" s="6">
        <v>0</v>
      </c>
      <c r="Z150" s="6">
        <f>SUM(NonNurse[[#This Row],[Physical Therapist (PT) Hours]],NonNurse[[#This Row],[PT Assistant Hours]],NonNurse[[#This Row],[PT Aide Hours]])/NonNurse[[#This Row],[MDS Census]]</f>
        <v>5.581131003125888E-2</v>
      </c>
      <c r="AA150" s="6">
        <v>0</v>
      </c>
      <c r="AB150" s="6">
        <v>0</v>
      </c>
      <c r="AC150" s="6">
        <v>0</v>
      </c>
      <c r="AD150" s="6">
        <v>0</v>
      </c>
      <c r="AE150" s="6">
        <v>0</v>
      </c>
      <c r="AF150" s="6">
        <v>0</v>
      </c>
      <c r="AG150" s="6">
        <v>0.52173913043478259</v>
      </c>
      <c r="AH150" s="1">
        <v>155741</v>
      </c>
      <c r="AI150">
        <v>5</v>
      </c>
    </row>
    <row r="151" spans="1:35" x14ac:dyDescent="0.25">
      <c r="A151" t="s">
        <v>508</v>
      </c>
      <c r="B151" t="s">
        <v>299</v>
      </c>
      <c r="C151" t="s">
        <v>691</v>
      </c>
      <c r="D151" t="s">
        <v>599</v>
      </c>
      <c r="E151" s="6">
        <v>46.076086956521742</v>
      </c>
      <c r="F151" s="6">
        <v>5.0516304347826084</v>
      </c>
      <c r="G151" s="6">
        <v>9.7826086956521743E-2</v>
      </c>
      <c r="H151" s="6">
        <v>0.17391304347826086</v>
      </c>
      <c r="I151" s="6">
        <v>0.39130434782608697</v>
      </c>
      <c r="J151" s="6">
        <v>0</v>
      </c>
      <c r="K151" s="6">
        <v>0.84782608695652173</v>
      </c>
      <c r="L151" s="6">
        <v>0.22793478260869565</v>
      </c>
      <c r="M151" s="6">
        <v>9.2391304347826081E-2</v>
      </c>
      <c r="N151" s="6">
        <v>5.9483695652173916</v>
      </c>
      <c r="O151" s="6">
        <f>SUM(NonNurse[[#This Row],[Qualified Social Work Staff Hours]],NonNurse[[#This Row],[Other Social Work Staff Hours]])/NonNurse[[#This Row],[MDS Census]]</f>
        <v>0.13110403397027601</v>
      </c>
      <c r="P151" s="6">
        <v>5.3967391304347823</v>
      </c>
      <c r="Q151" s="6">
        <v>1.513586956521739</v>
      </c>
      <c r="R151" s="6">
        <f>SUM(NonNurse[[#This Row],[Qualified Activities Professional Hours]],NonNurse[[#This Row],[Other Activities Professional Hours]])/NonNurse[[#This Row],[MDS Census]]</f>
        <v>0.14997640953054964</v>
      </c>
      <c r="S151" s="6">
        <v>0.76923913043478276</v>
      </c>
      <c r="T151" s="6">
        <v>5.251847826086955</v>
      </c>
      <c r="U151" s="6">
        <v>0</v>
      </c>
      <c r="V151" s="6">
        <f>SUM(NonNurse[[#This Row],[Occupational Therapist Hours]],NonNurse[[#This Row],[OT Assistant Hours]],NonNurse[[#This Row],[OT Aide Hours]])/NonNurse[[#This Row],[MDS Census]]</f>
        <v>0.13067704647322478</v>
      </c>
      <c r="W151" s="6">
        <v>1.0071739130434783</v>
      </c>
      <c r="X151" s="6">
        <v>3.4965217391304355</v>
      </c>
      <c r="Y151" s="6">
        <v>0</v>
      </c>
      <c r="Z151" s="6">
        <f>SUM(NonNurse[[#This Row],[Physical Therapist (PT) Hours]],NonNurse[[#This Row],[PT Assistant Hours]],NonNurse[[#This Row],[PT Aide Hours]])/NonNurse[[#This Row],[MDS Census]]</f>
        <v>9.7744751120547299E-2</v>
      </c>
      <c r="AA151" s="6">
        <v>0</v>
      </c>
      <c r="AB151" s="6">
        <v>0</v>
      </c>
      <c r="AC151" s="6">
        <v>0</v>
      </c>
      <c r="AD151" s="6">
        <v>33.978260869565219</v>
      </c>
      <c r="AE151" s="6">
        <v>0</v>
      </c>
      <c r="AF151" s="6">
        <v>0</v>
      </c>
      <c r="AG151" s="6">
        <v>0</v>
      </c>
      <c r="AH151" s="1">
        <v>155630</v>
      </c>
      <c r="AI151">
        <v>5</v>
      </c>
    </row>
    <row r="152" spans="1:35" x14ac:dyDescent="0.25">
      <c r="A152" t="s">
        <v>508</v>
      </c>
      <c r="B152" t="s">
        <v>112</v>
      </c>
      <c r="C152" t="s">
        <v>696</v>
      </c>
      <c r="D152" t="s">
        <v>557</v>
      </c>
      <c r="E152" s="6">
        <v>56</v>
      </c>
      <c r="F152" s="6">
        <v>5.4782608695652177</v>
      </c>
      <c r="G152" s="6">
        <v>0.5</v>
      </c>
      <c r="H152" s="6">
        <v>0.24456521739130435</v>
      </c>
      <c r="I152" s="6">
        <v>3.3260869565217392</v>
      </c>
      <c r="J152" s="6">
        <v>0</v>
      </c>
      <c r="K152" s="6">
        <v>0</v>
      </c>
      <c r="L152" s="6">
        <v>2.1984782608695652</v>
      </c>
      <c r="M152" s="6">
        <v>2.6086956521739131</v>
      </c>
      <c r="N152" s="6">
        <v>5.280760869565218</v>
      </c>
      <c r="O152" s="6">
        <f>SUM(NonNurse[[#This Row],[Qualified Social Work Staff Hours]],NonNurse[[#This Row],[Other Social Work Staff Hours]])/NonNurse[[#This Row],[MDS Census]]</f>
        <v>0.14088315217391306</v>
      </c>
      <c r="P152" s="6">
        <v>4.4561956521739132</v>
      </c>
      <c r="Q152" s="6">
        <v>5.1402173913043478</v>
      </c>
      <c r="R152" s="6">
        <f>SUM(NonNurse[[#This Row],[Qualified Activities Professional Hours]],NonNurse[[#This Row],[Other Activities Professional Hours]])/NonNurse[[#This Row],[MDS Census]]</f>
        <v>0.17136451863354038</v>
      </c>
      <c r="S152" s="6">
        <v>9.0747826086956547</v>
      </c>
      <c r="T152" s="6">
        <v>0.35282608695652173</v>
      </c>
      <c r="U152" s="6">
        <v>0</v>
      </c>
      <c r="V152" s="6">
        <f>SUM(NonNurse[[#This Row],[Occupational Therapist Hours]],NonNurse[[#This Row],[OT Assistant Hours]],NonNurse[[#This Row],[OT Aide Hours]])/NonNurse[[#This Row],[MDS Census]]</f>
        <v>0.16835015527950317</v>
      </c>
      <c r="W152" s="6">
        <v>3.6651086956521737</v>
      </c>
      <c r="X152" s="6">
        <v>2.3655434782608697</v>
      </c>
      <c r="Y152" s="6">
        <v>0</v>
      </c>
      <c r="Z152" s="6">
        <f>SUM(NonNurse[[#This Row],[Physical Therapist (PT) Hours]],NonNurse[[#This Row],[PT Assistant Hours]],NonNurse[[#This Row],[PT Aide Hours]])/NonNurse[[#This Row],[MDS Census]]</f>
        <v>0.10769021739130435</v>
      </c>
      <c r="AA152" s="6">
        <v>0</v>
      </c>
      <c r="AB152" s="6">
        <v>0</v>
      </c>
      <c r="AC152" s="6">
        <v>0</v>
      </c>
      <c r="AD152" s="6">
        <v>0</v>
      </c>
      <c r="AE152" s="6">
        <v>0</v>
      </c>
      <c r="AF152" s="6">
        <v>0</v>
      </c>
      <c r="AG152" s="6">
        <v>0.24456521739130435</v>
      </c>
      <c r="AH152" s="1">
        <v>155241</v>
      </c>
      <c r="AI152">
        <v>5</v>
      </c>
    </row>
    <row r="153" spans="1:35" x14ac:dyDescent="0.25">
      <c r="A153" t="s">
        <v>508</v>
      </c>
      <c r="B153" t="s">
        <v>398</v>
      </c>
      <c r="C153" t="s">
        <v>655</v>
      </c>
      <c r="D153" t="s">
        <v>588</v>
      </c>
      <c r="E153" s="6">
        <v>54.934782608695649</v>
      </c>
      <c r="F153" s="6">
        <v>23.69119565217391</v>
      </c>
      <c r="G153" s="6">
        <v>0.84782608695652173</v>
      </c>
      <c r="H153" s="6">
        <v>0</v>
      </c>
      <c r="I153" s="6">
        <v>0</v>
      </c>
      <c r="J153" s="6">
        <v>0</v>
      </c>
      <c r="K153" s="6">
        <v>0</v>
      </c>
      <c r="L153" s="6">
        <v>4.9798913043478255</v>
      </c>
      <c r="M153" s="6">
        <v>5.1903260869565218</v>
      </c>
      <c r="N153" s="6">
        <v>0</v>
      </c>
      <c r="O153" s="6">
        <f>SUM(NonNurse[[#This Row],[Qualified Social Work Staff Hours]],NonNurse[[#This Row],[Other Social Work Staff Hours]])/NonNurse[[#This Row],[MDS Census]]</f>
        <v>9.44815987336763E-2</v>
      </c>
      <c r="P153" s="6">
        <v>1.0116304347826086</v>
      </c>
      <c r="Q153" s="6">
        <v>10.64891304347826</v>
      </c>
      <c r="R153" s="6">
        <f>SUM(NonNurse[[#This Row],[Qualified Activities Professional Hours]],NonNurse[[#This Row],[Other Activities Professional Hours]])/NonNurse[[#This Row],[MDS Census]]</f>
        <v>0.21226157499010684</v>
      </c>
      <c r="S153" s="6">
        <v>3.9926086956521734</v>
      </c>
      <c r="T153" s="6">
        <v>8.2330434782608695</v>
      </c>
      <c r="U153" s="6">
        <v>0</v>
      </c>
      <c r="V153" s="6">
        <f>SUM(NonNurse[[#This Row],[Occupational Therapist Hours]],NonNurse[[#This Row],[OT Assistant Hours]],NonNurse[[#This Row],[OT Aide Hours]])/NonNurse[[#This Row],[MDS Census]]</f>
        <v>0.22254847645429363</v>
      </c>
      <c r="W153" s="6">
        <v>4.3277173913043496</v>
      </c>
      <c r="X153" s="6">
        <v>9.2759782608695698</v>
      </c>
      <c r="Y153" s="6">
        <v>0</v>
      </c>
      <c r="Z153" s="6">
        <f>SUM(NonNurse[[#This Row],[Physical Therapist (PT) Hours]],NonNurse[[#This Row],[PT Assistant Hours]],NonNurse[[#This Row],[PT Aide Hours]])/NonNurse[[#This Row],[MDS Census]]</f>
        <v>0.24763355757815603</v>
      </c>
      <c r="AA153" s="6">
        <v>0</v>
      </c>
      <c r="AB153" s="6">
        <v>0</v>
      </c>
      <c r="AC153" s="6">
        <v>0</v>
      </c>
      <c r="AD153" s="6">
        <v>45.935652173913056</v>
      </c>
      <c r="AE153" s="6">
        <v>0</v>
      </c>
      <c r="AF153" s="6">
        <v>0</v>
      </c>
      <c r="AG153" s="6">
        <v>0</v>
      </c>
      <c r="AH153" s="1">
        <v>155762</v>
      </c>
      <c r="AI153">
        <v>5</v>
      </c>
    </row>
    <row r="154" spans="1:35" x14ac:dyDescent="0.25">
      <c r="A154" t="s">
        <v>508</v>
      </c>
      <c r="B154" t="s">
        <v>227</v>
      </c>
      <c r="C154" t="s">
        <v>671</v>
      </c>
      <c r="D154" t="s">
        <v>612</v>
      </c>
      <c r="E154" s="6">
        <v>14.489130434782609</v>
      </c>
      <c r="F154" s="6">
        <v>0.48695652173913012</v>
      </c>
      <c r="G154" s="6">
        <v>0.57065217391304346</v>
      </c>
      <c r="H154" s="6">
        <v>0</v>
      </c>
      <c r="I154" s="6">
        <v>5.3913043478260869</v>
      </c>
      <c r="J154" s="6">
        <v>0</v>
      </c>
      <c r="K154" s="6">
        <v>1.6304347826086956</v>
      </c>
      <c r="L154" s="6">
        <v>2.0718478260869575</v>
      </c>
      <c r="M154" s="6">
        <v>0</v>
      </c>
      <c r="N154" s="6">
        <v>0.77173913043478259</v>
      </c>
      <c r="O154" s="6">
        <f>SUM(NonNurse[[#This Row],[Qualified Social Work Staff Hours]],NonNurse[[#This Row],[Other Social Work Staff Hours]])/NonNurse[[#This Row],[MDS Census]]</f>
        <v>5.3263315828957235E-2</v>
      </c>
      <c r="P154" s="6">
        <v>0</v>
      </c>
      <c r="Q154" s="6">
        <v>0.12565217391304348</v>
      </c>
      <c r="R154" s="6">
        <f>SUM(NonNurse[[#This Row],[Qualified Activities Professional Hours]],NonNurse[[#This Row],[Other Activities Professional Hours]])/NonNurse[[#This Row],[MDS Census]]</f>
        <v>8.6721680420105019E-3</v>
      </c>
      <c r="S154" s="6">
        <v>3.9790217391304368</v>
      </c>
      <c r="T154" s="6">
        <v>6.7052173913043474</v>
      </c>
      <c r="U154" s="6">
        <v>0</v>
      </c>
      <c r="V154" s="6">
        <f>SUM(NonNurse[[#This Row],[Occupational Therapist Hours]],NonNurse[[#This Row],[OT Assistant Hours]],NonNurse[[#This Row],[OT Aide Hours]])/NonNurse[[#This Row],[MDS Census]]</f>
        <v>0.7373968492123032</v>
      </c>
      <c r="W154" s="6">
        <v>4.1749999999999998</v>
      </c>
      <c r="X154" s="6">
        <v>8.7263043478260851</v>
      </c>
      <c r="Y154" s="6">
        <v>0</v>
      </c>
      <c r="Z154" s="6">
        <f>SUM(NonNurse[[#This Row],[Physical Therapist (PT) Hours]],NonNurse[[#This Row],[PT Assistant Hours]],NonNurse[[#This Row],[PT Aide Hours]])/NonNurse[[#This Row],[MDS Census]]</f>
        <v>0.89041260315078741</v>
      </c>
      <c r="AA154" s="6">
        <v>0</v>
      </c>
      <c r="AB154" s="6">
        <v>0</v>
      </c>
      <c r="AC154" s="6">
        <v>0</v>
      </c>
      <c r="AD154" s="6">
        <v>0</v>
      </c>
      <c r="AE154" s="6">
        <v>0</v>
      </c>
      <c r="AF154" s="6">
        <v>0</v>
      </c>
      <c r="AG154" s="6">
        <v>0</v>
      </c>
      <c r="AH154" s="1">
        <v>155471</v>
      </c>
      <c r="AI154">
        <v>5</v>
      </c>
    </row>
    <row r="155" spans="1:35" x14ac:dyDescent="0.25">
      <c r="A155" t="s">
        <v>508</v>
      </c>
      <c r="B155" t="s">
        <v>68</v>
      </c>
      <c r="C155" t="s">
        <v>720</v>
      </c>
      <c r="D155" t="s">
        <v>567</v>
      </c>
      <c r="E155" s="6">
        <v>78.684782608695656</v>
      </c>
      <c r="F155" s="6">
        <v>4.7826086956521738</v>
      </c>
      <c r="G155" s="6">
        <v>0.4891304347826087</v>
      </c>
      <c r="H155" s="6">
        <v>0.40543478260869564</v>
      </c>
      <c r="I155" s="6">
        <v>3.25</v>
      </c>
      <c r="J155" s="6">
        <v>0</v>
      </c>
      <c r="K155" s="6">
        <v>0</v>
      </c>
      <c r="L155" s="6">
        <v>4.7558695652173917</v>
      </c>
      <c r="M155" s="6">
        <v>0.34782608695652173</v>
      </c>
      <c r="N155" s="6">
        <v>9.7097826086956509</v>
      </c>
      <c r="O155" s="6">
        <f>SUM(NonNurse[[#This Row],[Qualified Social Work Staff Hours]],NonNurse[[#This Row],[Other Social Work Staff Hours]])/NonNurse[[#This Row],[MDS Census]]</f>
        <v>0.12782152230971125</v>
      </c>
      <c r="P155" s="6">
        <v>17.948043478260868</v>
      </c>
      <c r="Q155" s="6">
        <v>1.138586956521739</v>
      </c>
      <c r="R155" s="6">
        <f>SUM(NonNurse[[#This Row],[Qualified Activities Professional Hours]],NonNurse[[#This Row],[Other Activities Professional Hours]])/NonNurse[[#This Row],[MDS Census]]</f>
        <v>0.24257079707141865</v>
      </c>
      <c r="S155" s="6">
        <v>5.7577173913043485</v>
      </c>
      <c r="T155" s="6">
        <v>0.51749999999999985</v>
      </c>
      <c r="U155" s="6">
        <v>0</v>
      </c>
      <c r="V155" s="6">
        <f>SUM(NonNurse[[#This Row],[Occupational Therapist Hours]],NonNurse[[#This Row],[OT Assistant Hours]],NonNurse[[#This Row],[OT Aide Hours]])/NonNurse[[#This Row],[MDS Census]]</f>
        <v>7.9751346871114806E-2</v>
      </c>
      <c r="W155" s="6">
        <v>3.0406521739130428</v>
      </c>
      <c r="X155" s="6">
        <v>0.58097826086956517</v>
      </c>
      <c r="Y155" s="6">
        <v>0</v>
      </c>
      <c r="Z155" s="6">
        <f>SUM(NonNurse[[#This Row],[Physical Therapist (PT) Hours]],NonNurse[[#This Row],[PT Assistant Hours]],NonNurse[[#This Row],[PT Aide Hours]])/NonNurse[[#This Row],[MDS Census]]</f>
        <v>4.6027075562923042E-2</v>
      </c>
      <c r="AA155" s="6">
        <v>0</v>
      </c>
      <c r="AB155" s="6">
        <v>0</v>
      </c>
      <c r="AC155" s="6">
        <v>0</v>
      </c>
      <c r="AD155" s="6">
        <v>0</v>
      </c>
      <c r="AE155" s="6">
        <v>8.6956521739130432E-2</v>
      </c>
      <c r="AF155" s="6">
        <v>0</v>
      </c>
      <c r="AG155" s="6">
        <v>0</v>
      </c>
      <c r="AH155" s="1">
        <v>155171</v>
      </c>
      <c r="AI155">
        <v>5</v>
      </c>
    </row>
    <row r="156" spans="1:35" x14ac:dyDescent="0.25">
      <c r="A156" t="s">
        <v>508</v>
      </c>
      <c r="B156" t="s">
        <v>339</v>
      </c>
      <c r="C156" t="s">
        <v>807</v>
      </c>
      <c r="D156" t="s">
        <v>590</v>
      </c>
      <c r="E156" s="6">
        <v>25.902173913043477</v>
      </c>
      <c r="F156" s="6">
        <v>5.3586956521739131</v>
      </c>
      <c r="G156" s="6">
        <v>0.58695652173913049</v>
      </c>
      <c r="H156" s="6">
        <v>0.20108695652173914</v>
      </c>
      <c r="I156" s="6">
        <v>0.44565217391304346</v>
      </c>
      <c r="J156" s="6">
        <v>0</v>
      </c>
      <c r="K156" s="6">
        <v>0</v>
      </c>
      <c r="L156" s="6">
        <v>0.11380434782608696</v>
      </c>
      <c r="M156" s="6">
        <v>0.51630434782608692</v>
      </c>
      <c r="N156" s="6">
        <v>4.0298913043478262</v>
      </c>
      <c r="O156" s="6">
        <f>SUM(NonNurse[[#This Row],[Qualified Social Work Staff Hours]],NonNurse[[#This Row],[Other Social Work Staff Hours]])/NonNurse[[#This Row],[MDS Census]]</f>
        <v>0.17551405791019725</v>
      </c>
      <c r="P156" s="6">
        <v>0.94293478260869568</v>
      </c>
      <c r="Q156" s="6">
        <v>6.5163043478260869</v>
      </c>
      <c r="R156" s="6">
        <f>SUM(NonNurse[[#This Row],[Qualified Activities Professional Hours]],NonNurse[[#This Row],[Other Activities Professional Hours]])/NonNurse[[#This Row],[MDS Census]]</f>
        <v>0.28797733948804027</v>
      </c>
      <c r="S156" s="6">
        <v>0.85184782608695675</v>
      </c>
      <c r="T156" s="6">
        <v>0.37673913043478258</v>
      </c>
      <c r="U156" s="6">
        <v>0</v>
      </c>
      <c r="V156" s="6">
        <f>SUM(NonNurse[[#This Row],[Occupational Therapist Hours]],NonNurse[[#This Row],[OT Assistant Hours]],NonNurse[[#This Row],[OT Aide Hours]])/NonNurse[[#This Row],[MDS Census]]</f>
        <v>4.7431808644565684E-2</v>
      </c>
      <c r="W156" s="6">
        <v>0.25826086956521738</v>
      </c>
      <c r="X156" s="6">
        <v>1.1972826086956523</v>
      </c>
      <c r="Y156" s="6">
        <v>0</v>
      </c>
      <c r="Z156" s="6">
        <f>SUM(NonNurse[[#This Row],[Physical Therapist (PT) Hours]],NonNurse[[#This Row],[PT Assistant Hours]],NonNurse[[#This Row],[PT Aide Hours]])/NonNurse[[#This Row],[MDS Census]]</f>
        <v>5.6193873268988677E-2</v>
      </c>
      <c r="AA156" s="6">
        <v>0</v>
      </c>
      <c r="AB156" s="6">
        <v>0</v>
      </c>
      <c r="AC156" s="6">
        <v>0.2608695652173913</v>
      </c>
      <c r="AD156" s="6">
        <v>0</v>
      </c>
      <c r="AE156" s="6">
        <v>0</v>
      </c>
      <c r="AF156" s="6">
        <v>0</v>
      </c>
      <c r="AG156" s="6">
        <v>0</v>
      </c>
      <c r="AH156" s="1">
        <v>155688</v>
      </c>
      <c r="AI156">
        <v>5</v>
      </c>
    </row>
    <row r="157" spans="1:35" x14ac:dyDescent="0.25">
      <c r="A157" t="s">
        <v>508</v>
      </c>
      <c r="B157" t="s">
        <v>32</v>
      </c>
      <c r="C157" t="s">
        <v>680</v>
      </c>
      <c r="D157" t="s">
        <v>555</v>
      </c>
      <c r="E157" s="6">
        <v>84.239130434782609</v>
      </c>
      <c r="F157" s="6">
        <v>5.0434782608695654</v>
      </c>
      <c r="G157" s="6">
        <v>0</v>
      </c>
      <c r="H157" s="6">
        <v>0</v>
      </c>
      <c r="I157" s="6">
        <v>0</v>
      </c>
      <c r="J157" s="6">
        <v>0</v>
      </c>
      <c r="K157" s="6">
        <v>0</v>
      </c>
      <c r="L157" s="6">
        <v>0.37097826086956526</v>
      </c>
      <c r="M157" s="6">
        <v>0</v>
      </c>
      <c r="N157" s="6">
        <v>15.256521739130442</v>
      </c>
      <c r="O157" s="6">
        <f>SUM(NonNurse[[#This Row],[Qualified Social Work Staff Hours]],NonNurse[[#This Row],[Other Social Work Staff Hours]])/NonNurse[[#This Row],[MDS Census]]</f>
        <v>0.18110967741935491</v>
      </c>
      <c r="P157" s="6">
        <v>0</v>
      </c>
      <c r="Q157" s="6">
        <v>25.280434782608697</v>
      </c>
      <c r="R157" s="6">
        <f>SUM(NonNurse[[#This Row],[Qualified Activities Professional Hours]],NonNurse[[#This Row],[Other Activities Professional Hours]])/NonNurse[[#This Row],[MDS Census]]</f>
        <v>0.30010322580645166</v>
      </c>
      <c r="S157" s="6">
        <v>4.1704347826086954</v>
      </c>
      <c r="T157" s="6">
        <v>0.57684782608695651</v>
      </c>
      <c r="U157" s="6">
        <v>0</v>
      </c>
      <c r="V157" s="6">
        <f>SUM(NonNurse[[#This Row],[Occupational Therapist Hours]],NonNurse[[#This Row],[OT Assistant Hours]],NonNurse[[#This Row],[OT Aide Hours]])/NonNurse[[#This Row],[MDS Census]]</f>
        <v>5.6354838709677418E-2</v>
      </c>
      <c r="W157" s="6">
        <v>1.8253260869565218</v>
      </c>
      <c r="X157" s="6">
        <v>3.1868478260869564</v>
      </c>
      <c r="Y157" s="6">
        <v>0</v>
      </c>
      <c r="Z157" s="6">
        <f>SUM(NonNurse[[#This Row],[Physical Therapist (PT) Hours]],NonNurse[[#This Row],[PT Assistant Hours]],NonNurse[[#This Row],[PT Aide Hours]])/NonNurse[[#This Row],[MDS Census]]</f>
        <v>5.9499354838709675E-2</v>
      </c>
      <c r="AA157" s="6">
        <v>0</v>
      </c>
      <c r="AB157" s="6">
        <v>0</v>
      </c>
      <c r="AC157" s="6">
        <v>0</v>
      </c>
      <c r="AD157" s="6">
        <v>0</v>
      </c>
      <c r="AE157" s="6">
        <v>12.032608695652174</v>
      </c>
      <c r="AF157" s="6">
        <v>0</v>
      </c>
      <c r="AG157" s="6">
        <v>0</v>
      </c>
      <c r="AH157" s="1">
        <v>155100</v>
      </c>
      <c r="AI157">
        <v>5</v>
      </c>
    </row>
    <row r="158" spans="1:35" x14ac:dyDescent="0.25">
      <c r="A158" t="s">
        <v>508</v>
      </c>
      <c r="B158" t="s">
        <v>13</v>
      </c>
      <c r="C158" t="s">
        <v>686</v>
      </c>
      <c r="D158" t="s">
        <v>562</v>
      </c>
      <c r="E158" s="6">
        <v>68.565217391304344</v>
      </c>
      <c r="F158" s="6">
        <v>5.4782608695652177</v>
      </c>
      <c r="G158" s="6">
        <v>1.1304347826086956</v>
      </c>
      <c r="H158" s="6">
        <v>0.41304347826086957</v>
      </c>
      <c r="I158" s="6">
        <v>5.1304347826086953</v>
      </c>
      <c r="J158" s="6">
        <v>0</v>
      </c>
      <c r="K158" s="6">
        <v>2.8043478260869565</v>
      </c>
      <c r="L158" s="6">
        <v>2.7154347826086949</v>
      </c>
      <c r="M158" s="6">
        <v>6.8260869565217392</v>
      </c>
      <c r="N158" s="6">
        <v>4.806521739130436</v>
      </c>
      <c r="O158" s="6">
        <f>SUM(NonNurse[[#This Row],[Qualified Social Work Staff Hours]],NonNurse[[#This Row],[Other Social Work Staff Hours]])/NonNurse[[#This Row],[MDS Census]]</f>
        <v>0.16965757767913764</v>
      </c>
      <c r="P158" s="6">
        <v>0</v>
      </c>
      <c r="Q158" s="6">
        <v>15.596739130434779</v>
      </c>
      <c r="R158" s="6">
        <f>SUM(NonNurse[[#This Row],[Qualified Activities Professional Hours]],NonNurse[[#This Row],[Other Activities Professional Hours]])/NonNurse[[#This Row],[MDS Census]]</f>
        <v>0.22747305009511726</v>
      </c>
      <c r="S158" s="6">
        <v>3.660760869565217</v>
      </c>
      <c r="T158" s="6">
        <v>0</v>
      </c>
      <c r="U158" s="6">
        <v>0</v>
      </c>
      <c r="V158" s="6">
        <f>SUM(NonNurse[[#This Row],[Occupational Therapist Hours]],NonNurse[[#This Row],[OT Assistant Hours]],NonNurse[[#This Row],[OT Aide Hours]])/NonNurse[[#This Row],[MDS Census]]</f>
        <v>5.3390932149651231E-2</v>
      </c>
      <c r="W158" s="6">
        <v>3.7719565217391291</v>
      </c>
      <c r="X158" s="6">
        <v>2.400108695652174</v>
      </c>
      <c r="Y158" s="6">
        <v>0</v>
      </c>
      <c r="Z158" s="6">
        <f>SUM(NonNurse[[#This Row],[Physical Therapist (PT) Hours]],NonNurse[[#This Row],[PT Assistant Hours]],NonNurse[[#This Row],[PT Aide Hours]])/NonNurse[[#This Row],[MDS Census]]</f>
        <v>9.0017438173747605E-2</v>
      </c>
      <c r="AA158" s="6">
        <v>1.173913043478261</v>
      </c>
      <c r="AB158" s="6">
        <v>0</v>
      </c>
      <c r="AC158" s="6">
        <v>0</v>
      </c>
      <c r="AD158" s="6">
        <v>0</v>
      </c>
      <c r="AE158" s="6">
        <v>0</v>
      </c>
      <c r="AF158" s="6">
        <v>0</v>
      </c>
      <c r="AG158" s="6">
        <v>0</v>
      </c>
      <c r="AH158" s="1">
        <v>155019</v>
      </c>
      <c r="AI158">
        <v>5</v>
      </c>
    </row>
    <row r="159" spans="1:35" x14ac:dyDescent="0.25">
      <c r="A159" t="s">
        <v>508</v>
      </c>
      <c r="B159" t="s">
        <v>257</v>
      </c>
      <c r="C159" t="s">
        <v>700</v>
      </c>
      <c r="D159" t="s">
        <v>590</v>
      </c>
      <c r="E159" s="6">
        <v>44.076086956521742</v>
      </c>
      <c r="F159" s="6">
        <v>10.434782608695652</v>
      </c>
      <c r="G159" s="6">
        <v>6.5217391304347824E-2</v>
      </c>
      <c r="H159" s="6">
        <v>0</v>
      </c>
      <c r="I159" s="6">
        <v>0</v>
      </c>
      <c r="J159" s="6">
        <v>0</v>
      </c>
      <c r="K159" s="6">
        <v>0.35869565217391303</v>
      </c>
      <c r="L159" s="6">
        <v>0.81793478260869534</v>
      </c>
      <c r="M159" s="6">
        <v>0</v>
      </c>
      <c r="N159" s="6">
        <v>0.87771739130434778</v>
      </c>
      <c r="O159" s="6">
        <f>SUM(NonNurse[[#This Row],[Qualified Social Work Staff Hours]],NonNurse[[#This Row],[Other Social Work Staff Hours]])/NonNurse[[#This Row],[MDS Census]]</f>
        <v>1.9913686806411836E-2</v>
      </c>
      <c r="P159" s="6">
        <v>0</v>
      </c>
      <c r="Q159" s="6">
        <v>0</v>
      </c>
      <c r="R159" s="6">
        <f>SUM(NonNurse[[#This Row],[Qualified Activities Professional Hours]],NonNurse[[#This Row],[Other Activities Professional Hours]])/NonNurse[[#This Row],[MDS Census]]</f>
        <v>0</v>
      </c>
      <c r="S159" s="6">
        <v>3.8448913043478261</v>
      </c>
      <c r="T159" s="6">
        <v>5.1521739130434785E-2</v>
      </c>
      <c r="U159" s="6">
        <v>0</v>
      </c>
      <c r="V159" s="6">
        <f>SUM(NonNurse[[#This Row],[Occupational Therapist Hours]],NonNurse[[#This Row],[OT Assistant Hours]],NonNurse[[#This Row],[OT Aide Hours]])/NonNurse[[#This Row],[MDS Census]]</f>
        <v>8.8401972872996296E-2</v>
      </c>
      <c r="W159" s="6">
        <v>0.49978260869565216</v>
      </c>
      <c r="X159" s="6">
        <v>4.6020652173913046</v>
      </c>
      <c r="Y159" s="6">
        <v>0</v>
      </c>
      <c r="Z159" s="6">
        <f>SUM(NonNurse[[#This Row],[Physical Therapist (PT) Hours]],NonNurse[[#This Row],[PT Assistant Hours]],NonNurse[[#This Row],[PT Aide Hours]])/NonNurse[[#This Row],[MDS Census]]</f>
        <v>0.115750924784217</v>
      </c>
      <c r="AA159" s="6">
        <v>0</v>
      </c>
      <c r="AB159" s="6">
        <v>0</v>
      </c>
      <c r="AC159" s="6">
        <v>0</v>
      </c>
      <c r="AD159" s="6">
        <v>0</v>
      </c>
      <c r="AE159" s="6">
        <v>0</v>
      </c>
      <c r="AF159" s="6">
        <v>0</v>
      </c>
      <c r="AG159" s="6">
        <v>0</v>
      </c>
      <c r="AH159" s="1">
        <v>155519</v>
      </c>
      <c r="AI159">
        <v>5</v>
      </c>
    </row>
    <row r="160" spans="1:35" x14ac:dyDescent="0.25">
      <c r="A160" t="s">
        <v>508</v>
      </c>
      <c r="B160" t="s">
        <v>365</v>
      </c>
      <c r="C160" t="s">
        <v>813</v>
      </c>
      <c r="D160" t="s">
        <v>586</v>
      </c>
      <c r="E160" s="6">
        <v>46.260869565217391</v>
      </c>
      <c r="F160" s="6">
        <v>4.6920652173913044</v>
      </c>
      <c r="G160" s="6">
        <v>0.2608695652173913</v>
      </c>
      <c r="H160" s="6">
        <v>0.30434782608695654</v>
      </c>
      <c r="I160" s="6">
        <v>0.67391304347826086</v>
      </c>
      <c r="J160" s="6">
        <v>0</v>
      </c>
      <c r="K160" s="6">
        <v>0</v>
      </c>
      <c r="L160" s="6">
        <v>0.12967391304347828</v>
      </c>
      <c r="M160" s="6">
        <v>0</v>
      </c>
      <c r="N160" s="6">
        <v>9.0714130434782572</v>
      </c>
      <c r="O160" s="6">
        <f>SUM(NonNurse[[#This Row],[Qualified Social Work Staff Hours]],NonNurse[[#This Row],[Other Social Work Staff Hours]])/NonNurse[[#This Row],[MDS Census]]</f>
        <v>0.19609257518796985</v>
      </c>
      <c r="P160" s="6">
        <v>0</v>
      </c>
      <c r="Q160" s="6">
        <v>19.565869565217387</v>
      </c>
      <c r="R160" s="6">
        <f>SUM(NonNurse[[#This Row],[Qualified Activities Professional Hours]],NonNurse[[#This Row],[Other Activities Professional Hours]])/NonNurse[[#This Row],[MDS Census]]</f>
        <v>0.4229464285714285</v>
      </c>
      <c r="S160" s="6">
        <v>0.76608695652173919</v>
      </c>
      <c r="T160" s="6">
        <v>4.9778260869565205</v>
      </c>
      <c r="U160" s="6">
        <v>0</v>
      </c>
      <c r="V160" s="6">
        <f>SUM(NonNurse[[#This Row],[Occupational Therapist Hours]],NonNurse[[#This Row],[OT Assistant Hours]],NonNurse[[#This Row],[OT Aide Hours]])/NonNurse[[#This Row],[MDS Census]]</f>
        <v>0.12416353383458645</v>
      </c>
      <c r="W160" s="6">
        <v>5.5179347826086964</v>
      </c>
      <c r="X160" s="6">
        <v>0.21956521739130433</v>
      </c>
      <c r="Y160" s="6">
        <v>0</v>
      </c>
      <c r="Z160" s="6">
        <f>SUM(NonNurse[[#This Row],[Physical Therapist (PT) Hours]],NonNurse[[#This Row],[PT Assistant Hours]],NonNurse[[#This Row],[PT Aide Hours]])/NonNurse[[#This Row],[MDS Census]]</f>
        <v>0.12402490601503761</v>
      </c>
      <c r="AA160" s="6">
        <v>0</v>
      </c>
      <c r="AB160" s="6">
        <v>0</v>
      </c>
      <c r="AC160" s="6">
        <v>0</v>
      </c>
      <c r="AD160" s="6">
        <v>2.2717391304347825E-2</v>
      </c>
      <c r="AE160" s="6">
        <v>0</v>
      </c>
      <c r="AF160" s="6">
        <v>0</v>
      </c>
      <c r="AG160" s="6">
        <v>0</v>
      </c>
      <c r="AH160" s="1">
        <v>155719</v>
      </c>
      <c r="AI160">
        <v>5</v>
      </c>
    </row>
    <row r="161" spans="1:35" x14ac:dyDescent="0.25">
      <c r="A161" t="s">
        <v>508</v>
      </c>
      <c r="B161" t="s">
        <v>395</v>
      </c>
      <c r="C161" t="s">
        <v>669</v>
      </c>
      <c r="D161" t="s">
        <v>563</v>
      </c>
      <c r="E161" s="6">
        <v>47.413043478260867</v>
      </c>
      <c r="F161" s="6">
        <v>27.773804347826093</v>
      </c>
      <c r="G161" s="6">
        <v>2.8260869565217392</v>
      </c>
      <c r="H161" s="6">
        <v>0.2391304347826087</v>
      </c>
      <c r="I161" s="6">
        <v>0</v>
      </c>
      <c r="J161" s="6">
        <v>0</v>
      </c>
      <c r="K161" s="6">
        <v>0</v>
      </c>
      <c r="L161" s="6">
        <v>8.5000000000000006E-2</v>
      </c>
      <c r="M161" s="6">
        <v>4.993913043478261</v>
      </c>
      <c r="N161" s="6">
        <v>0</v>
      </c>
      <c r="O161" s="6">
        <f>SUM(NonNurse[[#This Row],[Qualified Social Work Staff Hours]],NonNurse[[#This Row],[Other Social Work Staff Hours]])/NonNurse[[#This Row],[MDS Census]]</f>
        <v>0.10532783127005961</v>
      </c>
      <c r="P161" s="6">
        <v>5.5089130434782598</v>
      </c>
      <c r="Q161" s="6">
        <v>14.093260869565222</v>
      </c>
      <c r="R161" s="6">
        <f>SUM(NonNurse[[#This Row],[Qualified Activities Professional Hours]],NonNurse[[#This Row],[Other Activities Professional Hours]])/NonNurse[[#This Row],[MDS Census]]</f>
        <v>0.41343420449335178</v>
      </c>
      <c r="S161" s="6">
        <v>4.8656521739130429</v>
      </c>
      <c r="T161" s="6">
        <v>4.8607608695652171</v>
      </c>
      <c r="U161" s="6">
        <v>0</v>
      </c>
      <c r="V161" s="6">
        <f>SUM(NonNurse[[#This Row],[Occupational Therapist Hours]],NonNurse[[#This Row],[OT Assistant Hours]],NonNurse[[#This Row],[OT Aide Hours]])/NonNurse[[#This Row],[MDS Census]]</f>
        <v>0.20514213663457129</v>
      </c>
      <c r="W161" s="6">
        <v>0</v>
      </c>
      <c r="X161" s="6">
        <v>4.4063043478260866</v>
      </c>
      <c r="Y161" s="6">
        <v>0</v>
      </c>
      <c r="Z161" s="6">
        <f>SUM(NonNurse[[#This Row],[Physical Therapist (PT) Hours]],NonNurse[[#This Row],[PT Assistant Hours]],NonNurse[[#This Row],[PT Aide Hours]])/NonNurse[[#This Row],[MDS Census]]</f>
        <v>9.2934433745988074E-2</v>
      </c>
      <c r="AA161" s="6">
        <v>0</v>
      </c>
      <c r="AB161" s="6">
        <v>0</v>
      </c>
      <c r="AC161" s="6">
        <v>0</v>
      </c>
      <c r="AD161" s="6">
        <v>40.472282608695672</v>
      </c>
      <c r="AE161" s="6">
        <v>0</v>
      </c>
      <c r="AF161" s="6">
        <v>0</v>
      </c>
      <c r="AG161" s="6">
        <v>0</v>
      </c>
      <c r="AH161" s="1">
        <v>155759</v>
      </c>
      <c r="AI161">
        <v>5</v>
      </c>
    </row>
    <row r="162" spans="1:35" x14ac:dyDescent="0.25">
      <c r="A162" t="s">
        <v>508</v>
      </c>
      <c r="B162" t="s">
        <v>69</v>
      </c>
      <c r="C162" t="s">
        <v>708</v>
      </c>
      <c r="D162" t="s">
        <v>605</v>
      </c>
      <c r="E162" s="6">
        <v>54.967391304347828</v>
      </c>
      <c r="F162" s="6">
        <v>5.1304347826086953</v>
      </c>
      <c r="G162" s="6">
        <v>0</v>
      </c>
      <c r="H162" s="6">
        <v>0.18369565217391304</v>
      </c>
      <c r="I162" s="6">
        <v>1.4130434782608696</v>
      </c>
      <c r="J162" s="6">
        <v>0</v>
      </c>
      <c r="K162" s="6">
        <v>0</v>
      </c>
      <c r="L162" s="6">
        <v>2.0972826086956515</v>
      </c>
      <c r="M162" s="6">
        <v>3.3152173913043477</v>
      </c>
      <c r="N162" s="6">
        <v>0.39347826086956522</v>
      </c>
      <c r="O162" s="6">
        <f>SUM(NonNurse[[#This Row],[Qualified Social Work Staff Hours]],NonNurse[[#This Row],[Other Social Work Staff Hours]])/NonNurse[[#This Row],[MDS Census]]</f>
        <v>6.7470832509392911E-2</v>
      </c>
      <c r="P162" s="6">
        <v>9.0878260869565217</v>
      </c>
      <c r="Q162" s="6">
        <v>0.26554347826086955</v>
      </c>
      <c r="R162" s="6">
        <f>SUM(NonNurse[[#This Row],[Qualified Activities Professional Hours]],NonNurse[[#This Row],[Other Activities Professional Hours]])/NonNurse[[#This Row],[MDS Census]]</f>
        <v>0.17016215147320546</v>
      </c>
      <c r="S162" s="6">
        <v>3.524456521739129</v>
      </c>
      <c r="T162" s="6">
        <v>0.45684782608695662</v>
      </c>
      <c r="U162" s="6">
        <v>0</v>
      </c>
      <c r="V162" s="6">
        <f>SUM(NonNurse[[#This Row],[Occupational Therapist Hours]],NonNurse[[#This Row],[OT Assistant Hours]],NonNurse[[#This Row],[OT Aide Hours]])/NonNurse[[#This Row],[MDS Census]]</f>
        <v>7.2430294641091533E-2</v>
      </c>
      <c r="W162" s="6">
        <v>3.6406521739130442</v>
      </c>
      <c r="X162" s="6">
        <v>2.8291304347826083</v>
      </c>
      <c r="Y162" s="6">
        <v>0</v>
      </c>
      <c r="Z162" s="6">
        <f>SUM(NonNurse[[#This Row],[Physical Therapist (PT) Hours]],NonNurse[[#This Row],[PT Assistant Hours]],NonNurse[[#This Row],[PT Aide Hours]])/NonNurse[[#This Row],[MDS Census]]</f>
        <v>0.11770219497725924</v>
      </c>
      <c r="AA162" s="6">
        <v>0</v>
      </c>
      <c r="AB162" s="6">
        <v>0</v>
      </c>
      <c r="AC162" s="6">
        <v>0</v>
      </c>
      <c r="AD162" s="6">
        <v>0</v>
      </c>
      <c r="AE162" s="6">
        <v>0</v>
      </c>
      <c r="AF162" s="6">
        <v>0</v>
      </c>
      <c r="AG162" s="6">
        <v>0</v>
      </c>
      <c r="AH162" s="1">
        <v>155176</v>
      </c>
      <c r="AI162">
        <v>5</v>
      </c>
    </row>
    <row r="163" spans="1:35" x14ac:dyDescent="0.25">
      <c r="A163" t="s">
        <v>508</v>
      </c>
      <c r="B163" t="s">
        <v>391</v>
      </c>
      <c r="C163" t="s">
        <v>708</v>
      </c>
      <c r="D163" t="s">
        <v>605</v>
      </c>
      <c r="E163" s="6">
        <v>96.630434782608702</v>
      </c>
      <c r="F163" s="6">
        <v>4.6684782608695654</v>
      </c>
      <c r="G163" s="6">
        <v>6.5217391304347824E-2</v>
      </c>
      <c r="H163" s="6">
        <v>0.17391304347826086</v>
      </c>
      <c r="I163" s="6">
        <v>1.0217391304347827</v>
      </c>
      <c r="J163" s="6">
        <v>0</v>
      </c>
      <c r="K163" s="6">
        <v>0</v>
      </c>
      <c r="L163" s="6">
        <v>2.8819565217391307</v>
      </c>
      <c r="M163" s="6">
        <v>7.9594565217391278</v>
      </c>
      <c r="N163" s="6">
        <v>0</v>
      </c>
      <c r="O163" s="6">
        <f>SUM(NonNurse[[#This Row],[Qualified Social Work Staff Hours]],NonNurse[[#This Row],[Other Social Work Staff Hours]])/NonNurse[[#This Row],[MDS Census]]</f>
        <v>8.2370078740157449E-2</v>
      </c>
      <c r="P163" s="6">
        <v>5.0996739130434783</v>
      </c>
      <c r="Q163" s="6">
        <v>14.633478260869557</v>
      </c>
      <c r="R163" s="6">
        <f>SUM(NonNurse[[#This Row],[Qualified Activities Professional Hours]],NonNurse[[#This Row],[Other Activities Professional Hours]])/NonNurse[[#This Row],[MDS Census]]</f>
        <v>0.20421259842519673</v>
      </c>
      <c r="S163" s="6">
        <v>2.0943478260869566</v>
      </c>
      <c r="T163" s="6">
        <v>4.2627173913043475</v>
      </c>
      <c r="U163" s="6">
        <v>0</v>
      </c>
      <c r="V163" s="6">
        <f>SUM(NonNurse[[#This Row],[Occupational Therapist Hours]],NonNurse[[#This Row],[OT Assistant Hours]],NonNurse[[#This Row],[OT Aide Hours]])/NonNurse[[#This Row],[MDS Census]]</f>
        <v>6.5787401574803131E-2</v>
      </c>
      <c r="W163" s="6">
        <v>3.8438043478260875</v>
      </c>
      <c r="X163" s="6">
        <v>4.5994565217391319</v>
      </c>
      <c r="Y163" s="6">
        <v>0</v>
      </c>
      <c r="Z163" s="6">
        <f>SUM(NonNurse[[#This Row],[Physical Therapist (PT) Hours]],NonNurse[[#This Row],[PT Assistant Hours]],NonNurse[[#This Row],[PT Aide Hours]])/NonNurse[[#This Row],[MDS Census]]</f>
        <v>8.7376827896512937E-2</v>
      </c>
      <c r="AA163" s="6">
        <v>0</v>
      </c>
      <c r="AB163" s="6">
        <v>0</v>
      </c>
      <c r="AC163" s="6">
        <v>0</v>
      </c>
      <c r="AD163" s="6">
        <v>0</v>
      </c>
      <c r="AE163" s="6">
        <v>0</v>
      </c>
      <c r="AF163" s="6">
        <v>0</v>
      </c>
      <c r="AG163" s="6">
        <v>0</v>
      </c>
      <c r="AH163" s="1">
        <v>155755</v>
      </c>
      <c r="AI163">
        <v>5</v>
      </c>
    </row>
    <row r="164" spans="1:35" x14ac:dyDescent="0.25">
      <c r="A164" t="s">
        <v>508</v>
      </c>
      <c r="B164" t="s">
        <v>275</v>
      </c>
      <c r="C164" t="s">
        <v>784</v>
      </c>
      <c r="D164" t="s">
        <v>622</v>
      </c>
      <c r="E164" s="6">
        <v>67.934782608695656</v>
      </c>
      <c r="F164" s="6">
        <v>10.521739130434783</v>
      </c>
      <c r="G164" s="6">
        <v>0.4891304347826087</v>
      </c>
      <c r="H164" s="6">
        <v>0.29891304347826086</v>
      </c>
      <c r="I164" s="6">
        <v>3.5652173913043477</v>
      </c>
      <c r="J164" s="6">
        <v>0</v>
      </c>
      <c r="K164" s="6">
        <v>0</v>
      </c>
      <c r="L164" s="6">
        <v>2.4581521739130436</v>
      </c>
      <c r="M164" s="6">
        <v>4.9130434782608692</v>
      </c>
      <c r="N164" s="6">
        <v>6.1064130434782591</v>
      </c>
      <c r="O164" s="6">
        <f>SUM(NonNurse[[#This Row],[Qualified Social Work Staff Hours]],NonNurse[[#This Row],[Other Social Work Staff Hours]])/NonNurse[[#This Row],[MDS Census]]</f>
        <v>0.16220639999999997</v>
      </c>
      <c r="P164" s="6">
        <v>28.462934782608691</v>
      </c>
      <c r="Q164" s="6">
        <v>4.5413043478260873</v>
      </c>
      <c r="R164" s="6">
        <f>SUM(NonNurse[[#This Row],[Qualified Activities Professional Hours]],NonNurse[[#This Row],[Other Activities Professional Hours]])/NonNurse[[#This Row],[MDS Census]]</f>
        <v>0.48582239999999988</v>
      </c>
      <c r="S164" s="6">
        <v>6.980108695652171</v>
      </c>
      <c r="T164" s="6">
        <v>3.4689130434782594</v>
      </c>
      <c r="U164" s="6">
        <v>0</v>
      </c>
      <c r="V164" s="6">
        <f>SUM(NonNurse[[#This Row],[Occupational Therapist Hours]],NonNurse[[#This Row],[OT Assistant Hours]],NonNurse[[#This Row],[OT Aide Hours]])/NonNurse[[#This Row],[MDS Census]]</f>
        <v>0.15380959999999991</v>
      </c>
      <c r="W164" s="6">
        <v>3.6452173913043482</v>
      </c>
      <c r="X164" s="6">
        <v>0.56978260869565223</v>
      </c>
      <c r="Y164" s="6">
        <v>0</v>
      </c>
      <c r="Z164" s="6">
        <f>SUM(NonNurse[[#This Row],[Physical Therapist (PT) Hours]],NonNurse[[#This Row],[PT Assistant Hours]],NonNurse[[#This Row],[PT Aide Hours]])/NonNurse[[#This Row],[MDS Census]]</f>
        <v>6.2044800000000011E-2</v>
      </c>
      <c r="AA164" s="6">
        <v>0</v>
      </c>
      <c r="AB164" s="6">
        <v>0</v>
      </c>
      <c r="AC164" s="6">
        <v>0</v>
      </c>
      <c r="AD164" s="6">
        <v>0</v>
      </c>
      <c r="AE164" s="6">
        <v>0</v>
      </c>
      <c r="AF164" s="6">
        <v>0</v>
      </c>
      <c r="AG164" s="6">
        <v>0</v>
      </c>
      <c r="AH164" s="1">
        <v>155561</v>
      </c>
      <c r="AI164">
        <v>5</v>
      </c>
    </row>
    <row r="165" spans="1:35" x14ac:dyDescent="0.25">
      <c r="A165" t="s">
        <v>508</v>
      </c>
      <c r="B165" t="s">
        <v>362</v>
      </c>
      <c r="C165" t="s">
        <v>710</v>
      </c>
      <c r="D165" t="s">
        <v>607</v>
      </c>
      <c r="E165" s="6">
        <v>122.68478260869566</v>
      </c>
      <c r="F165" s="6">
        <v>4.8097826086956523</v>
      </c>
      <c r="G165" s="6">
        <v>0</v>
      </c>
      <c r="H165" s="6">
        <v>0</v>
      </c>
      <c r="I165" s="6">
        <v>0</v>
      </c>
      <c r="J165" s="6">
        <v>0</v>
      </c>
      <c r="K165" s="6">
        <v>0</v>
      </c>
      <c r="L165" s="6">
        <v>3.4342391304347832</v>
      </c>
      <c r="M165" s="6">
        <v>16.019782608695653</v>
      </c>
      <c r="N165" s="6">
        <v>5.4894565217391307</v>
      </c>
      <c r="O165" s="6">
        <f>SUM(NonNurse[[#This Row],[Qualified Social Work Staff Hours]],NonNurse[[#This Row],[Other Social Work Staff Hours]])/NonNurse[[#This Row],[MDS Census]]</f>
        <v>0.17532116594312042</v>
      </c>
      <c r="P165" s="6">
        <v>29.223152173913039</v>
      </c>
      <c r="Q165" s="6">
        <v>10.969782608695656</v>
      </c>
      <c r="R165" s="6">
        <f>SUM(NonNurse[[#This Row],[Qualified Activities Professional Hours]],NonNurse[[#This Row],[Other Activities Professional Hours]])/NonNurse[[#This Row],[MDS Census]]</f>
        <v>0.32761141135819971</v>
      </c>
      <c r="S165" s="6">
        <v>5.3213043478260884</v>
      </c>
      <c r="T165" s="6">
        <v>4.9164130434782605</v>
      </c>
      <c r="U165" s="6">
        <v>0</v>
      </c>
      <c r="V165" s="6">
        <f>SUM(NonNurse[[#This Row],[Occupational Therapist Hours]],NonNurse[[#This Row],[OT Assistant Hours]],NonNurse[[#This Row],[OT Aide Hours]])/NonNurse[[#This Row],[MDS Census]]</f>
        <v>8.3447328785328262E-2</v>
      </c>
      <c r="W165" s="6">
        <v>4.8818478260869576</v>
      </c>
      <c r="X165" s="6">
        <v>9.6736956521739117</v>
      </c>
      <c r="Y165" s="6">
        <v>0</v>
      </c>
      <c r="Z165" s="6">
        <f>SUM(NonNurse[[#This Row],[Physical Therapist (PT) Hours]],NonNurse[[#This Row],[PT Assistant Hours]],NonNurse[[#This Row],[PT Aide Hours]])/NonNurse[[#This Row],[MDS Census]]</f>
        <v>0.1186418003012315</v>
      </c>
      <c r="AA165" s="6">
        <v>0</v>
      </c>
      <c r="AB165" s="6">
        <v>0</v>
      </c>
      <c r="AC165" s="6">
        <v>0</v>
      </c>
      <c r="AD165" s="6">
        <v>0</v>
      </c>
      <c r="AE165" s="6">
        <v>0</v>
      </c>
      <c r="AF165" s="6">
        <v>0</v>
      </c>
      <c r="AG165" s="6">
        <v>0</v>
      </c>
      <c r="AH165" s="1">
        <v>155716</v>
      </c>
      <c r="AI165">
        <v>5</v>
      </c>
    </row>
    <row r="166" spans="1:35" x14ac:dyDescent="0.25">
      <c r="A166" t="s">
        <v>508</v>
      </c>
      <c r="B166" t="s">
        <v>136</v>
      </c>
      <c r="C166" t="s">
        <v>638</v>
      </c>
      <c r="D166" t="s">
        <v>616</v>
      </c>
      <c r="E166" s="6">
        <v>82.369565217391298</v>
      </c>
      <c r="F166" s="6">
        <v>5.4782608695652177</v>
      </c>
      <c r="G166" s="6">
        <v>0.56521739130434778</v>
      </c>
      <c r="H166" s="6">
        <v>0.31521739130434784</v>
      </c>
      <c r="I166" s="6">
        <v>0.41304347826086957</v>
      </c>
      <c r="J166" s="6">
        <v>0</v>
      </c>
      <c r="K166" s="6">
        <v>0</v>
      </c>
      <c r="L166" s="6">
        <v>3.7069565217391305</v>
      </c>
      <c r="M166" s="6">
        <v>0</v>
      </c>
      <c r="N166" s="6">
        <v>5.0514130434782603</v>
      </c>
      <c r="O166" s="6">
        <f>SUM(NonNurse[[#This Row],[Qualified Social Work Staff Hours]],NonNurse[[#This Row],[Other Social Work Staff Hours]])/NonNurse[[#This Row],[MDS Census]]</f>
        <v>6.1326207442596987E-2</v>
      </c>
      <c r="P166" s="6">
        <v>0</v>
      </c>
      <c r="Q166" s="6">
        <v>3.5903260869565217</v>
      </c>
      <c r="R166" s="6">
        <f>SUM(NonNurse[[#This Row],[Qualified Activities Professional Hours]],NonNurse[[#This Row],[Other Activities Professional Hours]])/NonNurse[[#This Row],[MDS Census]]</f>
        <v>4.3588017946687783E-2</v>
      </c>
      <c r="S166" s="6">
        <v>6.3895652173913033</v>
      </c>
      <c r="T166" s="6">
        <v>4.9598913043478268</v>
      </c>
      <c r="U166" s="6">
        <v>0</v>
      </c>
      <c r="V166" s="6">
        <f>SUM(NonNurse[[#This Row],[Occupational Therapist Hours]],NonNurse[[#This Row],[OT Assistant Hours]],NonNurse[[#This Row],[OT Aide Hours]])/NonNurse[[#This Row],[MDS Census]]</f>
        <v>0.13778701504354712</v>
      </c>
      <c r="W166" s="6">
        <v>2.9245652173913044</v>
      </c>
      <c r="X166" s="6">
        <v>6.8279347826086925</v>
      </c>
      <c r="Y166" s="6">
        <v>0</v>
      </c>
      <c r="Z166" s="6">
        <f>SUM(NonNurse[[#This Row],[Physical Therapist (PT) Hours]],NonNurse[[#This Row],[PT Assistant Hours]],NonNurse[[#This Row],[PT Aide Hours]])/NonNurse[[#This Row],[MDS Census]]</f>
        <v>0.11839931380311426</v>
      </c>
      <c r="AA166" s="6">
        <v>0</v>
      </c>
      <c r="AB166" s="6">
        <v>0</v>
      </c>
      <c r="AC166" s="6">
        <v>0</v>
      </c>
      <c r="AD166" s="6">
        <v>0</v>
      </c>
      <c r="AE166" s="6">
        <v>0</v>
      </c>
      <c r="AF166" s="6">
        <v>0</v>
      </c>
      <c r="AG166" s="6">
        <v>0</v>
      </c>
      <c r="AH166" s="1">
        <v>155282</v>
      </c>
      <c r="AI166">
        <v>5</v>
      </c>
    </row>
    <row r="167" spans="1:35" x14ac:dyDescent="0.25">
      <c r="A167" t="s">
        <v>508</v>
      </c>
      <c r="B167" t="s">
        <v>145</v>
      </c>
      <c r="C167" t="s">
        <v>749</v>
      </c>
      <c r="D167" t="s">
        <v>568</v>
      </c>
      <c r="E167" s="6">
        <v>37.967391304347828</v>
      </c>
      <c r="F167" s="6">
        <v>5.4782608695652177</v>
      </c>
      <c r="G167" s="6">
        <v>6.5217391304347824E-2</v>
      </c>
      <c r="H167" s="6">
        <v>0.12228260869565218</v>
      </c>
      <c r="I167" s="6">
        <v>4.3478260869565216E-2</v>
      </c>
      <c r="J167" s="6">
        <v>0</v>
      </c>
      <c r="K167" s="6">
        <v>0</v>
      </c>
      <c r="L167" s="6">
        <v>0.58108695652173914</v>
      </c>
      <c r="M167" s="6">
        <v>4.9357608695652146</v>
      </c>
      <c r="N167" s="6">
        <v>0</v>
      </c>
      <c r="O167" s="6">
        <f>SUM(NonNurse[[#This Row],[Qualified Social Work Staff Hours]],NonNurse[[#This Row],[Other Social Work Staff Hours]])/NonNurse[[#This Row],[MDS Census]]</f>
        <v>0.12999999999999992</v>
      </c>
      <c r="P167" s="6">
        <v>4.0013043478260863</v>
      </c>
      <c r="Q167" s="6">
        <v>1.7385869565217391</v>
      </c>
      <c r="R167" s="6">
        <f>SUM(NonNurse[[#This Row],[Qualified Activities Professional Hours]],NonNurse[[#This Row],[Other Activities Professional Hours]])/NonNurse[[#This Row],[MDS Census]]</f>
        <v>0.15117950186086457</v>
      </c>
      <c r="S167" s="6">
        <v>2.8490217391304351</v>
      </c>
      <c r="T167" s="6">
        <v>0</v>
      </c>
      <c r="U167" s="6">
        <v>0</v>
      </c>
      <c r="V167" s="6">
        <f>SUM(NonNurse[[#This Row],[Occupational Therapist Hours]],NonNurse[[#This Row],[OT Assistant Hours]],NonNurse[[#This Row],[OT Aide Hours]])/NonNurse[[#This Row],[MDS Census]]</f>
        <v>7.5038648726023477E-2</v>
      </c>
      <c r="W167" s="6">
        <v>3.0907608695652176</v>
      </c>
      <c r="X167" s="6">
        <v>1.7173913043478262E-2</v>
      </c>
      <c r="Y167" s="6">
        <v>0</v>
      </c>
      <c r="Z167" s="6">
        <f>SUM(NonNurse[[#This Row],[Physical Therapist (PT) Hours]],NonNurse[[#This Row],[PT Assistant Hours]],NonNurse[[#This Row],[PT Aide Hours]])/NonNurse[[#This Row],[MDS Census]]</f>
        <v>8.185800171772116E-2</v>
      </c>
      <c r="AA167" s="6">
        <v>0</v>
      </c>
      <c r="AB167" s="6">
        <v>0</v>
      </c>
      <c r="AC167" s="6">
        <v>0</v>
      </c>
      <c r="AD167" s="6">
        <v>0</v>
      </c>
      <c r="AE167" s="6">
        <v>0</v>
      </c>
      <c r="AF167" s="6">
        <v>0</v>
      </c>
      <c r="AG167" s="6">
        <v>0</v>
      </c>
      <c r="AH167" s="1">
        <v>155303</v>
      </c>
      <c r="AI167">
        <v>5</v>
      </c>
    </row>
    <row r="168" spans="1:35" x14ac:dyDescent="0.25">
      <c r="A168" t="s">
        <v>508</v>
      </c>
      <c r="B168" t="s">
        <v>302</v>
      </c>
      <c r="C168" t="s">
        <v>801</v>
      </c>
      <c r="D168" t="s">
        <v>596</v>
      </c>
      <c r="E168" s="6">
        <v>51.728260869565219</v>
      </c>
      <c r="F168" s="6">
        <v>4.3206521739130439</v>
      </c>
      <c r="G168" s="6">
        <v>0.28260869565217389</v>
      </c>
      <c r="H168" s="6">
        <v>0.22826086956521738</v>
      </c>
      <c r="I168" s="6">
        <v>0.98913043478260865</v>
      </c>
      <c r="J168" s="6">
        <v>0</v>
      </c>
      <c r="K168" s="6">
        <v>0</v>
      </c>
      <c r="L168" s="6">
        <v>3.0141304347826088</v>
      </c>
      <c r="M168" s="6">
        <v>5.3804347826086953</v>
      </c>
      <c r="N168" s="6">
        <v>1.3306521739130439</v>
      </c>
      <c r="O168" s="6">
        <f>SUM(NonNurse[[#This Row],[Qualified Social Work Staff Hours]],NonNurse[[#This Row],[Other Social Work Staff Hours]])/NonNurse[[#This Row],[MDS Census]]</f>
        <v>0.12973733977726412</v>
      </c>
      <c r="P168" s="6">
        <v>9.8052173913043479</v>
      </c>
      <c r="Q168" s="6">
        <v>10.133804347826086</v>
      </c>
      <c r="R168" s="6">
        <f>SUM(NonNurse[[#This Row],[Qualified Activities Professional Hours]],NonNurse[[#This Row],[Other Activities Professional Hours]])/NonNurse[[#This Row],[MDS Census]]</f>
        <v>0.38545702878756033</v>
      </c>
      <c r="S168" s="6">
        <v>0.71532608695652178</v>
      </c>
      <c r="T168" s="6">
        <v>6.879673913043475</v>
      </c>
      <c r="U168" s="6">
        <v>0</v>
      </c>
      <c r="V168" s="6">
        <f>SUM(NonNurse[[#This Row],[Occupational Therapist Hours]],NonNurse[[#This Row],[OT Assistant Hours]],NonNurse[[#This Row],[OT Aide Hours]])/NonNurse[[#This Row],[MDS Census]]</f>
        <v>0.14682496322756874</v>
      </c>
      <c r="W168" s="6">
        <v>3.367391304347827</v>
      </c>
      <c r="X168" s="6">
        <v>0.33097826086956522</v>
      </c>
      <c r="Y168" s="6">
        <v>0</v>
      </c>
      <c r="Z168" s="6">
        <f>SUM(NonNurse[[#This Row],[Physical Therapist (PT) Hours]],NonNurse[[#This Row],[PT Assistant Hours]],NonNurse[[#This Row],[PT Aide Hours]])/NonNurse[[#This Row],[MDS Census]]</f>
        <v>7.149611262870352E-2</v>
      </c>
      <c r="AA168" s="6">
        <v>0</v>
      </c>
      <c r="AB168" s="6">
        <v>0</v>
      </c>
      <c r="AC168" s="6">
        <v>0</v>
      </c>
      <c r="AD168" s="6">
        <v>0</v>
      </c>
      <c r="AE168" s="6">
        <v>0</v>
      </c>
      <c r="AF168" s="6">
        <v>0</v>
      </c>
      <c r="AG168" s="6">
        <v>0</v>
      </c>
      <c r="AH168" s="1">
        <v>155635</v>
      </c>
      <c r="AI168">
        <v>5</v>
      </c>
    </row>
    <row r="169" spans="1:35" x14ac:dyDescent="0.25">
      <c r="A169" t="s">
        <v>508</v>
      </c>
      <c r="B169" t="s">
        <v>288</v>
      </c>
      <c r="C169" t="s">
        <v>723</v>
      </c>
      <c r="D169" t="s">
        <v>549</v>
      </c>
      <c r="E169" s="6">
        <v>86.173913043478265</v>
      </c>
      <c r="F169" s="6">
        <v>5.7391304347826084</v>
      </c>
      <c r="G169" s="6">
        <v>0.32065217391304346</v>
      </c>
      <c r="H169" s="6">
        <v>0.36956521739130432</v>
      </c>
      <c r="I169" s="6">
        <v>0</v>
      </c>
      <c r="J169" s="6">
        <v>0</v>
      </c>
      <c r="K169" s="6">
        <v>0</v>
      </c>
      <c r="L169" s="6">
        <v>5.5380434782608692</v>
      </c>
      <c r="M169" s="6">
        <v>5.2597826086956534</v>
      </c>
      <c r="N169" s="6">
        <v>6.8619565217391303</v>
      </c>
      <c r="O169" s="6">
        <f>SUM(NonNurse[[#This Row],[Qualified Social Work Staff Hours]],NonNurse[[#This Row],[Other Social Work Staff Hours]])/NonNurse[[#This Row],[MDS Census]]</f>
        <v>0.14066599394550958</v>
      </c>
      <c r="P169" s="6">
        <v>4.2880434782608718</v>
      </c>
      <c r="Q169" s="6">
        <v>7.507608695652169</v>
      </c>
      <c r="R169" s="6">
        <f>SUM(NonNurse[[#This Row],[Qualified Activities Professional Hours]],NonNurse[[#This Row],[Other Activities Professional Hours]])/NonNurse[[#This Row],[MDS Census]]</f>
        <v>0.13688193743693236</v>
      </c>
      <c r="S169" s="6">
        <v>6.8369565217391308</v>
      </c>
      <c r="T169" s="6">
        <v>9.9103260869565215</v>
      </c>
      <c r="U169" s="6">
        <v>0</v>
      </c>
      <c r="V169" s="6">
        <f>SUM(NonNurse[[#This Row],[Occupational Therapist Hours]],NonNurse[[#This Row],[OT Assistant Hours]],NonNurse[[#This Row],[OT Aide Hours]])/NonNurse[[#This Row],[MDS Census]]</f>
        <v>0.1943428355196771</v>
      </c>
      <c r="W169" s="6">
        <v>7.8119565217391296</v>
      </c>
      <c r="X169" s="6">
        <v>9.2391304347826093</v>
      </c>
      <c r="Y169" s="6">
        <v>0</v>
      </c>
      <c r="Z169" s="6">
        <f>SUM(NonNurse[[#This Row],[Physical Therapist (PT) Hours]],NonNurse[[#This Row],[PT Assistant Hours]],NonNurse[[#This Row],[PT Aide Hours]])/NonNurse[[#This Row],[MDS Census]]</f>
        <v>0.19786831483350151</v>
      </c>
      <c r="AA169" s="6">
        <v>0</v>
      </c>
      <c r="AB169" s="6">
        <v>0</v>
      </c>
      <c r="AC169" s="6">
        <v>0</v>
      </c>
      <c r="AD169" s="6">
        <v>0</v>
      </c>
      <c r="AE169" s="6">
        <v>6.9239130434782608</v>
      </c>
      <c r="AF169" s="6">
        <v>0</v>
      </c>
      <c r="AG169" s="6">
        <v>0</v>
      </c>
      <c r="AH169" s="1">
        <v>155605</v>
      </c>
      <c r="AI169">
        <v>5</v>
      </c>
    </row>
    <row r="170" spans="1:35" x14ac:dyDescent="0.25">
      <c r="A170" t="s">
        <v>508</v>
      </c>
      <c r="B170" t="s">
        <v>94</v>
      </c>
      <c r="C170" t="s">
        <v>733</v>
      </c>
      <c r="D170" t="s">
        <v>578</v>
      </c>
      <c r="E170" s="6">
        <v>87.456521739130437</v>
      </c>
      <c r="F170" s="6">
        <v>4.3003260869565221</v>
      </c>
      <c r="G170" s="6">
        <v>0.54347826086956519</v>
      </c>
      <c r="H170" s="6">
        <v>0.78260869565217395</v>
      </c>
      <c r="I170" s="6">
        <v>5.1956521739130439</v>
      </c>
      <c r="J170" s="6">
        <v>0</v>
      </c>
      <c r="K170" s="6">
        <v>0</v>
      </c>
      <c r="L170" s="6">
        <v>8.1125000000000007</v>
      </c>
      <c r="M170" s="6">
        <v>0</v>
      </c>
      <c r="N170" s="6">
        <v>0</v>
      </c>
      <c r="O170" s="6">
        <f>SUM(NonNurse[[#This Row],[Qualified Social Work Staff Hours]],NonNurse[[#This Row],[Other Social Work Staff Hours]])/NonNurse[[#This Row],[MDS Census]]</f>
        <v>0</v>
      </c>
      <c r="P170" s="6">
        <v>4.7757608695652172</v>
      </c>
      <c r="Q170" s="6">
        <v>6.6168478260869561</v>
      </c>
      <c r="R170" s="6">
        <f>SUM(NonNurse[[#This Row],[Qualified Activities Professional Hours]],NonNurse[[#This Row],[Other Activities Professional Hours]])/NonNurse[[#This Row],[MDS Census]]</f>
        <v>0.13026597066865522</v>
      </c>
      <c r="S170" s="6">
        <v>1.6494565217391304</v>
      </c>
      <c r="T170" s="6">
        <v>12.290760869565217</v>
      </c>
      <c r="U170" s="6">
        <v>0</v>
      </c>
      <c r="V170" s="6">
        <f>SUM(NonNurse[[#This Row],[Occupational Therapist Hours]],NonNurse[[#This Row],[OT Assistant Hours]],NonNurse[[#This Row],[OT Aide Hours]])/NonNurse[[#This Row],[MDS Census]]</f>
        <v>0.15939597315436241</v>
      </c>
      <c r="W170" s="6">
        <v>4.8594565217391308</v>
      </c>
      <c r="X170" s="6">
        <v>4.7583695652173912</v>
      </c>
      <c r="Y170" s="6">
        <v>0</v>
      </c>
      <c r="Z170" s="6">
        <f>SUM(NonNurse[[#This Row],[Physical Therapist (PT) Hours]],NonNurse[[#This Row],[PT Assistant Hours]],NonNurse[[#This Row],[PT Aide Hours]])/NonNurse[[#This Row],[MDS Census]]</f>
        <v>0.10997265722097938</v>
      </c>
      <c r="AA170" s="6">
        <v>0</v>
      </c>
      <c r="AB170" s="6">
        <v>0</v>
      </c>
      <c r="AC170" s="6">
        <v>0</v>
      </c>
      <c r="AD170" s="6">
        <v>0</v>
      </c>
      <c r="AE170" s="6">
        <v>2.1739130434782608E-2</v>
      </c>
      <c r="AF170" s="6">
        <v>0</v>
      </c>
      <c r="AG170" s="6">
        <v>0</v>
      </c>
      <c r="AH170" s="1">
        <v>155218</v>
      </c>
      <c r="AI170">
        <v>5</v>
      </c>
    </row>
    <row r="171" spans="1:35" x14ac:dyDescent="0.25">
      <c r="A171" t="s">
        <v>508</v>
      </c>
      <c r="B171" t="s">
        <v>475</v>
      </c>
      <c r="C171" t="s">
        <v>722</v>
      </c>
      <c r="D171" t="s">
        <v>582</v>
      </c>
      <c r="E171" s="6">
        <v>54.391304347826086</v>
      </c>
      <c r="F171" s="6">
        <v>6.9565217391304346</v>
      </c>
      <c r="G171" s="6">
        <v>0.42391304347826086</v>
      </c>
      <c r="H171" s="6">
        <v>0</v>
      </c>
      <c r="I171" s="6">
        <v>0</v>
      </c>
      <c r="J171" s="6">
        <v>0</v>
      </c>
      <c r="K171" s="6">
        <v>0</v>
      </c>
      <c r="L171" s="6">
        <v>3.3871739130434784</v>
      </c>
      <c r="M171" s="6">
        <v>5.7391304347826084</v>
      </c>
      <c r="N171" s="6">
        <v>0</v>
      </c>
      <c r="O171" s="6">
        <f>SUM(NonNurse[[#This Row],[Qualified Social Work Staff Hours]],NonNurse[[#This Row],[Other Social Work Staff Hours]])/NonNurse[[#This Row],[MDS Census]]</f>
        <v>0.10551558752997602</v>
      </c>
      <c r="P171" s="6">
        <v>12.799021739130437</v>
      </c>
      <c r="Q171" s="6">
        <v>0</v>
      </c>
      <c r="R171" s="6">
        <f>SUM(NonNurse[[#This Row],[Qualified Activities Professional Hours]],NonNurse[[#This Row],[Other Activities Professional Hours]])/NonNurse[[#This Row],[MDS Census]]</f>
        <v>0.2353137490007994</v>
      </c>
      <c r="S171" s="6">
        <v>5.1613043478260865</v>
      </c>
      <c r="T171" s="6">
        <v>2.9029347826086962</v>
      </c>
      <c r="U171" s="6">
        <v>0</v>
      </c>
      <c r="V171" s="6">
        <f>SUM(NonNurse[[#This Row],[Occupational Therapist Hours]],NonNurse[[#This Row],[OT Assistant Hours]],NonNurse[[#This Row],[OT Aide Hours]])/NonNurse[[#This Row],[MDS Census]]</f>
        <v>0.14826338928856914</v>
      </c>
      <c r="W171" s="6">
        <v>4.073586956521738</v>
      </c>
      <c r="X171" s="6">
        <v>7.5803260869565214</v>
      </c>
      <c r="Y171" s="6">
        <v>0</v>
      </c>
      <c r="Z171" s="6">
        <f>SUM(NonNurse[[#This Row],[Physical Therapist (PT) Hours]],NonNurse[[#This Row],[PT Assistant Hours]],NonNurse[[#This Row],[PT Aide Hours]])/NonNurse[[#This Row],[MDS Census]]</f>
        <v>0.21426059152677854</v>
      </c>
      <c r="AA171" s="6">
        <v>0</v>
      </c>
      <c r="AB171" s="6">
        <v>0</v>
      </c>
      <c r="AC171" s="6">
        <v>8.6956521739130432E-2</v>
      </c>
      <c r="AD171" s="6">
        <v>0</v>
      </c>
      <c r="AE171" s="6">
        <v>0</v>
      </c>
      <c r="AF171" s="6">
        <v>0</v>
      </c>
      <c r="AG171" s="6">
        <v>0</v>
      </c>
      <c r="AH171" s="1">
        <v>155846</v>
      </c>
      <c r="AI171">
        <v>5</v>
      </c>
    </row>
    <row r="172" spans="1:35" x14ac:dyDescent="0.25">
      <c r="A172" t="s">
        <v>508</v>
      </c>
      <c r="B172" t="s">
        <v>24</v>
      </c>
      <c r="C172" t="s">
        <v>705</v>
      </c>
      <c r="D172" t="s">
        <v>583</v>
      </c>
      <c r="E172" s="6">
        <v>94.010869565217391</v>
      </c>
      <c r="F172" s="6">
        <v>23.941195652173914</v>
      </c>
      <c r="G172" s="6">
        <v>0.61956521739130432</v>
      </c>
      <c r="H172" s="6">
        <v>0.33967391304347827</v>
      </c>
      <c r="I172" s="6">
        <v>1</v>
      </c>
      <c r="J172" s="6">
        <v>0</v>
      </c>
      <c r="K172" s="6">
        <v>0</v>
      </c>
      <c r="L172" s="6">
        <v>4.8924999999999992</v>
      </c>
      <c r="M172" s="6">
        <v>2.5967391304347829</v>
      </c>
      <c r="N172" s="6">
        <v>2.5480434782608694</v>
      </c>
      <c r="O172" s="6">
        <f>SUM(NonNurse[[#This Row],[Qualified Social Work Staff Hours]],NonNurse[[#This Row],[Other Social Work Staff Hours]])/NonNurse[[#This Row],[MDS Census]]</f>
        <v>5.4725401780552664E-2</v>
      </c>
      <c r="P172" s="6">
        <v>3.2149999999999999</v>
      </c>
      <c r="Q172" s="6">
        <v>8.0333695652173951</v>
      </c>
      <c r="R172" s="6">
        <f>SUM(NonNurse[[#This Row],[Qualified Activities Professional Hours]],NonNurse[[#This Row],[Other Activities Professional Hours]])/NonNurse[[#This Row],[MDS Census]]</f>
        <v>0.11964967048213671</v>
      </c>
      <c r="S172" s="6">
        <v>4.1145652173913048</v>
      </c>
      <c r="T172" s="6">
        <v>4.563695652173914</v>
      </c>
      <c r="U172" s="6">
        <v>0</v>
      </c>
      <c r="V172" s="6">
        <f>SUM(NonNurse[[#This Row],[Occupational Therapist Hours]],NonNurse[[#This Row],[OT Assistant Hours]],NonNurse[[#This Row],[OT Aide Hours]])/NonNurse[[#This Row],[MDS Census]]</f>
        <v>9.2311249855474634E-2</v>
      </c>
      <c r="W172" s="6">
        <v>8.9144565217391296</v>
      </c>
      <c r="X172" s="6">
        <v>7.5074999999999985</v>
      </c>
      <c r="Y172" s="6">
        <v>0</v>
      </c>
      <c r="Z172" s="6">
        <f>SUM(NonNurse[[#This Row],[Physical Therapist (PT) Hours]],NonNurse[[#This Row],[PT Assistant Hours]],NonNurse[[#This Row],[PT Aide Hours]])/NonNurse[[#This Row],[MDS Census]]</f>
        <v>0.17468146606544105</v>
      </c>
      <c r="AA172" s="6">
        <v>0</v>
      </c>
      <c r="AB172" s="6">
        <v>0</v>
      </c>
      <c r="AC172" s="6">
        <v>0</v>
      </c>
      <c r="AD172" s="6">
        <v>0</v>
      </c>
      <c r="AE172" s="6">
        <v>0</v>
      </c>
      <c r="AF172" s="6">
        <v>0</v>
      </c>
      <c r="AG172" s="6">
        <v>0</v>
      </c>
      <c r="AH172" s="1">
        <v>155070</v>
      </c>
      <c r="AI172">
        <v>5</v>
      </c>
    </row>
    <row r="173" spans="1:35" x14ac:dyDescent="0.25">
      <c r="A173" t="s">
        <v>508</v>
      </c>
      <c r="B173" t="s">
        <v>84</v>
      </c>
      <c r="C173" t="s">
        <v>727</v>
      </c>
      <c r="D173" t="s">
        <v>603</v>
      </c>
      <c r="E173" s="6">
        <v>173.03260869565219</v>
      </c>
      <c r="F173" s="6">
        <v>9.8894565217391328</v>
      </c>
      <c r="G173" s="6">
        <v>0.41869565217391308</v>
      </c>
      <c r="H173" s="6">
        <v>0.90326086956521734</v>
      </c>
      <c r="I173" s="6">
        <v>4.8369565217391308</v>
      </c>
      <c r="J173" s="6">
        <v>0</v>
      </c>
      <c r="K173" s="6">
        <v>0</v>
      </c>
      <c r="L173" s="6">
        <v>2.1388043478260879</v>
      </c>
      <c r="M173" s="6">
        <v>19.983369565217391</v>
      </c>
      <c r="N173" s="6">
        <v>4.237608695652173</v>
      </c>
      <c r="O173" s="6">
        <f>SUM(NonNurse[[#This Row],[Qualified Social Work Staff Hours]],NonNurse[[#This Row],[Other Social Work Staff Hours]])/NonNurse[[#This Row],[MDS Census]]</f>
        <v>0.13997927005465166</v>
      </c>
      <c r="P173" s="6">
        <v>3.5851086956521745</v>
      </c>
      <c r="Q173" s="6">
        <v>9.3522826086956492</v>
      </c>
      <c r="R173" s="6">
        <f>SUM(NonNurse[[#This Row],[Qualified Activities Professional Hours]],NonNurse[[#This Row],[Other Activities Professional Hours]])/NonNurse[[#This Row],[MDS Census]]</f>
        <v>7.4768515610277003E-2</v>
      </c>
      <c r="S173" s="6">
        <v>4.8838043478260875</v>
      </c>
      <c r="T173" s="6">
        <v>14.487717391304347</v>
      </c>
      <c r="U173" s="6">
        <v>0</v>
      </c>
      <c r="V173" s="6">
        <f>SUM(NonNurse[[#This Row],[Occupational Therapist Hours]],NonNurse[[#This Row],[OT Assistant Hours]],NonNurse[[#This Row],[OT Aide Hours]])/NonNurse[[#This Row],[MDS Census]]</f>
        <v>0.11195301212387714</v>
      </c>
      <c r="W173" s="6">
        <v>6.8447826086956525</v>
      </c>
      <c r="X173" s="6">
        <v>15.041086956521747</v>
      </c>
      <c r="Y173" s="6">
        <v>2.902173913043478</v>
      </c>
      <c r="Z173" s="6">
        <f>SUM(NonNurse[[#This Row],[Physical Therapist (PT) Hours]],NonNurse[[#This Row],[PT Assistant Hours]],NonNurse[[#This Row],[PT Aide Hours]])/NonNurse[[#This Row],[MDS Census]]</f>
        <v>0.1432564859601734</v>
      </c>
      <c r="AA173" s="6">
        <v>0</v>
      </c>
      <c r="AB173" s="6">
        <v>0</v>
      </c>
      <c r="AC173" s="6">
        <v>0</v>
      </c>
      <c r="AD173" s="6">
        <v>0</v>
      </c>
      <c r="AE173" s="6">
        <v>0</v>
      </c>
      <c r="AF173" s="6">
        <v>0</v>
      </c>
      <c r="AG173" s="6">
        <v>0</v>
      </c>
      <c r="AH173" s="1">
        <v>155205</v>
      </c>
      <c r="AI173">
        <v>5</v>
      </c>
    </row>
    <row r="174" spans="1:35" x14ac:dyDescent="0.25">
      <c r="A174" t="s">
        <v>508</v>
      </c>
      <c r="B174" t="s">
        <v>75</v>
      </c>
      <c r="C174" t="s">
        <v>713</v>
      </c>
      <c r="D174" t="s">
        <v>587</v>
      </c>
      <c r="E174" s="6">
        <v>110.46739130434783</v>
      </c>
      <c r="F174" s="6">
        <v>5.2173913043478262</v>
      </c>
      <c r="G174" s="6">
        <v>0.52173913043478259</v>
      </c>
      <c r="H174" s="6">
        <v>0.81521739130434778</v>
      </c>
      <c r="I174" s="6">
        <v>5.3913043478260869</v>
      </c>
      <c r="J174" s="6">
        <v>0</v>
      </c>
      <c r="K174" s="6">
        <v>0</v>
      </c>
      <c r="L174" s="6">
        <v>5.5856521739130436</v>
      </c>
      <c r="M174" s="6">
        <v>5.4782608695652177</v>
      </c>
      <c r="N174" s="6">
        <v>0</v>
      </c>
      <c r="O174" s="6">
        <f>SUM(NonNurse[[#This Row],[Qualified Social Work Staff Hours]],NonNurse[[#This Row],[Other Social Work Staff Hours]])/NonNurse[[#This Row],[MDS Census]]</f>
        <v>4.9591656007084525E-2</v>
      </c>
      <c r="P174" s="6">
        <v>2.9984782608695655</v>
      </c>
      <c r="Q174" s="6">
        <v>9.4130434782608692</v>
      </c>
      <c r="R174" s="6">
        <f>SUM(NonNurse[[#This Row],[Qualified Activities Professional Hours]],NonNurse[[#This Row],[Other Activities Professional Hours]])/NonNurse[[#This Row],[MDS Census]]</f>
        <v>0.11235461969890781</v>
      </c>
      <c r="S174" s="6">
        <v>5.6005434782608692</v>
      </c>
      <c r="T174" s="6">
        <v>8.8507608695652191</v>
      </c>
      <c r="U174" s="6">
        <v>0</v>
      </c>
      <c r="V174" s="6">
        <f>SUM(NonNurse[[#This Row],[Occupational Therapist Hours]],NonNurse[[#This Row],[OT Assistant Hours]],NonNurse[[#This Row],[OT Aide Hours]])/NonNurse[[#This Row],[MDS Census]]</f>
        <v>0.1308196398701171</v>
      </c>
      <c r="W174" s="6">
        <v>5.3929347826086964</v>
      </c>
      <c r="X174" s="6">
        <v>7.9031521739130435</v>
      </c>
      <c r="Y174" s="6">
        <v>0</v>
      </c>
      <c r="Z174" s="6">
        <f>SUM(NonNurse[[#This Row],[Physical Therapist (PT) Hours]],NonNurse[[#This Row],[PT Assistant Hours]],NonNurse[[#This Row],[PT Aide Hours]])/NonNurse[[#This Row],[MDS Census]]</f>
        <v>0.12036209780576602</v>
      </c>
      <c r="AA174" s="6">
        <v>0</v>
      </c>
      <c r="AB174" s="6">
        <v>0</v>
      </c>
      <c r="AC174" s="6">
        <v>0</v>
      </c>
      <c r="AD174" s="6">
        <v>0</v>
      </c>
      <c r="AE174" s="6">
        <v>2.1739130434782608E-2</v>
      </c>
      <c r="AF174" s="6">
        <v>0</v>
      </c>
      <c r="AG174" s="6">
        <v>0</v>
      </c>
      <c r="AH174" s="1">
        <v>155188</v>
      </c>
      <c r="AI174">
        <v>5</v>
      </c>
    </row>
    <row r="175" spans="1:35" x14ac:dyDescent="0.25">
      <c r="A175" t="s">
        <v>508</v>
      </c>
      <c r="B175" t="s">
        <v>384</v>
      </c>
      <c r="C175" t="s">
        <v>657</v>
      </c>
      <c r="D175" t="s">
        <v>564</v>
      </c>
      <c r="E175" s="6">
        <v>35.5</v>
      </c>
      <c r="F175" s="6">
        <v>7.1739130434782608</v>
      </c>
      <c r="G175" s="6">
        <v>6.5217391304347824E-2</v>
      </c>
      <c r="H175" s="6">
        <v>0</v>
      </c>
      <c r="I175" s="6">
        <v>0.2391304347826087</v>
      </c>
      <c r="J175" s="6">
        <v>0</v>
      </c>
      <c r="K175" s="6">
        <v>0</v>
      </c>
      <c r="L175" s="6">
        <v>8.6304347826086952E-2</v>
      </c>
      <c r="M175" s="6">
        <v>5.9584782608695663</v>
      </c>
      <c r="N175" s="6">
        <v>0</v>
      </c>
      <c r="O175" s="6">
        <f>SUM(NonNurse[[#This Row],[Qualified Social Work Staff Hours]],NonNurse[[#This Row],[Other Social Work Staff Hours]])/NonNurse[[#This Row],[MDS Census]]</f>
        <v>0.16784445805266385</v>
      </c>
      <c r="P175" s="6">
        <v>4.1052173913043486</v>
      </c>
      <c r="Q175" s="6">
        <v>0</v>
      </c>
      <c r="R175" s="6">
        <f>SUM(NonNurse[[#This Row],[Qualified Activities Professional Hours]],NonNurse[[#This Row],[Other Activities Professional Hours]])/NonNurse[[#This Row],[MDS Census]]</f>
        <v>0.11563992651561546</v>
      </c>
      <c r="S175" s="6">
        <v>0.39804347826086961</v>
      </c>
      <c r="T175" s="6">
        <v>4.7706521739130414</v>
      </c>
      <c r="U175" s="6">
        <v>0</v>
      </c>
      <c r="V175" s="6">
        <f>SUM(NonNurse[[#This Row],[Occupational Therapist Hours]],NonNurse[[#This Row],[OT Assistant Hours]],NonNurse[[#This Row],[OT Aide Hours]])/NonNurse[[#This Row],[MDS Census]]</f>
        <v>0.14559706062461722</v>
      </c>
      <c r="W175" s="6">
        <v>0.84184782608695641</v>
      </c>
      <c r="X175" s="6">
        <v>1.6534782608695651</v>
      </c>
      <c r="Y175" s="6">
        <v>0</v>
      </c>
      <c r="Z175" s="6">
        <f>SUM(NonNurse[[#This Row],[Physical Therapist (PT) Hours]],NonNurse[[#This Row],[PT Assistant Hours]],NonNurse[[#This Row],[PT Aide Hours]])/NonNurse[[#This Row],[MDS Census]]</f>
        <v>7.0290875688916093E-2</v>
      </c>
      <c r="AA175" s="6">
        <v>0</v>
      </c>
      <c r="AB175" s="6">
        <v>0</v>
      </c>
      <c r="AC175" s="6">
        <v>0</v>
      </c>
      <c r="AD175" s="6">
        <v>0</v>
      </c>
      <c r="AE175" s="6">
        <v>0.56521739130434778</v>
      </c>
      <c r="AF175" s="6">
        <v>0</v>
      </c>
      <c r="AG175" s="6">
        <v>0</v>
      </c>
      <c r="AH175" s="1">
        <v>155743</v>
      </c>
      <c r="AI175">
        <v>5</v>
      </c>
    </row>
    <row r="176" spans="1:35" x14ac:dyDescent="0.25">
      <c r="A176" t="s">
        <v>508</v>
      </c>
      <c r="B176" t="s">
        <v>415</v>
      </c>
      <c r="C176" t="s">
        <v>707</v>
      </c>
      <c r="D176" t="s">
        <v>603</v>
      </c>
      <c r="E176" s="6">
        <v>56.130434782608695</v>
      </c>
      <c r="F176" s="6">
        <v>21.626630434782616</v>
      </c>
      <c r="G176" s="6">
        <v>0.70652173913043481</v>
      </c>
      <c r="H176" s="6">
        <v>0.48097826086956524</v>
      </c>
      <c r="I176" s="6">
        <v>0</v>
      </c>
      <c r="J176" s="6">
        <v>0</v>
      </c>
      <c r="K176" s="6">
        <v>0</v>
      </c>
      <c r="L176" s="6">
        <v>3.6653260869565201</v>
      </c>
      <c r="M176" s="6">
        <v>5.0309782608695652</v>
      </c>
      <c r="N176" s="6">
        <v>0</v>
      </c>
      <c r="O176" s="6">
        <f>SUM(NonNurse[[#This Row],[Qualified Social Work Staff Hours]],NonNurse[[#This Row],[Other Social Work Staff Hours]])/NonNurse[[#This Row],[MDS Census]]</f>
        <v>8.9630131680867545E-2</v>
      </c>
      <c r="P176" s="6">
        <v>5.0631521739130418</v>
      </c>
      <c r="Q176" s="6">
        <v>22.859130434782614</v>
      </c>
      <c r="R176" s="6">
        <f>SUM(NonNurse[[#This Row],[Qualified Activities Professional Hours]],NonNurse[[#This Row],[Other Activities Professional Hours]])/NonNurse[[#This Row],[MDS Census]]</f>
        <v>0.49745352439969026</v>
      </c>
      <c r="S176" s="6">
        <v>6.8260869565217389E-2</v>
      </c>
      <c r="T176" s="6">
        <v>8.3493478260869569</v>
      </c>
      <c r="U176" s="6">
        <v>0</v>
      </c>
      <c r="V176" s="6">
        <f>SUM(NonNurse[[#This Row],[Occupational Therapist Hours]],NonNurse[[#This Row],[OT Assistant Hours]],NonNurse[[#This Row],[OT Aide Hours]])/NonNurse[[#This Row],[MDS Census]]</f>
        <v>0.14996514329976762</v>
      </c>
      <c r="W176" s="6">
        <v>3.0554347826086961</v>
      </c>
      <c r="X176" s="6">
        <v>12.931304347826087</v>
      </c>
      <c r="Y176" s="6">
        <v>0</v>
      </c>
      <c r="Z176" s="6">
        <f>SUM(NonNurse[[#This Row],[Physical Therapist (PT) Hours]],NonNurse[[#This Row],[PT Assistant Hours]],NonNurse[[#This Row],[PT Aide Hours]])/NonNurse[[#This Row],[MDS Census]]</f>
        <v>0.28481409759876064</v>
      </c>
      <c r="AA176" s="6">
        <v>0</v>
      </c>
      <c r="AB176" s="6">
        <v>0</v>
      </c>
      <c r="AC176" s="6">
        <v>0</v>
      </c>
      <c r="AD176" s="6">
        <v>66.794456521739107</v>
      </c>
      <c r="AE176" s="6">
        <v>0</v>
      </c>
      <c r="AF176" s="6">
        <v>0</v>
      </c>
      <c r="AG176" s="6">
        <v>0</v>
      </c>
      <c r="AH176" s="1">
        <v>155783</v>
      </c>
      <c r="AI176">
        <v>5</v>
      </c>
    </row>
    <row r="177" spans="1:35" x14ac:dyDescent="0.25">
      <c r="A177" t="s">
        <v>508</v>
      </c>
      <c r="B177" t="s">
        <v>205</v>
      </c>
      <c r="C177" t="s">
        <v>654</v>
      </c>
      <c r="D177" t="s">
        <v>567</v>
      </c>
      <c r="E177" s="6">
        <v>84.923913043478265</v>
      </c>
      <c r="F177" s="6">
        <v>6.0869565217391308</v>
      </c>
      <c r="G177" s="6">
        <v>0</v>
      </c>
      <c r="H177" s="6">
        <v>0</v>
      </c>
      <c r="I177" s="6">
        <v>0</v>
      </c>
      <c r="J177" s="6">
        <v>0</v>
      </c>
      <c r="K177" s="6">
        <v>0</v>
      </c>
      <c r="L177" s="6">
        <v>4.2178260869565207</v>
      </c>
      <c r="M177" s="6">
        <v>0</v>
      </c>
      <c r="N177" s="6">
        <v>10</v>
      </c>
      <c r="O177" s="6">
        <f>SUM(NonNurse[[#This Row],[Qualified Social Work Staff Hours]],NonNurse[[#This Row],[Other Social Work Staff Hours]])/NonNurse[[#This Row],[MDS Census]]</f>
        <v>0.11775246384231408</v>
      </c>
      <c r="P177" s="6">
        <v>3.6358695652173911</v>
      </c>
      <c r="Q177" s="6">
        <v>5.7119565217391308</v>
      </c>
      <c r="R177" s="6">
        <f>SUM(NonNurse[[#This Row],[Qualified Activities Professional Hours]],NonNurse[[#This Row],[Other Activities Professional Hours]])/NonNurse[[#This Row],[MDS Census]]</f>
        <v>0.11007295533085881</v>
      </c>
      <c r="S177" s="6">
        <v>7.1364130434782593</v>
      </c>
      <c r="T177" s="6">
        <v>9.8651086956521734</v>
      </c>
      <c r="U177" s="6">
        <v>0</v>
      </c>
      <c r="V177" s="6">
        <f>SUM(NonNurse[[#This Row],[Occupational Therapist Hours]],NonNurse[[#This Row],[OT Assistant Hours]],NonNurse[[#This Row],[OT Aide Hours]])/NonNurse[[#This Row],[MDS Census]]</f>
        <v>0.2001971073851273</v>
      </c>
      <c r="W177" s="6">
        <v>6.3709782608695642</v>
      </c>
      <c r="X177" s="6">
        <v>6.753043478260869</v>
      </c>
      <c r="Y177" s="6">
        <v>0</v>
      </c>
      <c r="Z177" s="6">
        <f>SUM(NonNurse[[#This Row],[Physical Therapist (PT) Hours]],NonNurse[[#This Row],[PT Assistant Hours]],NonNurse[[#This Row],[PT Aide Hours]])/NonNurse[[#This Row],[MDS Census]]</f>
        <v>0.15453858953027005</v>
      </c>
      <c r="AA177" s="6">
        <v>0</v>
      </c>
      <c r="AB177" s="6">
        <v>0</v>
      </c>
      <c r="AC177" s="6">
        <v>0</v>
      </c>
      <c r="AD177" s="6">
        <v>29.974021739130443</v>
      </c>
      <c r="AE177" s="6">
        <v>0</v>
      </c>
      <c r="AF177" s="6">
        <v>0</v>
      </c>
      <c r="AG177" s="6">
        <v>0</v>
      </c>
      <c r="AH177" s="1">
        <v>155412</v>
      </c>
      <c r="AI177">
        <v>5</v>
      </c>
    </row>
    <row r="178" spans="1:35" x14ac:dyDescent="0.25">
      <c r="A178" t="s">
        <v>508</v>
      </c>
      <c r="B178" t="s">
        <v>77</v>
      </c>
      <c r="C178" t="s">
        <v>654</v>
      </c>
      <c r="D178" t="s">
        <v>567</v>
      </c>
      <c r="E178" s="6">
        <v>182.75</v>
      </c>
      <c r="F178" s="6">
        <v>10.782608695652174</v>
      </c>
      <c r="G178" s="6">
        <v>1.3804347826086956</v>
      </c>
      <c r="H178" s="6">
        <v>1.2608695652173914</v>
      </c>
      <c r="I178" s="6">
        <v>9.7173913043478262</v>
      </c>
      <c r="J178" s="6">
        <v>0</v>
      </c>
      <c r="K178" s="6">
        <v>0</v>
      </c>
      <c r="L178" s="6">
        <v>10.647500000000003</v>
      </c>
      <c r="M178" s="6">
        <v>4.5217391304347823</v>
      </c>
      <c r="N178" s="6">
        <v>5.6005434782608692</v>
      </c>
      <c r="O178" s="6">
        <f>SUM(NonNurse[[#This Row],[Qualified Social Work Staff Hours]],NonNurse[[#This Row],[Other Social Work Staff Hours]])/NonNurse[[#This Row],[MDS Census]]</f>
        <v>5.5388687325284007E-2</v>
      </c>
      <c r="P178" s="6">
        <v>3.7635869565217392</v>
      </c>
      <c r="Q178" s="6">
        <v>17.160326086956523</v>
      </c>
      <c r="R178" s="6">
        <f>SUM(NonNurse[[#This Row],[Qualified Activities Professional Hours]],NonNurse[[#This Row],[Other Activities Professional Hours]])/NonNurse[[#This Row],[MDS Census]]</f>
        <v>0.11449473621602332</v>
      </c>
      <c r="S178" s="6">
        <v>11.106413043478257</v>
      </c>
      <c r="T178" s="6">
        <v>8.1930434782608685</v>
      </c>
      <c r="U178" s="6">
        <v>0</v>
      </c>
      <c r="V178" s="6">
        <f>SUM(NonNurse[[#This Row],[Occupational Therapist Hours]],NonNurse[[#This Row],[OT Assistant Hours]],NonNurse[[#This Row],[OT Aide Hours]])/NonNurse[[#This Row],[MDS Census]]</f>
        <v>0.10560578124070656</v>
      </c>
      <c r="W178" s="6">
        <v>4.975652173913045</v>
      </c>
      <c r="X178" s="6">
        <v>16.822500000000002</v>
      </c>
      <c r="Y178" s="6">
        <v>0</v>
      </c>
      <c r="Z178" s="6">
        <f>SUM(NonNurse[[#This Row],[Physical Therapist (PT) Hours]],NonNurse[[#This Row],[PT Assistant Hours]],NonNurse[[#This Row],[PT Aide Hours]])/NonNurse[[#This Row],[MDS Census]]</f>
        <v>0.11927853446737645</v>
      </c>
      <c r="AA178" s="6">
        <v>0</v>
      </c>
      <c r="AB178" s="6">
        <v>0</v>
      </c>
      <c r="AC178" s="6">
        <v>0</v>
      </c>
      <c r="AD178" s="6">
        <v>0</v>
      </c>
      <c r="AE178" s="6">
        <v>0</v>
      </c>
      <c r="AF178" s="6">
        <v>0</v>
      </c>
      <c r="AG178" s="6">
        <v>0</v>
      </c>
      <c r="AH178" s="1">
        <v>155193</v>
      </c>
      <c r="AI178">
        <v>5</v>
      </c>
    </row>
    <row r="179" spans="1:35" x14ac:dyDescent="0.25">
      <c r="A179" t="s">
        <v>508</v>
      </c>
      <c r="B179" t="s">
        <v>420</v>
      </c>
      <c r="C179" t="s">
        <v>654</v>
      </c>
      <c r="D179" t="s">
        <v>567</v>
      </c>
      <c r="E179" s="6">
        <v>105.1195652173913</v>
      </c>
      <c r="F179" s="6">
        <v>3.2173913043478262</v>
      </c>
      <c r="G179" s="6">
        <v>0.65217391304347827</v>
      </c>
      <c r="H179" s="6">
        <v>0.37826086956521737</v>
      </c>
      <c r="I179" s="6">
        <v>5.3043478260869561</v>
      </c>
      <c r="J179" s="6">
        <v>0</v>
      </c>
      <c r="K179" s="6">
        <v>0</v>
      </c>
      <c r="L179" s="6">
        <v>7.6296739130434768</v>
      </c>
      <c r="M179" s="6">
        <v>5.3913043478260869</v>
      </c>
      <c r="N179" s="6">
        <v>15.91369565217391</v>
      </c>
      <c r="O179" s="6">
        <f>SUM(NonNurse[[#This Row],[Qualified Social Work Staff Hours]],NonNurse[[#This Row],[Other Social Work Staff Hours]])/NonNurse[[#This Row],[MDS Census]]</f>
        <v>0.20267397373591148</v>
      </c>
      <c r="P179" s="6">
        <v>12.897173913043478</v>
      </c>
      <c r="Q179" s="6">
        <v>9.2331521739130409</v>
      </c>
      <c r="R179" s="6">
        <f>SUM(NonNurse[[#This Row],[Qualified Activities Professional Hours]],NonNurse[[#This Row],[Other Activities Professional Hours]])/NonNurse[[#This Row],[MDS Census]]</f>
        <v>0.21052528177024091</v>
      </c>
      <c r="S179" s="6">
        <v>10.10967391304348</v>
      </c>
      <c r="T179" s="6">
        <v>7.980652173913044</v>
      </c>
      <c r="U179" s="6">
        <v>0</v>
      </c>
      <c r="V179" s="6">
        <f>SUM(NonNurse[[#This Row],[Occupational Therapist Hours]],NonNurse[[#This Row],[OT Assistant Hours]],NonNurse[[#This Row],[OT Aide Hours]])/NonNurse[[#This Row],[MDS Census]]</f>
        <v>0.17209285492710166</v>
      </c>
      <c r="W179" s="6">
        <v>14.957500000000007</v>
      </c>
      <c r="X179" s="6">
        <v>6.4593478260869555</v>
      </c>
      <c r="Y179" s="6">
        <v>0</v>
      </c>
      <c r="Z179" s="6">
        <f>SUM(NonNurse[[#This Row],[Physical Therapist (PT) Hours]],NonNurse[[#This Row],[PT Assistant Hours]],NonNurse[[#This Row],[PT Aide Hours]])/NonNurse[[#This Row],[MDS Census]]</f>
        <v>0.20373797952641926</v>
      </c>
      <c r="AA179" s="6">
        <v>0</v>
      </c>
      <c r="AB179" s="6">
        <v>0</v>
      </c>
      <c r="AC179" s="6">
        <v>0</v>
      </c>
      <c r="AD179" s="6">
        <v>0</v>
      </c>
      <c r="AE179" s="6">
        <v>0</v>
      </c>
      <c r="AF179" s="6">
        <v>0</v>
      </c>
      <c r="AG179" s="6">
        <v>0</v>
      </c>
      <c r="AH179" s="1">
        <v>155788</v>
      </c>
      <c r="AI179">
        <v>5</v>
      </c>
    </row>
    <row r="180" spans="1:35" x14ac:dyDescent="0.25">
      <c r="A180" t="s">
        <v>508</v>
      </c>
      <c r="B180" t="s">
        <v>15</v>
      </c>
      <c r="C180" t="s">
        <v>654</v>
      </c>
      <c r="D180" t="s">
        <v>567</v>
      </c>
      <c r="E180" s="6">
        <v>112.97826086956522</v>
      </c>
      <c r="F180" s="6">
        <v>4.1576086956521738</v>
      </c>
      <c r="G180" s="6">
        <v>0</v>
      </c>
      <c r="H180" s="6">
        <v>0.30434782608695654</v>
      </c>
      <c r="I180" s="6">
        <v>5.7391304347826084</v>
      </c>
      <c r="J180" s="6">
        <v>1.1521739130434783</v>
      </c>
      <c r="K180" s="6">
        <v>0</v>
      </c>
      <c r="L180" s="6">
        <v>6.2246739130434738</v>
      </c>
      <c r="M180" s="6">
        <v>3.9130434782608696</v>
      </c>
      <c r="N180" s="6">
        <v>4.8553260869565227</v>
      </c>
      <c r="O180" s="6">
        <f>SUM(NonNurse[[#This Row],[Qualified Social Work Staff Hours]],NonNurse[[#This Row],[Other Social Work Staff Hours]])/NonNurse[[#This Row],[MDS Census]]</f>
        <v>7.7611121801039074E-2</v>
      </c>
      <c r="P180" s="6">
        <v>10.304347826086957</v>
      </c>
      <c r="Q180" s="6">
        <v>14.219782608695652</v>
      </c>
      <c r="R180" s="6">
        <f>SUM(NonNurse[[#This Row],[Qualified Activities Professional Hours]],NonNurse[[#This Row],[Other Activities Professional Hours]])/NonNurse[[#This Row],[MDS Census]]</f>
        <v>0.21706946315181835</v>
      </c>
      <c r="S180" s="6">
        <v>8.7370652173913044</v>
      </c>
      <c r="T180" s="6">
        <v>8.9772826086956492</v>
      </c>
      <c r="U180" s="6">
        <v>0</v>
      </c>
      <c r="V180" s="6">
        <f>SUM(NonNurse[[#This Row],[Occupational Therapist Hours]],NonNurse[[#This Row],[OT Assistant Hours]],NonNurse[[#This Row],[OT Aide Hours]])/NonNurse[[#This Row],[MDS Census]]</f>
        <v>0.15679430440638828</v>
      </c>
      <c r="W180" s="6">
        <v>11.529239130434783</v>
      </c>
      <c r="X180" s="6">
        <v>15.637934782608696</v>
      </c>
      <c r="Y180" s="6">
        <v>0</v>
      </c>
      <c r="Z180" s="6">
        <f>SUM(NonNurse[[#This Row],[Physical Therapist (PT) Hours]],NonNurse[[#This Row],[PT Assistant Hours]],NonNurse[[#This Row],[PT Aide Hours]])/NonNurse[[#This Row],[MDS Census]]</f>
        <v>0.24046372907446603</v>
      </c>
      <c r="AA180" s="6">
        <v>0.10869565217391304</v>
      </c>
      <c r="AB180" s="6">
        <v>0</v>
      </c>
      <c r="AC180" s="6">
        <v>0</v>
      </c>
      <c r="AD180" s="6">
        <v>0</v>
      </c>
      <c r="AE180" s="6">
        <v>0</v>
      </c>
      <c r="AF180" s="6">
        <v>0</v>
      </c>
      <c r="AG180" s="6">
        <v>0.6196739130434783</v>
      </c>
      <c r="AH180" s="1">
        <v>155026</v>
      </c>
      <c r="AI180">
        <v>5</v>
      </c>
    </row>
    <row r="181" spans="1:35" x14ac:dyDescent="0.25">
      <c r="A181" t="s">
        <v>508</v>
      </c>
      <c r="B181" t="s">
        <v>439</v>
      </c>
      <c r="C181" t="s">
        <v>708</v>
      </c>
      <c r="D181" t="s">
        <v>605</v>
      </c>
      <c r="E181" s="6">
        <v>83.163043478260875</v>
      </c>
      <c r="F181" s="6">
        <v>5.7391304347826084</v>
      </c>
      <c r="G181" s="6">
        <v>0.28260869565217389</v>
      </c>
      <c r="H181" s="6">
        <v>0.28086956521739126</v>
      </c>
      <c r="I181" s="6">
        <v>1.5326086956521738</v>
      </c>
      <c r="J181" s="6">
        <v>0</v>
      </c>
      <c r="K181" s="6">
        <v>0</v>
      </c>
      <c r="L181" s="6">
        <v>3.4239130434782608</v>
      </c>
      <c r="M181" s="6">
        <v>5.1603260869565215</v>
      </c>
      <c r="N181" s="6">
        <v>0</v>
      </c>
      <c r="O181" s="6">
        <f>SUM(NonNurse[[#This Row],[Qualified Social Work Staff Hours]],NonNurse[[#This Row],[Other Social Work Staff Hours]])/NonNurse[[#This Row],[MDS Census]]</f>
        <v>6.2050712325186247E-2</v>
      </c>
      <c r="P181" s="6">
        <v>6.2581521739130439</v>
      </c>
      <c r="Q181" s="6">
        <v>10.116847826086957</v>
      </c>
      <c r="R181" s="6">
        <f>SUM(NonNurse[[#This Row],[Qualified Activities Professional Hours]],NonNurse[[#This Row],[Other Activities Professional Hours]])/NonNurse[[#This Row],[MDS Census]]</f>
        <v>0.19690236570382955</v>
      </c>
      <c r="S181" s="6">
        <v>6.1059782608695654</v>
      </c>
      <c r="T181" s="6">
        <v>5.2608695652173916</v>
      </c>
      <c r="U181" s="6">
        <v>0</v>
      </c>
      <c r="V181" s="6">
        <f>SUM(NonNurse[[#This Row],[Occupational Therapist Hours]],NonNurse[[#This Row],[OT Assistant Hours]],NonNurse[[#This Row],[OT Aide Hours]])/NonNurse[[#This Row],[MDS Census]]</f>
        <v>0.1366814795451575</v>
      </c>
      <c r="W181" s="6">
        <v>5.3831521739130439</v>
      </c>
      <c r="X181" s="6">
        <v>6.1766304347826084</v>
      </c>
      <c r="Y181" s="6">
        <v>0</v>
      </c>
      <c r="Z181" s="6">
        <f>SUM(NonNurse[[#This Row],[Physical Therapist (PT) Hours]],NonNurse[[#This Row],[PT Assistant Hours]],NonNurse[[#This Row],[PT Aide Hours]])/NonNurse[[#This Row],[MDS Census]]</f>
        <v>0.1390014377205594</v>
      </c>
      <c r="AA181" s="6">
        <v>0</v>
      </c>
      <c r="AB181" s="6">
        <v>0</v>
      </c>
      <c r="AC181" s="6">
        <v>0</v>
      </c>
      <c r="AD181" s="6">
        <v>0</v>
      </c>
      <c r="AE181" s="6">
        <v>0</v>
      </c>
      <c r="AF181" s="6">
        <v>0</v>
      </c>
      <c r="AG181" s="6">
        <v>0</v>
      </c>
      <c r="AH181" s="1">
        <v>155809</v>
      </c>
      <c r="AI181">
        <v>5</v>
      </c>
    </row>
    <row r="182" spans="1:35" x14ac:dyDescent="0.25">
      <c r="A182" t="s">
        <v>508</v>
      </c>
      <c r="B182" t="s">
        <v>324</v>
      </c>
      <c r="C182" t="s">
        <v>792</v>
      </c>
      <c r="D182" t="s">
        <v>606</v>
      </c>
      <c r="E182" s="6">
        <v>58.239130434782609</v>
      </c>
      <c r="F182" s="6">
        <v>4.9972826086956523</v>
      </c>
      <c r="G182" s="6">
        <v>0.10597826086956522</v>
      </c>
      <c r="H182" s="6">
        <v>0.3641304347826087</v>
      </c>
      <c r="I182" s="6">
        <v>0.57608695652173914</v>
      </c>
      <c r="J182" s="6">
        <v>0</v>
      </c>
      <c r="K182" s="6">
        <v>0</v>
      </c>
      <c r="L182" s="6">
        <v>1.4601086956521738</v>
      </c>
      <c r="M182" s="6">
        <v>4.7190217391304348</v>
      </c>
      <c r="N182" s="6">
        <v>0</v>
      </c>
      <c r="O182" s="6">
        <f>SUM(NonNurse[[#This Row],[Qualified Social Work Staff Hours]],NonNurse[[#This Row],[Other Social Work Staff Hours]])/NonNurse[[#This Row],[MDS Census]]</f>
        <v>8.1028368794326233E-2</v>
      </c>
      <c r="P182" s="6">
        <v>4.5163043478260869</v>
      </c>
      <c r="Q182" s="6">
        <v>4.8435869565217384</v>
      </c>
      <c r="R182" s="6">
        <f>SUM(NonNurse[[#This Row],[Qualified Activities Professional Hours]],NonNurse[[#This Row],[Other Activities Professional Hours]])/NonNurse[[#This Row],[MDS Census]]</f>
        <v>0.16071481896229936</v>
      </c>
      <c r="S182" s="6">
        <v>3.2505434782608695</v>
      </c>
      <c r="T182" s="6">
        <v>0.94152173913043458</v>
      </c>
      <c r="U182" s="6">
        <v>0</v>
      </c>
      <c r="V182" s="6">
        <f>SUM(NonNurse[[#This Row],[Occupational Therapist Hours]],NonNurse[[#This Row],[OT Assistant Hours]],NonNurse[[#This Row],[OT Aide Hours]])/NonNurse[[#This Row],[MDS Census]]</f>
        <v>7.1980216498693544E-2</v>
      </c>
      <c r="W182" s="6">
        <v>3.1130434782608707</v>
      </c>
      <c r="X182" s="6">
        <v>1.3366304347826088</v>
      </c>
      <c r="Y182" s="6">
        <v>4.3478260869565216E-2</v>
      </c>
      <c r="Z182" s="6">
        <f>SUM(NonNurse[[#This Row],[Physical Therapist (PT) Hours]],NonNurse[[#This Row],[PT Assistant Hours]],NonNurse[[#This Row],[PT Aide Hours]])/NonNurse[[#This Row],[MDS Census]]</f>
        <v>7.7150055991041466E-2</v>
      </c>
      <c r="AA182" s="6">
        <v>0</v>
      </c>
      <c r="AB182" s="6">
        <v>0</v>
      </c>
      <c r="AC182" s="6">
        <v>0</v>
      </c>
      <c r="AD182" s="6">
        <v>0</v>
      </c>
      <c r="AE182" s="6">
        <v>0</v>
      </c>
      <c r="AF182" s="6">
        <v>0</v>
      </c>
      <c r="AG182" s="6">
        <v>0</v>
      </c>
      <c r="AH182" s="1">
        <v>155672</v>
      </c>
      <c r="AI182">
        <v>5</v>
      </c>
    </row>
    <row r="183" spans="1:35" x14ac:dyDescent="0.25">
      <c r="A183" t="s">
        <v>508</v>
      </c>
      <c r="B183" t="s">
        <v>433</v>
      </c>
      <c r="C183" t="s">
        <v>739</v>
      </c>
      <c r="D183" t="s">
        <v>619</v>
      </c>
      <c r="E183" s="6">
        <v>91.771739130434781</v>
      </c>
      <c r="F183" s="6">
        <v>5.7391304347826084</v>
      </c>
      <c r="G183" s="6">
        <v>0</v>
      </c>
      <c r="H183" s="6">
        <v>0</v>
      </c>
      <c r="I183" s="6">
        <v>0</v>
      </c>
      <c r="J183" s="6">
        <v>0</v>
      </c>
      <c r="K183" s="6">
        <v>0</v>
      </c>
      <c r="L183" s="6">
        <v>11.045108695652173</v>
      </c>
      <c r="M183" s="6">
        <v>20.122282608695652</v>
      </c>
      <c r="N183" s="6">
        <v>0</v>
      </c>
      <c r="O183" s="6">
        <f>SUM(NonNurse[[#This Row],[Qualified Social Work Staff Hours]],NonNurse[[#This Row],[Other Social Work Staff Hours]])/NonNurse[[#This Row],[MDS Census]]</f>
        <v>0.21926447945043231</v>
      </c>
      <c r="P183" s="6">
        <v>4.9456521739130439</v>
      </c>
      <c r="Q183" s="6">
        <v>22.649456521739129</v>
      </c>
      <c r="R183" s="6">
        <f>SUM(NonNurse[[#This Row],[Qualified Activities Professional Hours]],NonNurse[[#This Row],[Other Activities Professional Hours]])/NonNurse[[#This Row],[MDS Census]]</f>
        <v>0.30069288167712899</v>
      </c>
      <c r="S183" s="6">
        <v>11.111956521739129</v>
      </c>
      <c r="T183" s="6">
        <v>8.056086956521737</v>
      </c>
      <c r="U183" s="6">
        <v>0</v>
      </c>
      <c r="V183" s="6">
        <f>SUM(NonNurse[[#This Row],[Occupational Therapist Hours]],NonNurse[[#This Row],[OT Assistant Hours]],NonNurse[[#This Row],[OT Aide Hours]])/NonNurse[[#This Row],[MDS Census]]</f>
        <v>0.20886651664100436</v>
      </c>
      <c r="W183" s="6">
        <v>7.9218478260869549</v>
      </c>
      <c r="X183" s="6">
        <v>11.56413043478261</v>
      </c>
      <c r="Y183" s="6">
        <v>0</v>
      </c>
      <c r="Z183" s="6">
        <f>SUM(NonNurse[[#This Row],[Physical Therapist (PT) Hours]],NonNurse[[#This Row],[PT Assistant Hours]],NonNurse[[#This Row],[PT Aide Hours]])/NonNurse[[#This Row],[MDS Census]]</f>
        <v>0.2123309250266493</v>
      </c>
      <c r="AA183" s="6">
        <v>0</v>
      </c>
      <c r="AB183" s="6">
        <v>0</v>
      </c>
      <c r="AC183" s="6">
        <v>0</v>
      </c>
      <c r="AD183" s="6">
        <v>0</v>
      </c>
      <c r="AE183" s="6">
        <v>0</v>
      </c>
      <c r="AF183" s="6">
        <v>0</v>
      </c>
      <c r="AG183" s="6">
        <v>0</v>
      </c>
      <c r="AH183" s="1">
        <v>155803</v>
      </c>
      <c r="AI183">
        <v>5</v>
      </c>
    </row>
    <row r="184" spans="1:35" x14ac:dyDescent="0.25">
      <c r="A184" t="s">
        <v>508</v>
      </c>
      <c r="B184" t="s">
        <v>425</v>
      </c>
      <c r="C184" t="s">
        <v>818</v>
      </c>
      <c r="D184" t="s">
        <v>582</v>
      </c>
      <c r="E184" s="6">
        <v>100.95652173913044</v>
      </c>
      <c r="F184" s="6">
        <v>8.6521739130434785</v>
      </c>
      <c r="G184" s="6">
        <v>0</v>
      </c>
      <c r="H184" s="6">
        <v>0</v>
      </c>
      <c r="I184" s="6">
        <v>0.61956521739130432</v>
      </c>
      <c r="J184" s="6">
        <v>0</v>
      </c>
      <c r="K184" s="6">
        <v>0</v>
      </c>
      <c r="L184" s="6">
        <v>6.994891304347826</v>
      </c>
      <c r="M184" s="6">
        <v>0</v>
      </c>
      <c r="N184" s="6">
        <v>11.158913043478259</v>
      </c>
      <c r="O184" s="6">
        <f>SUM(NonNurse[[#This Row],[Qualified Social Work Staff Hours]],NonNurse[[#This Row],[Other Social Work Staff Hours]])/NonNurse[[#This Row],[MDS Census]]</f>
        <v>0.11053186907838068</v>
      </c>
      <c r="P184" s="6">
        <v>5.7391304347826084</v>
      </c>
      <c r="Q184" s="6">
        <v>13.742934782608694</v>
      </c>
      <c r="R184" s="6">
        <f>SUM(NonNurse[[#This Row],[Qualified Activities Professional Hours]],NonNurse[[#This Row],[Other Activities Professional Hours]])/NonNurse[[#This Row],[MDS Census]]</f>
        <v>0.19297480620155036</v>
      </c>
      <c r="S184" s="6">
        <v>17.794130434782605</v>
      </c>
      <c r="T184" s="6">
        <v>8.4708695652173915</v>
      </c>
      <c r="U184" s="6">
        <v>0</v>
      </c>
      <c r="V184" s="6">
        <f>SUM(NonNurse[[#This Row],[Occupational Therapist Hours]],NonNurse[[#This Row],[OT Assistant Hours]],NonNurse[[#This Row],[OT Aide Hours]])/NonNurse[[#This Row],[MDS Census]]</f>
        <v>0.26016149870801031</v>
      </c>
      <c r="W184" s="6">
        <v>11.541195652173913</v>
      </c>
      <c r="X184" s="6">
        <v>11.983043478260869</v>
      </c>
      <c r="Y184" s="6">
        <v>4.6304347826086953</v>
      </c>
      <c r="Z184" s="6">
        <f>SUM(NonNurse[[#This Row],[Physical Therapist (PT) Hours]],NonNurse[[#This Row],[PT Assistant Hours]],NonNurse[[#This Row],[PT Aide Hours]])/NonNurse[[#This Row],[MDS Census]]</f>
        <v>0.27887919896640828</v>
      </c>
      <c r="AA184" s="6">
        <v>0</v>
      </c>
      <c r="AB184" s="6">
        <v>0</v>
      </c>
      <c r="AC184" s="6">
        <v>0</v>
      </c>
      <c r="AD184" s="6">
        <v>55.224673913043482</v>
      </c>
      <c r="AE184" s="6">
        <v>0</v>
      </c>
      <c r="AF184" s="6">
        <v>0</v>
      </c>
      <c r="AG184" s="6">
        <v>0</v>
      </c>
      <c r="AH184" s="1">
        <v>155793</v>
      </c>
      <c r="AI184">
        <v>5</v>
      </c>
    </row>
    <row r="185" spans="1:35" x14ac:dyDescent="0.25">
      <c r="A185" t="s">
        <v>508</v>
      </c>
      <c r="B185" t="s">
        <v>208</v>
      </c>
      <c r="C185" t="s">
        <v>681</v>
      </c>
      <c r="D185" t="s">
        <v>578</v>
      </c>
      <c r="E185" s="6">
        <v>58.858695652173914</v>
      </c>
      <c r="F185" s="6">
        <v>28.775760869565232</v>
      </c>
      <c r="G185" s="6">
        <v>0</v>
      </c>
      <c r="H185" s="6">
        <v>0.25</v>
      </c>
      <c r="I185" s="6">
        <v>0.5</v>
      </c>
      <c r="J185" s="6">
        <v>0</v>
      </c>
      <c r="K185" s="6">
        <v>0</v>
      </c>
      <c r="L185" s="6">
        <v>0.78826086956521746</v>
      </c>
      <c r="M185" s="6">
        <v>5.2451086956521751</v>
      </c>
      <c r="N185" s="6">
        <v>0</v>
      </c>
      <c r="O185" s="6">
        <f>SUM(NonNurse[[#This Row],[Qualified Social Work Staff Hours]],NonNurse[[#This Row],[Other Social Work Staff Hours]])/NonNurse[[#This Row],[MDS Census]]</f>
        <v>8.9113573407202232E-2</v>
      </c>
      <c r="P185" s="6">
        <v>4.5770652173913051</v>
      </c>
      <c r="Q185" s="6">
        <v>2.7246739130434783</v>
      </c>
      <c r="R185" s="6">
        <f>SUM(NonNurse[[#This Row],[Qualified Activities Professional Hours]],NonNurse[[#This Row],[Other Activities Professional Hours]])/NonNurse[[#This Row],[MDS Census]]</f>
        <v>0.12405540166204987</v>
      </c>
      <c r="S185" s="6">
        <v>3.7589130434782616</v>
      </c>
      <c r="T185" s="6">
        <v>8.4324999999999992</v>
      </c>
      <c r="U185" s="6">
        <v>0</v>
      </c>
      <c r="V185" s="6">
        <f>SUM(NonNurse[[#This Row],[Occupational Therapist Hours]],NonNurse[[#This Row],[OT Assistant Hours]],NonNurse[[#This Row],[OT Aide Hours]])/NonNurse[[#This Row],[MDS Census]]</f>
        <v>0.20713019390581716</v>
      </c>
      <c r="W185" s="6">
        <v>4.8695652173913047</v>
      </c>
      <c r="X185" s="6">
        <v>14.219347826086958</v>
      </c>
      <c r="Y185" s="6">
        <v>0</v>
      </c>
      <c r="Z185" s="6">
        <f>SUM(NonNurse[[#This Row],[Physical Therapist (PT) Hours]],NonNurse[[#This Row],[PT Assistant Hours]],NonNurse[[#This Row],[PT Aide Hours]])/NonNurse[[#This Row],[MDS Census]]</f>
        <v>0.3243176361957526</v>
      </c>
      <c r="AA185" s="6">
        <v>0</v>
      </c>
      <c r="AB185" s="6">
        <v>0</v>
      </c>
      <c r="AC185" s="6">
        <v>0</v>
      </c>
      <c r="AD185" s="6">
        <v>0</v>
      </c>
      <c r="AE185" s="6">
        <v>0</v>
      </c>
      <c r="AF185" s="6">
        <v>0</v>
      </c>
      <c r="AG185" s="6">
        <v>0.44021739130434784</v>
      </c>
      <c r="AH185" s="1">
        <v>155423</v>
      </c>
      <c r="AI185">
        <v>5</v>
      </c>
    </row>
    <row r="186" spans="1:35" x14ac:dyDescent="0.25">
      <c r="A186" t="s">
        <v>508</v>
      </c>
      <c r="B186" t="s">
        <v>389</v>
      </c>
      <c r="C186" t="s">
        <v>741</v>
      </c>
      <c r="D186" t="s">
        <v>595</v>
      </c>
      <c r="E186" s="6">
        <v>56.804347826086953</v>
      </c>
      <c r="F186" s="6">
        <v>24.603152173913053</v>
      </c>
      <c r="G186" s="6">
        <v>0.56521739130434778</v>
      </c>
      <c r="H186" s="6">
        <v>0.22826086956521738</v>
      </c>
      <c r="I186" s="6">
        <v>8.6956521739130432E-2</v>
      </c>
      <c r="J186" s="6">
        <v>0</v>
      </c>
      <c r="K186" s="6">
        <v>0</v>
      </c>
      <c r="L186" s="6">
        <v>0.15163043478260868</v>
      </c>
      <c r="M186" s="6">
        <v>0</v>
      </c>
      <c r="N186" s="6">
        <v>0</v>
      </c>
      <c r="O186" s="6">
        <f>SUM(NonNurse[[#This Row],[Qualified Social Work Staff Hours]],NonNurse[[#This Row],[Other Social Work Staff Hours]])/NonNurse[[#This Row],[MDS Census]]</f>
        <v>0</v>
      </c>
      <c r="P186" s="6">
        <v>4.6577173913043479</v>
      </c>
      <c r="Q186" s="6">
        <v>14.77086956521739</v>
      </c>
      <c r="R186" s="6">
        <f>SUM(NonNurse[[#This Row],[Qualified Activities Professional Hours]],NonNurse[[#This Row],[Other Activities Professional Hours]])/NonNurse[[#This Row],[MDS Census]]</f>
        <v>0.34202640642939147</v>
      </c>
      <c r="S186" s="6">
        <v>5.224347826086956</v>
      </c>
      <c r="T186" s="6">
        <v>2.4636956521739126</v>
      </c>
      <c r="U186" s="6">
        <v>0</v>
      </c>
      <c r="V186" s="6">
        <f>SUM(NonNurse[[#This Row],[Occupational Therapist Hours]],NonNurse[[#This Row],[OT Assistant Hours]],NonNurse[[#This Row],[OT Aide Hours]])/NonNurse[[#This Row],[MDS Census]]</f>
        <v>0.13534251817833906</v>
      </c>
      <c r="W186" s="6">
        <v>3.0533695652173911</v>
      </c>
      <c r="X186" s="6">
        <v>3.4960869565217396</v>
      </c>
      <c r="Y186" s="6">
        <v>0</v>
      </c>
      <c r="Z186" s="6">
        <f>SUM(NonNurse[[#This Row],[Physical Therapist (PT) Hours]],NonNurse[[#This Row],[PT Assistant Hours]],NonNurse[[#This Row],[PT Aide Hours]])/NonNurse[[#This Row],[MDS Census]]</f>
        <v>0.11529850746268659</v>
      </c>
      <c r="AA186" s="6">
        <v>0</v>
      </c>
      <c r="AB186" s="6">
        <v>0</v>
      </c>
      <c r="AC186" s="6">
        <v>0</v>
      </c>
      <c r="AD186" s="6">
        <v>50.218913043478274</v>
      </c>
      <c r="AE186" s="6">
        <v>0</v>
      </c>
      <c r="AF186" s="6">
        <v>0</v>
      </c>
      <c r="AG186" s="6">
        <v>0</v>
      </c>
      <c r="AH186" s="1">
        <v>155753</v>
      </c>
      <c r="AI186">
        <v>5</v>
      </c>
    </row>
    <row r="187" spans="1:35" x14ac:dyDescent="0.25">
      <c r="A187" t="s">
        <v>508</v>
      </c>
      <c r="B187" t="s">
        <v>87</v>
      </c>
      <c r="C187" t="s">
        <v>729</v>
      </c>
      <c r="D187" t="s">
        <v>546</v>
      </c>
      <c r="E187" s="6">
        <v>77.902173913043484</v>
      </c>
      <c r="F187" s="6">
        <v>6.2608695652173916</v>
      </c>
      <c r="G187" s="6">
        <v>0.40760869565217389</v>
      </c>
      <c r="H187" s="6">
        <v>0</v>
      </c>
      <c r="I187" s="6">
        <v>0</v>
      </c>
      <c r="J187" s="6">
        <v>0</v>
      </c>
      <c r="K187" s="6">
        <v>0</v>
      </c>
      <c r="L187" s="6">
        <v>3.1682608695652168</v>
      </c>
      <c r="M187" s="6">
        <v>0</v>
      </c>
      <c r="N187" s="6">
        <v>5.6521739130434785</v>
      </c>
      <c r="O187" s="6">
        <f>SUM(NonNurse[[#This Row],[Qualified Social Work Staff Hours]],NonNurse[[#This Row],[Other Social Work Staff Hours]])/NonNurse[[#This Row],[MDS Census]]</f>
        <v>7.2554764894656065E-2</v>
      </c>
      <c r="P187" s="6">
        <v>0</v>
      </c>
      <c r="Q187" s="6">
        <v>11.102282608695651</v>
      </c>
      <c r="R187" s="6">
        <f>SUM(NonNurse[[#This Row],[Qualified Activities Professional Hours]],NonNurse[[#This Row],[Other Activities Professional Hours]])/NonNurse[[#This Row],[MDS Census]]</f>
        <v>0.14251569694432814</v>
      </c>
      <c r="S187" s="6">
        <v>3.7496739130434791</v>
      </c>
      <c r="T187" s="6">
        <v>2.8639130434782616</v>
      </c>
      <c r="U187" s="6">
        <v>0</v>
      </c>
      <c r="V187" s="6">
        <f>SUM(NonNurse[[#This Row],[Occupational Therapist Hours]],NonNurse[[#This Row],[OT Assistant Hours]],NonNurse[[#This Row],[OT Aide Hours]])/NonNurse[[#This Row],[MDS Census]]</f>
        <v>8.4896051346449022E-2</v>
      </c>
      <c r="W187" s="6">
        <v>4.1514130434782617</v>
      </c>
      <c r="X187" s="6">
        <v>0</v>
      </c>
      <c r="Y187" s="6">
        <v>0</v>
      </c>
      <c r="Z187" s="6">
        <f>SUM(NonNurse[[#This Row],[Physical Therapist (PT) Hours]],NonNurse[[#This Row],[PT Assistant Hours]],NonNurse[[#This Row],[PT Aide Hours]])/NonNurse[[#This Row],[MDS Census]]</f>
        <v>5.32900795311846E-2</v>
      </c>
      <c r="AA187" s="6">
        <v>0</v>
      </c>
      <c r="AB187" s="6">
        <v>0</v>
      </c>
      <c r="AC187" s="6">
        <v>0</v>
      </c>
      <c r="AD187" s="6">
        <v>0</v>
      </c>
      <c r="AE187" s="6">
        <v>3.2608695652173912E-2</v>
      </c>
      <c r="AF187" s="6">
        <v>0</v>
      </c>
      <c r="AG187" s="6">
        <v>0</v>
      </c>
      <c r="AH187" s="1">
        <v>155208</v>
      </c>
      <c r="AI187">
        <v>5</v>
      </c>
    </row>
    <row r="188" spans="1:35" x14ac:dyDescent="0.25">
      <c r="A188" t="s">
        <v>508</v>
      </c>
      <c r="B188" t="s">
        <v>308</v>
      </c>
      <c r="C188" t="s">
        <v>802</v>
      </c>
      <c r="D188" t="s">
        <v>578</v>
      </c>
      <c r="E188" s="6">
        <v>75.815217391304344</v>
      </c>
      <c r="F188" s="6">
        <v>32.327173913043488</v>
      </c>
      <c r="G188" s="6">
        <v>0.78260869565217395</v>
      </c>
      <c r="H188" s="6">
        <v>0.2608695652173913</v>
      </c>
      <c r="I188" s="6">
        <v>0.42391304347826086</v>
      </c>
      <c r="J188" s="6">
        <v>0</v>
      </c>
      <c r="K188" s="6">
        <v>0</v>
      </c>
      <c r="L188" s="6">
        <v>0.59891304347826091</v>
      </c>
      <c r="M188" s="6">
        <v>9.5358695652173875</v>
      </c>
      <c r="N188" s="6">
        <v>0.24456521739130435</v>
      </c>
      <c r="O188" s="6">
        <f>SUM(NonNurse[[#This Row],[Qualified Social Work Staff Hours]],NonNurse[[#This Row],[Other Social Work Staff Hours]])/NonNurse[[#This Row],[MDS Census]]</f>
        <v>0.12900358422939065</v>
      </c>
      <c r="P188" s="6">
        <v>0.67500000000000004</v>
      </c>
      <c r="Q188" s="6">
        <v>45.247826086956543</v>
      </c>
      <c r="R188" s="6">
        <f>SUM(NonNurse[[#This Row],[Qualified Activities Professional Hours]],NonNurse[[#This Row],[Other Activities Professional Hours]])/NonNurse[[#This Row],[MDS Census]]</f>
        <v>0.60572043010752719</v>
      </c>
      <c r="S188" s="6">
        <v>1.652173913043478</v>
      </c>
      <c r="T188" s="6">
        <v>4.1945652173913048</v>
      </c>
      <c r="U188" s="6">
        <v>0</v>
      </c>
      <c r="V188" s="6">
        <f>SUM(NonNurse[[#This Row],[Occupational Therapist Hours]],NonNurse[[#This Row],[OT Assistant Hours]],NonNurse[[#This Row],[OT Aide Hours]])/NonNurse[[#This Row],[MDS Census]]</f>
        <v>7.7118279569892478E-2</v>
      </c>
      <c r="W188" s="6">
        <v>4.9217391304347826</v>
      </c>
      <c r="X188" s="6">
        <v>3.7804347826086953</v>
      </c>
      <c r="Y188" s="6">
        <v>0</v>
      </c>
      <c r="Z188" s="6">
        <f>SUM(NonNurse[[#This Row],[Physical Therapist (PT) Hours]],NonNurse[[#This Row],[PT Assistant Hours]],NonNurse[[#This Row],[PT Aide Hours]])/NonNurse[[#This Row],[MDS Census]]</f>
        <v>0.11478136200716846</v>
      </c>
      <c r="AA188" s="6">
        <v>0</v>
      </c>
      <c r="AB188" s="6">
        <v>0</v>
      </c>
      <c r="AC188" s="6">
        <v>0</v>
      </c>
      <c r="AD188" s="6">
        <v>0</v>
      </c>
      <c r="AE188" s="6">
        <v>0.79347826086956519</v>
      </c>
      <c r="AF188" s="6">
        <v>0</v>
      </c>
      <c r="AG188" s="6">
        <v>0</v>
      </c>
      <c r="AH188" s="1">
        <v>155653</v>
      </c>
      <c r="AI188">
        <v>5</v>
      </c>
    </row>
    <row r="189" spans="1:35" x14ac:dyDescent="0.25">
      <c r="A189" t="s">
        <v>508</v>
      </c>
      <c r="B189" t="s">
        <v>189</v>
      </c>
      <c r="C189" t="s">
        <v>711</v>
      </c>
      <c r="D189" t="s">
        <v>582</v>
      </c>
      <c r="E189" s="6">
        <v>116.60869565217391</v>
      </c>
      <c r="F189" s="6">
        <v>4.9565217391304346</v>
      </c>
      <c r="G189" s="6">
        <v>0</v>
      </c>
      <c r="H189" s="6">
        <v>0</v>
      </c>
      <c r="I189" s="6">
        <v>0</v>
      </c>
      <c r="J189" s="6">
        <v>0</v>
      </c>
      <c r="K189" s="6">
        <v>0</v>
      </c>
      <c r="L189" s="6">
        <v>8.0490217391304366</v>
      </c>
      <c r="M189" s="6">
        <v>0</v>
      </c>
      <c r="N189" s="6">
        <v>11.130434782608695</v>
      </c>
      <c r="O189" s="6">
        <f>SUM(NonNurse[[#This Row],[Qualified Social Work Staff Hours]],NonNurse[[#This Row],[Other Social Work Staff Hours]])/NonNurse[[#This Row],[MDS Census]]</f>
        <v>9.5451155853840425E-2</v>
      </c>
      <c r="P189" s="6">
        <v>7.0842391304347823</v>
      </c>
      <c r="Q189" s="6">
        <v>12.932065217391305</v>
      </c>
      <c r="R189" s="6">
        <f>SUM(NonNurse[[#This Row],[Qualified Activities Professional Hours]],NonNurse[[#This Row],[Other Activities Professional Hours]])/NonNurse[[#This Row],[MDS Census]]</f>
        <v>0.17165361670395227</v>
      </c>
      <c r="S189" s="6">
        <v>6.6682608695652137</v>
      </c>
      <c r="T189" s="6">
        <v>2.8367391304347822</v>
      </c>
      <c r="U189" s="6">
        <v>0</v>
      </c>
      <c r="V189" s="6">
        <f>SUM(NonNurse[[#This Row],[Occupational Therapist Hours]],NonNurse[[#This Row],[OT Assistant Hours]],NonNurse[[#This Row],[OT Aide Hours]])/NonNurse[[#This Row],[MDS Census]]</f>
        <v>8.1511931394481693E-2</v>
      </c>
      <c r="W189" s="6">
        <v>6.1139130434782611</v>
      </c>
      <c r="X189" s="6">
        <v>10.893913043478261</v>
      </c>
      <c r="Y189" s="6">
        <v>0</v>
      </c>
      <c r="Z189" s="6">
        <f>SUM(NonNurse[[#This Row],[Physical Therapist (PT) Hours]],NonNurse[[#This Row],[PT Assistant Hours]],NonNurse[[#This Row],[PT Aide Hours]])/NonNurse[[#This Row],[MDS Census]]</f>
        <v>0.1458538404175988</v>
      </c>
      <c r="AA189" s="6">
        <v>0</v>
      </c>
      <c r="AB189" s="6">
        <v>0</v>
      </c>
      <c r="AC189" s="6">
        <v>0</v>
      </c>
      <c r="AD189" s="6">
        <v>48.687391304347827</v>
      </c>
      <c r="AE189" s="6">
        <v>0</v>
      </c>
      <c r="AF189" s="6">
        <v>0</v>
      </c>
      <c r="AG189" s="6">
        <v>0</v>
      </c>
      <c r="AH189" s="1">
        <v>155381</v>
      </c>
      <c r="AI189">
        <v>5</v>
      </c>
    </row>
    <row r="190" spans="1:35" x14ac:dyDescent="0.25">
      <c r="A190" t="s">
        <v>508</v>
      </c>
      <c r="B190" t="s">
        <v>54</v>
      </c>
      <c r="C190" t="s">
        <v>696</v>
      </c>
      <c r="D190" t="s">
        <v>557</v>
      </c>
      <c r="E190" s="6">
        <v>76.532608695652172</v>
      </c>
      <c r="F190" s="6">
        <v>5.3913043478260869</v>
      </c>
      <c r="G190" s="6">
        <v>0.52173913043478259</v>
      </c>
      <c r="H190" s="6">
        <v>0.33804347826086956</v>
      </c>
      <c r="I190" s="6">
        <v>0.65217391304347827</v>
      </c>
      <c r="J190" s="6">
        <v>0</v>
      </c>
      <c r="K190" s="6">
        <v>0</v>
      </c>
      <c r="L190" s="6">
        <v>3.9419565217391295</v>
      </c>
      <c r="M190" s="6">
        <v>4.6467391304347823</v>
      </c>
      <c r="N190" s="6">
        <v>9.2720652173913045</v>
      </c>
      <c r="O190" s="6">
        <f>SUM(NonNurse[[#This Row],[Qualified Social Work Staff Hours]],NonNurse[[#This Row],[Other Social Work Staff Hours]])/NonNurse[[#This Row],[MDS Census]]</f>
        <v>0.18186763243857407</v>
      </c>
      <c r="P190" s="6">
        <v>21.482826086956521</v>
      </c>
      <c r="Q190" s="6">
        <v>0</v>
      </c>
      <c r="R190" s="6">
        <f>SUM(NonNurse[[#This Row],[Qualified Activities Professional Hours]],NonNurse[[#This Row],[Other Activities Professional Hours]])/NonNurse[[#This Row],[MDS Census]]</f>
        <v>0.28070160488566964</v>
      </c>
      <c r="S190" s="6">
        <v>6.0566304347826065</v>
      </c>
      <c r="T190" s="6">
        <v>0.65076086956521728</v>
      </c>
      <c r="U190" s="6">
        <v>0</v>
      </c>
      <c r="V190" s="6">
        <f>SUM(NonNurse[[#This Row],[Occupational Therapist Hours]],NonNurse[[#This Row],[OT Assistant Hours]],NonNurse[[#This Row],[OT Aide Hours]])/NonNurse[[#This Row],[MDS Census]]</f>
        <v>8.7640960090896156E-2</v>
      </c>
      <c r="W190" s="6">
        <v>3.0089130434782607</v>
      </c>
      <c r="X190" s="6">
        <v>5.4555434782608705</v>
      </c>
      <c r="Y190" s="6">
        <v>0</v>
      </c>
      <c r="Z190" s="6">
        <f>SUM(NonNurse[[#This Row],[Physical Therapist (PT) Hours]],NonNurse[[#This Row],[PT Assistant Hours]],NonNurse[[#This Row],[PT Aide Hours]])/NonNurse[[#This Row],[MDS Census]]</f>
        <v>0.1105993466837097</v>
      </c>
      <c r="AA190" s="6">
        <v>0</v>
      </c>
      <c r="AB190" s="6">
        <v>0</v>
      </c>
      <c r="AC190" s="6">
        <v>0</v>
      </c>
      <c r="AD190" s="6">
        <v>0</v>
      </c>
      <c r="AE190" s="6">
        <v>0</v>
      </c>
      <c r="AF190" s="6">
        <v>0</v>
      </c>
      <c r="AG190" s="6">
        <v>0</v>
      </c>
      <c r="AH190" s="1">
        <v>155149</v>
      </c>
      <c r="AI190">
        <v>5</v>
      </c>
    </row>
    <row r="191" spans="1:35" x14ac:dyDescent="0.25">
      <c r="A191" t="s">
        <v>508</v>
      </c>
      <c r="B191" t="s">
        <v>312</v>
      </c>
      <c r="C191" t="s">
        <v>678</v>
      </c>
      <c r="D191" t="s">
        <v>625</v>
      </c>
      <c r="E191" s="6">
        <v>81.5</v>
      </c>
      <c r="F191" s="6">
        <v>2.6647826086956523</v>
      </c>
      <c r="G191" s="6">
        <v>0.65217391304347827</v>
      </c>
      <c r="H191" s="6">
        <v>0.35054347826086957</v>
      </c>
      <c r="I191" s="6">
        <v>1.5</v>
      </c>
      <c r="J191" s="6">
        <v>0</v>
      </c>
      <c r="K191" s="6">
        <v>0</v>
      </c>
      <c r="L191" s="6">
        <v>6.8394565217391303</v>
      </c>
      <c r="M191" s="6">
        <v>5.3913043478260869</v>
      </c>
      <c r="N191" s="6">
        <v>0</v>
      </c>
      <c r="O191" s="6">
        <f>SUM(NonNurse[[#This Row],[Qualified Social Work Staff Hours]],NonNurse[[#This Row],[Other Social Work Staff Hours]])/NonNurse[[#This Row],[MDS Census]]</f>
        <v>6.6150973592958115E-2</v>
      </c>
      <c r="P191" s="6">
        <v>5.7635869565217392</v>
      </c>
      <c r="Q191" s="6">
        <v>4.9945652173913047</v>
      </c>
      <c r="R191" s="6">
        <f>SUM(NonNurse[[#This Row],[Qualified Activities Professional Hours]],NonNurse[[#This Row],[Other Activities Professional Hours]])/NonNurse[[#This Row],[MDS Census]]</f>
        <v>0.13200186716457721</v>
      </c>
      <c r="S191" s="6">
        <v>7.170217391304349</v>
      </c>
      <c r="T191" s="6">
        <v>7.7383695652173916</v>
      </c>
      <c r="U191" s="6">
        <v>0</v>
      </c>
      <c r="V191" s="6">
        <f>SUM(NonNurse[[#This Row],[Occupational Therapist Hours]],NonNurse[[#This Row],[OT Assistant Hours]],NonNurse[[#This Row],[OT Aide Hours]])/NonNurse[[#This Row],[MDS Census]]</f>
        <v>0.18292744731928517</v>
      </c>
      <c r="W191" s="6">
        <v>8.7646739130434792</v>
      </c>
      <c r="X191" s="6">
        <v>6.1764130434782611</v>
      </c>
      <c r="Y191" s="6">
        <v>0</v>
      </c>
      <c r="Z191" s="6">
        <f>SUM(NonNurse[[#This Row],[Physical Therapist (PT) Hours]],NonNurse[[#This Row],[PT Assistant Hours]],NonNurse[[#This Row],[PT Aide Hours]])/NonNurse[[#This Row],[MDS Census]]</f>
        <v>0.18332622032542012</v>
      </c>
      <c r="AA191" s="6">
        <v>0</v>
      </c>
      <c r="AB191" s="6">
        <v>0</v>
      </c>
      <c r="AC191" s="6">
        <v>0</v>
      </c>
      <c r="AD191" s="6">
        <v>0</v>
      </c>
      <c r="AE191" s="6">
        <v>0</v>
      </c>
      <c r="AF191" s="6">
        <v>0</v>
      </c>
      <c r="AG191" s="6">
        <v>0</v>
      </c>
      <c r="AH191" s="1">
        <v>155657</v>
      </c>
      <c r="AI191">
        <v>5</v>
      </c>
    </row>
    <row r="192" spans="1:35" x14ac:dyDescent="0.25">
      <c r="A192" t="s">
        <v>508</v>
      </c>
      <c r="B192" t="s">
        <v>481</v>
      </c>
      <c r="C192" t="s">
        <v>678</v>
      </c>
      <c r="D192" t="s">
        <v>625</v>
      </c>
      <c r="E192" s="6">
        <v>48.576086956521742</v>
      </c>
      <c r="F192" s="6">
        <v>33.261086956521744</v>
      </c>
      <c r="G192" s="6">
        <v>1.4673913043478262</v>
      </c>
      <c r="H192" s="6">
        <v>0</v>
      </c>
      <c r="I192" s="6">
        <v>0</v>
      </c>
      <c r="J192" s="6">
        <v>0</v>
      </c>
      <c r="K192" s="6">
        <v>0</v>
      </c>
      <c r="L192" s="6">
        <v>0</v>
      </c>
      <c r="M192" s="6">
        <v>5.2482608695652173</v>
      </c>
      <c r="N192" s="6">
        <v>0</v>
      </c>
      <c r="O192" s="6">
        <f>SUM(NonNurse[[#This Row],[Qualified Social Work Staff Hours]],NonNurse[[#This Row],[Other Social Work Staff Hours]])/NonNurse[[#This Row],[MDS Census]]</f>
        <v>0.10804206757663906</v>
      </c>
      <c r="P192" s="6">
        <v>5.4746739130434783</v>
      </c>
      <c r="Q192" s="6">
        <v>19.552934782608698</v>
      </c>
      <c r="R192" s="6">
        <f>SUM(NonNurse[[#This Row],[Qualified Activities Professional Hours]],NonNurse[[#This Row],[Other Activities Professional Hours]])/NonNurse[[#This Row],[MDS Census]]</f>
        <v>0.51522488252405463</v>
      </c>
      <c r="S192" s="6">
        <v>0</v>
      </c>
      <c r="T192" s="6">
        <v>0</v>
      </c>
      <c r="U192" s="6">
        <v>0</v>
      </c>
      <c r="V192" s="6">
        <f>SUM(NonNurse[[#This Row],[Occupational Therapist Hours]],NonNurse[[#This Row],[OT Assistant Hours]],NonNurse[[#This Row],[OT Aide Hours]])/NonNurse[[#This Row],[MDS Census]]</f>
        <v>0</v>
      </c>
      <c r="W192" s="6">
        <v>0</v>
      </c>
      <c r="X192" s="6">
        <v>0</v>
      </c>
      <c r="Y192" s="6">
        <v>0</v>
      </c>
      <c r="Z192" s="6">
        <f>SUM(NonNurse[[#This Row],[Physical Therapist (PT) Hours]],NonNurse[[#This Row],[PT Assistant Hours]],NonNurse[[#This Row],[PT Aide Hours]])/NonNurse[[#This Row],[MDS Census]]</f>
        <v>0</v>
      </c>
      <c r="AA192" s="6">
        <v>0</v>
      </c>
      <c r="AB192" s="6">
        <v>0</v>
      </c>
      <c r="AC192" s="6">
        <v>0</v>
      </c>
      <c r="AD192" s="6">
        <v>37.947173913043493</v>
      </c>
      <c r="AE192" s="6">
        <v>0</v>
      </c>
      <c r="AF192" s="6">
        <v>0</v>
      </c>
      <c r="AG192" s="6">
        <v>0</v>
      </c>
      <c r="AH192" s="1">
        <v>155852</v>
      </c>
      <c r="AI192">
        <v>5</v>
      </c>
    </row>
    <row r="193" spans="1:35" x14ac:dyDescent="0.25">
      <c r="A193" t="s">
        <v>508</v>
      </c>
      <c r="B193" t="s">
        <v>303</v>
      </c>
      <c r="C193" t="s">
        <v>696</v>
      </c>
      <c r="D193" t="s">
        <v>557</v>
      </c>
      <c r="E193" s="6">
        <v>63.771739130434781</v>
      </c>
      <c r="F193" s="6">
        <v>5.4782608695652177</v>
      </c>
      <c r="G193" s="6">
        <v>0.4891304347826087</v>
      </c>
      <c r="H193" s="6">
        <v>0.2543478260869565</v>
      </c>
      <c r="I193" s="6">
        <v>2.2608695652173911</v>
      </c>
      <c r="J193" s="6">
        <v>0</v>
      </c>
      <c r="K193" s="6">
        <v>0</v>
      </c>
      <c r="L193" s="6">
        <v>5.2207608695652166</v>
      </c>
      <c r="M193" s="6">
        <v>10.521739130434783</v>
      </c>
      <c r="N193" s="6">
        <v>10.614565217391302</v>
      </c>
      <c r="O193" s="6">
        <f>SUM(NonNurse[[#This Row],[Qualified Social Work Staff Hours]],NonNurse[[#This Row],[Other Social Work Staff Hours]])/NonNurse[[#This Row],[MDS Census]]</f>
        <v>0.33143685017896707</v>
      </c>
      <c r="P193" s="6">
        <v>32.667065217391311</v>
      </c>
      <c r="Q193" s="6">
        <v>0</v>
      </c>
      <c r="R193" s="6">
        <f>SUM(NonNurse[[#This Row],[Qualified Activities Professional Hours]],NonNurse[[#This Row],[Other Activities Professional Hours]])/NonNurse[[#This Row],[MDS Census]]</f>
        <v>0.51224987216635431</v>
      </c>
      <c r="S193" s="6">
        <v>3.9498913043478261</v>
      </c>
      <c r="T193" s="6">
        <v>0</v>
      </c>
      <c r="U193" s="6">
        <v>0</v>
      </c>
      <c r="V193" s="6">
        <f>SUM(NonNurse[[#This Row],[Occupational Therapist Hours]],NonNurse[[#This Row],[OT Assistant Hours]],NonNurse[[#This Row],[OT Aide Hours]])/NonNurse[[#This Row],[MDS Census]]</f>
        <v>6.1937958070564174E-2</v>
      </c>
      <c r="W193" s="6">
        <v>3.1358695652173911</v>
      </c>
      <c r="X193" s="6">
        <v>0</v>
      </c>
      <c r="Y193" s="6">
        <v>0</v>
      </c>
      <c r="Z193" s="6">
        <f>SUM(NonNurse[[#This Row],[Physical Therapist (PT) Hours]],NonNurse[[#This Row],[PT Assistant Hours]],NonNurse[[#This Row],[PT Aide Hours]])/NonNurse[[#This Row],[MDS Census]]</f>
        <v>4.9173342423725924E-2</v>
      </c>
      <c r="AA193" s="6">
        <v>0</v>
      </c>
      <c r="AB193" s="6">
        <v>0</v>
      </c>
      <c r="AC193" s="6">
        <v>0</v>
      </c>
      <c r="AD193" s="6">
        <v>0</v>
      </c>
      <c r="AE193" s="6">
        <v>0</v>
      </c>
      <c r="AF193" s="6">
        <v>0</v>
      </c>
      <c r="AG193" s="6">
        <v>0</v>
      </c>
      <c r="AH193" s="1">
        <v>155636</v>
      </c>
      <c r="AI193">
        <v>5</v>
      </c>
    </row>
    <row r="194" spans="1:35" x14ac:dyDescent="0.25">
      <c r="A194" t="s">
        <v>508</v>
      </c>
      <c r="B194" t="s">
        <v>460</v>
      </c>
      <c r="C194" t="s">
        <v>718</v>
      </c>
      <c r="D194" t="s">
        <v>614</v>
      </c>
      <c r="E194" s="6">
        <v>52.032608695652172</v>
      </c>
      <c r="F194" s="6">
        <v>28.057500000000005</v>
      </c>
      <c r="G194" s="6">
        <v>0.84782608695652173</v>
      </c>
      <c r="H194" s="6">
        <v>0.13043478260869565</v>
      </c>
      <c r="I194" s="6">
        <v>3.2608695652173912E-2</v>
      </c>
      <c r="J194" s="6">
        <v>0</v>
      </c>
      <c r="K194" s="6">
        <v>0</v>
      </c>
      <c r="L194" s="6">
        <v>0</v>
      </c>
      <c r="M194" s="6">
        <v>5.6736956521739117</v>
      </c>
      <c r="N194" s="6">
        <v>0</v>
      </c>
      <c r="O194" s="6">
        <f>SUM(NonNurse[[#This Row],[Qualified Social Work Staff Hours]],NonNurse[[#This Row],[Other Social Work Staff Hours]])/NonNurse[[#This Row],[MDS Census]]</f>
        <v>0.10904115312304155</v>
      </c>
      <c r="P194" s="6">
        <v>4.7590217391304348</v>
      </c>
      <c r="Q194" s="6">
        <v>23.061195652173915</v>
      </c>
      <c r="R194" s="6">
        <f>SUM(NonNurse[[#This Row],[Qualified Activities Professional Hours]],NonNurse[[#This Row],[Other Activities Professional Hours]])/NonNurse[[#This Row],[MDS Census]]</f>
        <v>0.53466889492375191</v>
      </c>
      <c r="S194" s="6">
        <v>0</v>
      </c>
      <c r="T194" s="6">
        <v>0</v>
      </c>
      <c r="U194" s="6">
        <v>0</v>
      </c>
      <c r="V194" s="6">
        <f>SUM(NonNurse[[#This Row],[Occupational Therapist Hours]],NonNurse[[#This Row],[OT Assistant Hours]],NonNurse[[#This Row],[OT Aide Hours]])/NonNurse[[#This Row],[MDS Census]]</f>
        <v>0</v>
      </c>
      <c r="W194" s="6">
        <v>0</v>
      </c>
      <c r="X194" s="6">
        <v>0</v>
      </c>
      <c r="Y194" s="6">
        <v>0</v>
      </c>
      <c r="Z194" s="6">
        <f>SUM(NonNurse[[#This Row],[Physical Therapist (PT) Hours]],NonNurse[[#This Row],[PT Assistant Hours]],NonNurse[[#This Row],[PT Aide Hours]])/NonNurse[[#This Row],[MDS Census]]</f>
        <v>0</v>
      </c>
      <c r="AA194" s="6">
        <v>0</v>
      </c>
      <c r="AB194" s="6">
        <v>0</v>
      </c>
      <c r="AC194" s="6">
        <v>0</v>
      </c>
      <c r="AD194" s="6">
        <v>51.698260869565225</v>
      </c>
      <c r="AE194" s="6">
        <v>0</v>
      </c>
      <c r="AF194" s="6">
        <v>0</v>
      </c>
      <c r="AG194" s="6">
        <v>0</v>
      </c>
      <c r="AH194" s="1">
        <v>155830</v>
      </c>
      <c r="AI194">
        <v>5</v>
      </c>
    </row>
    <row r="195" spans="1:35" x14ac:dyDescent="0.25">
      <c r="A195" t="s">
        <v>508</v>
      </c>
      <c r="B195" t="s">
        <v>261</v>
      </c>
      <c r="C195" t="s">
        <v>779</v>
      </c>
      <c r="D195" t="s">
        <v>568</v>
      </c>
      <c r="E195" s="6">
        <v>106</v>
      </c>
      <c r="F195" s="6">
        <v>4.4347826086956523</v>
      </c>
      <c r="G195" s="6">
        <v>0</v>
      </c>
      <c r="H195" s="6">
        <v>0.49010869565217385</v>
      </c>
      <c r="I195" s="6">
        <v>6.8369565217391308</v>
      </c>
      <c r="J195" s="6">
        <v>0</v>
      </c>
      <c r="K195" s="6">
        <v>0</v>
      </c>
      <c r="L195" s="6">
        <v>2.1643478260869569</v>
      </c>
      <c r="M195" s="6">
        <v>4.8260869565217392</v>
      </c>
      <c r="N195" s="6">
        <v>10.808152173913044</v>
      </c>
      <c r="O195" s="6">
        <f>SUM(NonNurse[[#This Row],[Qualified Social Work Staff Hours]],NonNurse[[#This Row],[Other Social Work Staff Hours]])/NonNurse[[#This Row],[MDS Census]]</f>
        <v>0.14749282198523378</v>
      </c>
      <c r="P195" s="6">
        <v>16.479239130434784</v>
      </c>
      <c r="Q195" s="6">
        <v>44.049456521739138</v>
      </c>
      <c r="R195" s="6">
        <f>SUM(NonNurse[[#This Row],[Qualified Activities Professional Hours]],NonNurse[[#This Row],[Other Activities Professional Hours]])/NonNurse[[#This Row],[MDS Census]]</f>
        <v>0.57102543068088607</v>
      </c>
      <c r="S195" s="6">
        <v>6.276086956521735</v>
      </c>
      <c r="T195" s="6">
        <v>1.4704347826086956</v>
      </c>
      <c r="U195" s="6">
        <v>0</v>
      </c>
      <c r="V195" s="6">
        <f>SUM(NonNurse[[#This Row],[Occupational Therapist Hours]],NonNurse[[#This Row],[OT Assistant Hours]],NonNurse[[#This Row],[OT Aide Hours]])/NonNurse[[#This Row],[MDS Census]]</f>
        <v>7.3080393765381418E-2</v>
      </c>
      <c r="W195" s="6">
        <v>1.9242391304347832</v>
      </c>
      <c r="X195" s="6">
        <v>9.8705434782608705</v>
      </c>
      <c r="Y195" s="6">
        <v>0</v>
      </c>
      <c r="Z195" s="6">
        <f>SUM(NonNurse[[#This Row],[Physical Therapist (PT) Hours]],NonNurse[[#This Row],[PT Assistant Hours]],NonNurse[[#This Row],[PT Aide Hours]])/NonNurse[[#This Row],[MDS Census]]</f>
        <v>0.11127153404429861</v>
      </c>
      <c r="AA195" s="6">
        <v>0</v>
      </c>
      <c r="AB195" s="6">
        <v>0</v>
      </c>
      <c r="AC195" s="6">
        <v>0</v>
      </c>
      <c r="AD195" s="6">
        <v>14.50032608695652</v>
      </c>
      <c r="AE195" s="6">
        <v>0</v>
      </c>
      <c r="AF195" s="6">
        <v>0</v>
      </c>
      <c r="AG195" s="6">
        <v>0</v>
      </c>
      <c r="AH195" s="1">
        <v>155524</v>
      </c>
      <c r="AI195">
        <v>5</v>
      </c>
    </row>
    <row r="196" spans="1:35" x14ac:dyDescent="0.25">
      <c r="A196" t="s">
        <v>508</v>
      </c>
      <c r="B196" t="s">
        <v>291</v>
      </c>
      <c r="C196" t="s">
        <v>731</v>
      </c>
      <c r="D196" t="s">
        <v>578</v>
      </c>
      <c r="E196" s="6">
        <v>111.31521739130434</v>
      </c>
      <c r="F196" s="6">
        <v>4.9673913043478262</v>
      </c>
      <c r="G196" s="6">
        <v>0.2391304347826087</v>
      </c>
      <c r="H196" s="6">
        <v>0.39130434782608697</v>
      </c>
      <c r="I196" s="6">
        <v>0</v>
      </c>
      <c r="J196" s="6">
        <v>0</v>
      </c>
      <c r="K196" s="6">
        <v>0</v>
      </c>
      <c r="L196" s="6">
        <v>7.1686956521739145</v>
      </c>
      <c r="M196" s="6">
        <v>9.4592391304347831</v>
      </c>
      <c r="N196" s="6">
        <v>0</v>
      </c>
      <c r="O196" s="6">
        <f>SUM(NonNurse[[#This Row],[Qualified Social Work Staff Hours]],NonNurse[[#This Row],[Other Social Work Staff Hours]])/NonNurse[[#This Row],[MDS Census]]</f>
        <v>8.4977053022165808E-2</v>
      </c>
      <c r="P196" s="6">
        <v>4.4836956521739131</v>
      </c>
      <c r="Q196" s="6">
        <v>9.6875</v>
      </c>
      <c r="R196" s="6">
        <f>SUM(NonNurse[[#This Row],[Qualified Activities Professional Hours]],NonNurse[[#This Row],[Other Activities Professional Hours]])/NonNurse[[#This Row],[MDS Census]]</f>
        <v>0.12730690362269312</v>
      </c>
      <c r="S196" s="6">
        <v>18.152391304347827</v>
      </c>
      <c r="T196" s="6">
        <v>9.6421739130434769</v>
      </c>
      <c r="U196" s="6">
        <v>0</v>
      </c>
      <c r="V196" s="6">
        <f>SUM(NonNurse[[#This Row],[Occupational Therapist Hours]],NonNurse[[#This Row],[OT Assistant Hours]],NonNurse[[#This Row],[OT Aide Hours]])/NonNurse[[#This Row],[MDS Census]]</f>
        <v>0.24969241285030758</v>
      </c>
      <c r="W196" s="6">
        <v>17.832391304347819</v>
      </c>
      <c r="X196" s="6">
        <v>23.336304347826079</v>
      </c>
      <c r="Y196" s="6">
        <v>0</v>
      </c>
      <c r="Z196" s="6">
        <f>SUM(NonNurse[[#This Row],[Physical Therapist (PT) Hours]],NonNurse[[#This Row],[PT Assistant Hours]],NonNurse[[#This Row],[PT Aide Hours]])/NonNurse[[#This Row],[MDS Census]]</f>
        <v>0.36983888292158956</v>
      </c>
      <c r="AA196" s="6">
        <v>0</v>
      </c>
      <c r="AB196" s="6">
        <v>0</v>
      </c>
      <c r="AC196" s="6">
        <v>0</v>
      </c>
      <c r="AD196" s="6">
        <v>0</v>
      </c>
      <c r="AE196" s="6">
        <v>0</v>
      </c>
      <c r="AF196" s="6">
        <v>0</v>
      </c>
      <c r="AG196" s="6">
        <v>0</v>
      </c>
      <c r="AH196" s="1">
        <v>155608</v>
      </c>
      <c r="AI196">
        <v>5</v>
      </c>
    </row>
    <row r="197" spans="1:35" x14ac:dyDescent="0.25">
      <c r="A197" t="s">
        <v>508</v>
      </c>
      <c r="B197" t="s">
        <v>56</v>
      </c>
      <c r="C197" t="s">
        <v>709</v>
      </c>
      <c r="D197" t="s">
        <v>606</v>
      </c>
      <c r="E197" s="6">
        <v>94.815217391304344</v>
      </c>
      <c r="F197" s="6">
        <v>4.9565217391304346</v>
      </c>
      <c r="G197" s="6">
        <v>3</v>
      </c>
      <c r="H197" s="6">
        <v>0.65217391304347827</v>
      </c>
      <c r="I197" s="6">
        <v>3.4782608695652173</v>
      </c>
      <c r="J197" s="6">
        <v>0</v>
      </c>
      <c r="K197" s="6">
        <v>0</v>
      </c>
      <c r="L197" s="6">
        <v>4.5027173913043477</v>
      </c>
      <c r="M197" s="6">
        <v>12.260869565217391</v>
      </c>
      <c r="N197" s="6">
        <v>0</v>
      </c>
      <c r="O197" s="6">
        <f>SUM(NonNurse[[#This Row],[Qualified Social Work Staff Hours]],NonNurse[[#This Row],[Other Social Work Staff Hours]])/NonNurse[[#This Row],[MDS Census]]</f>
        <v>0.12931330964117849</v>
      </c>
      <c r="P197" s="6">
        <v>10.557065217391305</v>
      </c>
      <c r="Q197" s="6">
        <v>17.725543478260871</v>
      </c>
      <c r="R197" s="6">
        <f>SUM(NonNurse[[#This Row],[Qualified Activities Professional Hours]],NonNurse[[#This Row],[Other Activities Professional Hours]])/NonNurse[[#This Row],[MDS Census]]</f>
        <v>0.29829187206236391</v>
      </c>
      <c r="S197" s="6">
        <v>5.1766304347826084</v>
      </c>
      <c r="T197" s="6">
        <v>7.9076086956521738</v>
      </c>
      <c r="U197" s="6">
        <v>0</v>
      </c>
      <c r="V197" s="6">
        <f>SUM(NonNurse[[#This Row],[Occupational Therapist Hours]],NonNurse[[#This Row],[OT Assistant Hours]],NonNurse[[#This Row],[OT Aide Hours]])/NonNurse[[#This Row],[MDS Census]]</f>
        <v>0.13799724865298635</v>
      </c>
      <c r="W197" s="6">
        <v>1.5117391304347825</v>
      </c>
      <c r="X197" s="6">
        <v>6.8420652173913048</v>
      </c>
      <c r="Y197" s="6">
        <v>8.4673913043478262</v>
      </c>
      <c r="Z197" s="6">
        <f>SUM(NonNurse[[#This Row],[Physical Therapist (PT) Hours]],NonNurse[[#This Row],[PT Assistant Hours]],NonNurse[[#This Row],[PT Aide Hours]])/NonNurse[[#This Row],[MDS Census]]</f>
        <v>0.17741029462340938</v>
      </c>
      <c r="AA197" s="6">
        <v>0</v>
      </c>
      <c r="AB197" s="6">
        <v>0</v>
      </c>
      <c r="AC197" s="6">
        <v>0</v>
      </c>
      <c r="AD197" s="6">
        <v>0</v>
      </c>
      <c r="AE197" s="6">
        <v>0</v>
      </c>
      <c r="AF197" s="6">
        <v>0</v>
      </c>
      <c r="AG197" s="6">
        <v>0.30434782608695654</v>
      </c>
      <c r="AH197" s="1">
        <v>155153</v>
      </c>
      <c r="AI197">
        <v>5</v>
      </c>
    </row>
    <row r="198" spans="1:35" x14ac:dyDescent="0.25">
      <c r="A198" t="s">
        <v>508</v>
      </c>
      <c r="B198" t="s">
        <v>448</v>
      </c>
      <c r="C198" t="s">
        <v>686</v>
      </c>
      <c r="D198" t="s">
        <v>562</v>
      </c>
      <c r="E198" s="6">
        <v>59.076086956521742</v>
      </c>
      <c r="F198" s="6">
        <v>33.303152173913041</v>
      </c>
      <c r="G198" s="6">
        <v>0</v>
      </c>
      <c r="H198" s="6">
        <v>0.25</v>
      </c>
      <c r="I198" s="6">
        <v>0</v>
      </c>
      <c r="J198" s="6">
        <v>0</v>
      </c>
      <c r="K198" s="6">
        <v>0</v>
      </c>
      <c r="L198" s="6">
        <v>0</v>
      </c>
      <c r="M198" s="6">
        <v>5.5831521739130441</v>
      </c>
      <c r="N198" s="6">
        <v>0</v>
      </c>
      <c r="O198" s="6">
        <f>SUM(NonNurse[[#This Row],[Qualified Social Work Staff Hours]],NonNurse[[#This Row],[Other Social Work Staff Hours]])/NonNurse[[#This Row],[MDS Census]]</f>
        <v>9.4507819687212516E-2</v>
      </c>
      <c r="P198" s="6">
        <v>5.4477173913043488</v>
      </c>
      <c r="Q198" s="6">
        <v>24.908043478260879</v>
      </c>
      <c r="R198" s="6">
        <f>SUM(NonNurse[[#This Row],[Qualified Activities Professional Hours]],NonNurse[[#This Row],[Other Activities Professional Hours]])/NonNurse[[#This Row],[MDS Census]]</f>
        <v>0.51384176632934697</v>
      </c>
      <c r="S198" s="6">
        <v>0</v>
      </c>
      <c r="T198" s="6">
        <v>0</v>
      </c>
      <c r="U198" s="6">
        <v>0</v>
      </c>
      <c r="V198" s="6">
        <f>SUM(NonNurse[[#This Row],[Occupational Therapist Hours]],NonNurse[[#This Row],[OT Assistant Hours]],NonNurse[[#This Row],[OT Aide Hours]])/NonNurse[[#This Row],[MDS Census]]</f>
        <v>0</v>
      </c>
      <c r="W198" s="6">
        <v>0</v>
      </c>
      <c r="X198" s="6">
        <v>0</v>
      </c>
      <c r="Y198" s="6">
        <v>0</v>
      </c>
      <c r="Z198" s="6">
        <f>SUM(NonNurse[[#This Row],[Physical Therapist (PT) Hours]],NonNurse[[#This Row],[PT Assistant Hours]],NonNurse[[#This Row],[PT Aide Hours]])/NonNurse[[#This Row],[MDS Census]]</f>
        <v>0</v>
      </c>
      <c r="AA198" s="6">
        <v>0</v>
      </c>
      <c r="AB198" s="6">
        <v>0</v>
      </c>
      <c r="AC198" s="6">
        <v>0</v>
      </c>
      <c r="AD198" s="6">
        <v>62.518478260869571</v>
      </c>
      <c r="AE198" s="6">
        <v>0</v>
      </c>
      <c r="AF198" s="6">
        <v>0</v>
      </c>
      <c r="AG198" s="6">
        <v>0</v>
      </c>
      <c r="AH198" s="1">
        <v>155818</v>
      </c>
      <c r="AI198">
        <v>5</v>
      </c>
    </row>
    <row r="199" spans="1:35" x14ac:dyDescent="0.25">
      <c r="A199" t="s">
        <v>508</v>
      </c>
      <c r="B199" t="s">
        <v>34</v>
      </c>
      <c r="C199" t="s">
        <v>710</v>
      </c>
      <c r="D199" t="s">
        <v>607</v>
      </c>
      <c r="E199" s="6">
        <v>113.8804347826087</v>
      </c>
      <c r="F199" s="6">
        <v>22.480978260869566</v>
      </c>
      <c r="G199" s="6">
        <v>0</v>
      </c>
      <c r="H199" s="6">
        <v>0</v>
      </c>
      <c r="I199" s="6">
        <v>0</v>
      </c>
      <c r="J199" s="6">
        <v>0</v>
      </c>
      <c r="K199" s="6">
        <v>0</v>
      </c>
      <c r="L199" s="6">
        <v>4.0665217391304349</v>
      </c>
      <c r="M199" s="6">
        <v>5.3913043478260869</v>
      </c>
      <c r="N199" s="6">
        <v>5.8369565217391308</v>
      </c>
      <c r="O199" s="6">
        <f>SUM(NonNurse[[#This Row],[Qualified Social Work Staff Hours]],NonNurse[[#This Row],[Other Social Work Staff Hours]])/NonNurse[[#This Row],[MDS Census]]</f>
        <v>9.8596926601126275E-2</v>
      </c>
      <c r="P199" s="6">
        <v>10.907608695652174</v>
      </c>
      <c r="Q199" s="6">
        <v>20.608695652173914</v>
      </c>
      <c r="R199" s="6">
        <f>SUM(NonNurse[[#This Row],[Qualified Activities Professional Hours]],NonNurse[[#This Row],[Other Activities Professional Hours]])/NonNurse[[#This Row],[MDS Census]]</f>
        <v>0.27674906939009258</v>
      </c>
      <c r="S199" s="6">
        <v>8.1969565217391303</v>
      </c>
      <c r="T199" s="6">
        <v>4.7781521739130444</v>
      </c>
      <c r="U199" s="6">
        <v>0</v>
      </c>
      <c r="V199" s="6">
        <f>SUM(NonNurse[[#This Row],[Occupational Therapist Hours]],NonNurse[[#This Row],[OT Assistant Hours]],NonNurse[[#This Row],[OT Aide Hours]])/NonNurse[[#This Row],[MDS Census]]</f>
        <v>0.11393624129044574</v>
      </c>
      <c r="W199" s="6">
        <v>8.6006521739130424</v>
      </c>
      <c r="X199" s="6">
        <v>7.8969565217391287</v>
      </c>
      <c r="Y199" s="6">
        <v>4.6739130434782608</v>
      </c>
      <c r="Z199" s="6">
        <f>SUM(NonNurse[[#This Row],[Physical Therapist (PT) Hours]],NonNurse[[#This Row],[PT Assistant Hours]],NonNurse[[#This Row],[PT Aide Hours]])/NonNurse[[#This Row],[MDS Census]]</f>
        <v>0.18591008876586806</v>
      </c>
      <c r="AA199" s="6">
        <v>0</v>
      </c>
      <c r="AB199" s="6">
        <v>0</v>
      </c>
      <c r="AC199" s="6">
        <v>0</v>
      </c>
      <c r="AD199" s="6">
        <v>0</v>
      </c>
      <c r="AE199" s="6">
        <v>0</v>
      </c>
      <c r="AF199" s="6">
        <v>0</v>
      </c>
      <c r="AG199" s="6">
        <v>0</v>
      </c>
      <c r="AH199" s="1">
        <v>155104</v>
      </c>
      <c r="AI199">
        <v>5</v>
      </c>
    </row>
    <row r="200" spans="1:35" x14ac:dyDescent="0.25">
      <c r="A200" t="s">
        <v>508</v>
      </c>
      <c r="B200" t="s">
        <v>201</v>
      </c>
      <c r="C200" t="s">
        <v>721</v>
      </c>
      <c r="D200" t="s">
        <v>604</v>
      </c>
      <c r="E200" s="6">
        <v>69.304347826086953</v>
      </c>
      <c r="F200" s="6">
        <v>20.64010869565217</v>
      </c>
      <c r="G200" s="6">
        <v>0.20652173913043478</v>
      </c>
      <c r="H200" s="6">
        <v>0.25902173913043475</v>
      </c>
      <c r="I200" s="6">
        <v>0</v>
      </c>
      <c r="J200" s="6">
        <v>0</v>
      </c>
      <c r="K200" s="6">
        <v>0</v>
      </c>
      <c r="L200" s="6">
        <v>2.6493478260869567</v>
      </c>
      <c r="M200" s="6">
        <v>5.4782608695652177</v>
      </c>
      <c r="N200" s="6">
        <v>2.5457608695652176</v>
      </c>
      <c r="O200" s="6">
        <f>SUM(NonNurse[[#This Row],[Qualified Social Work Staff Hours]],NonNurse[[#This Row],[Other Social Work Staff Hours]])/NonNurse[[#This Row],[MDS Census]]</f>
        <v>0.11577948557089086</v>
      </c>
      <c r="P200" s="6">
        <v>5.6383695652173893</v>
      </c>
      <c r="Q200" s="6">
        <v>4.7567391304347817</v>
      </c>
      <c r="R200" s="6">
        <f>SUM(NonNurse[[#This Row],[Qualified Activities Professional Hours]],NonNurse[[#This Row],[Other Activities Professional Hours]])/NonNurse[[#This Row],[MDS Census]]</f>
        <v>0.14999215809284813</v>
      </c>
      <c r="S200" s="6">
        <v>8.8873913043478243</v>
      </c>
      <c r="T200" s="6">
        <v>4.3986956521739122</v>
      </c>
      <c r="U200" s="6">
        <v>0</v>
      </c>
      <c r="V200" s="6">
        <f>SUM(NonNurse[[#This Row],[Occupational Therapist Hours]],NonNurse[[#This Row],[OT Assistant Hours]],NonNurse[[#This Row],[OT Aide Hours]])/NonNurse[[#This Row],[MDS Census]]</f>
        <v>0.19170639899623584</v>
      </c>
      <c r="W200" s="6">
        <v>8.8509782608695673</v>
      </c>
      <c r="X200" s="6">
        <v>0</v>
      </c>
      <c r="Y200" s="6">
        <v>0</v>
      </c>
      <c r="Z200" s="6">
        <f>SUM(NonNurse[[#This Row],[Physical Therapist (PT) Hours]],NonNurse[[#This Row],[PT Assistant Hours]],NonNurse[[#This Row],[PT Aide Hours]])/NonNurse[[#This Row],[MDS Census]]</f>
        <v>0.12771173149309917</v>
      </c>
      <c r="AA200" s="6">
        <v>0</v>
      </c>
      <c r="AB200" s="6">
        <v>0</v>
      </c>
      <c r="AC200" s="6">
        <v>0</v>
      </c>
      <c r="AD200" s="6">
        <v>0</v>
      </c>
      <c r="AE200" s="6">
        <v>0</v>
      </c>
      <c r="AF200" s="6">
        <v>0</v>
      </c>
      <c r="AG200" s="6">
        <v>0</v>
      </c>
      <c r="AH200" s="1">
        <v>155402</v>
      </c>
      <c r="AI200">
        <v>5</v>
      </c>
    </row>
    <row r="201" spans="1:35" x14ac:dyDescent="0.25">
      <c r="A201" t="s">
        <v>508</v>
      </c>
      <c r="B201" t="s">
        <v>89</v>
      </c>
      <c r="C201" t="s">
        <v>730</v>
      </c>
      <c r="D201" t="s">
        <v>585</v>
      </c>
      <c r="E201" s="6">
        <v>50.717391304347828</v>
      </c>
      <c r="F201" s="6">
        <v>2.2608695652173911</v>
      </c>
      <c r="G201" s="6">
        <v>0.4891304347826087</v>
      </c>
      <c r="H201" s="6">
        <v>0</v>
      </c>
      <c r="I201" s="6">
        <v>0.72826086956521741</v>
      </c>
      <c r="J201" s="6">
        <v>0</v>
      </c>
      <c r="K201" s="6">
        <v>0</v>
      </c>
      <c r="L201" s="6">
        <v>2.8614130434782608</v>
      </c>
      <c r="M201" s="6">
        <v>4.8179347826086953</v>
      </c>
      <c r="N201" s="6">
        <v>0</v>
      </c>
      <c r="O201" s="6">
        <f>SUM(NonNurse[[#This Row],[Qualified Social Work Staff Hours]],NonNurse[[#This Row],[Other Social Work Staff Hours]])/NonNurse[[#This Row],[MDS Census]]</f>
        <v>9.4995713673381901E-2</v>
      </c>
      <c r="P201" s="6">
        <v>4.8967391304347823</v>
      </c>
      <c r="Q201" s="6">
        <v>13.586956521739131</v>
      </c>
      <c r="R201" s="6">
        <f>SUM(NonNurse[[#This Row],[Qualified Activities Professional Hours]],NonNurse[[#This Row],[Other Activities Professional Hours]])/NonNurse[[#This Row],[MDS Census]]</f>
        <v>0.36444492070295759</v>
      </c>
      <c r="S201" s="6">
        <v>0.84043478260869575</v>
      </c>
      <c r="T201" s="6">
        <v>3.867391304347827</v>
      </c>
      <c r="U201" s="6">
        <v>0</v>
      </c>
      <c r="V201" s="6">
        <f>SUM(NonNurse[[#This Row],[Occupational Therapist Hours]],NonNurse[[#This Row],[OT Assistant Hours]],NonNurse[[#This Row],[OT Aide Hours]])/NonNurse[[#This Row],[MDS Census]]</f>
        <v>9.2824689241320202E-2</v>
      </c>
      <c r="W201" s="6">
        <v>0.69804347826086954</v>
      </c>
      <c r="X201" s="6">
        <v>4.3581521739130444</v>
      </c>
      <c r="Y201" s="6">
        <v>0</v>
      </c>
      <c r="Z201" s="6">
        <f>SUM(NonNurse[[#This Row],[Physical Therapist (PT) Hours]],NonNurse[[#This Row],[PT Assistant Hours]],NonNurse[[#This Row],[PT Aide Hours]])/NonNurse[[#This Row],[MDS Census]]</f>
        <v>9.9693527646806696E-2</v>
      </c>
      <c r="AA201" s="6">
        <v>0</v>
      </c>
      <c r="AB201" s="6">
        <v>0</v>
      </c>
      <c r="AC201" s="6">
        <v>0</v>
      </c>
      <c r="AD201" s="6">
        <v>0</v>
      </c>
      <c r="AE201" s="6">
        <v>0</v>
      </c>
      <c r="AF201" s="6">
        <v>0</v>
      </c>
      <c r="AG201" s="6">
        <v>0</v>
      </c>
      <c r="AH201" s="1">
        <v>155210</v>
      </c>
      <c r="AI201">
        <v>5</v>
      </c>
    </row>
    <row r="202" spans="1:35" x14ac:dyDescent="0.25">
      <c r="A202" t="s">
        <v>508</v>
      </c>
      <c r="B202" t="s">
        <v>29</v>
      </c>
      <c r="C202" t="s">
        <v>669</v>
      </c>
      <c r="D202" t="s">
        <v>563</v>
      </c>
      <c r="E202" s="6">
        <v>46.445652173913047</v>
      </c>
      <c r="F202" s="6">
        <v>5.7391304347826084</v>
      </c>
      <c r="G202" s="6">
        <v>0.34782608695652173</v>
      </c>
      <c r="H202" s="6">
        <v>0.2608695652173913</v>
      </c>
      <c r="I202" s="6">
        <v>0.53260869565217395</v>
      </c>
      <c r="J202" s="6">
        <v>0</v>
      </c>
      <c r="K202" s="6">
        <v>0.56521739130434778</v>
      </c>
      <c r="L202" s="6">
        <v>0.52858695652173915</v>
      </c>
      <c r="M202" s="6">
        <v>2.9375</v>
      </c>
      <c r="N202" s="6">
        <v>0.34782608695652173</v>
      </c>
      <c r="O202" s="6">
        <f>SUM(NonNurse[[#This Row],[Qualified Social Work Staff Hours]],NonNurse[[#This Row],[Other Social Work Staff Hours]])/NonNurse[[#This Row],[MDS Census]]</f>
        <v>7.0734846711911992E-2</v>
      </c>
      <c r="P202" s="6">
        <v>5.4239130434782608</v>
      </c>
      <c r="Q202" s="6">
        <v>12.252717391304348</v>
      </c>
      <c r="R202" s="6">
        <f>SUM(NonNurse[[#This Row],[Qualified Activities Professional Hours]],NonNurse[[#This Row],[Other Activities Professional Hours]])/NonNurse[[#This Row],[MDS Census]]</f>
        <v>0.38058740931429907</v>
      </c>
      <c r="S202" s="6">
        <v>1.1015217391304346</v>
      </c>
      <c r="T202" s="6">
        <v>5.1181521739130442</v>
      </c>
      <c r="U202" s="6">
        <v>0</v>
      </c>
      <c r="V202" s="6">
        <f>SUM(NonNurse[[#This Row],[Occupational Therapist Hours]],NonNurse[[#This Row],[OT Assistant Hours]],NonNurse[[#This Row],[OT Aide Hours]])/NonNurse[[#This Row],[MDS Census]]</f>
        <v>0.13391294172712381</v>
      </c>
      <c r="W202" s="6">
        <v>0.99163043478260893</v>
      </c>
      <c r="X202" s="6">
        <v>5.4054347826086993</v>
      </c>
      <c r="Y202" s="6">
        <v>0</v>
      </c>
      <c r="Z202" s="6">
        <f>SUM(NonNurse[[#This Row],[Physical Therapist (PT) Hours]],NonNurse[[#This Row],[PT Assistant Hours]],NonNurse[[#This Row],[PT Aide Hours]])/NonNurse[[#This Row],[MDS Census]]</f>
        <v>0.13773227240814423</v>
      </c>
      <c r="AA202" s="6">
        <v>0.79347826086956519</v>
      </c>
      <c r="AB202" s="6">
        <v>0</v>
      </c>
      <c r="AC202" s="6">
        <v>0</v>
      </c>
      <c r="AD202" s="6">
        <v>0</v>
      </c>
      <c r="AE202" s="6">
        <v>0</v>
      </c>
      <c r="AF202" s="6">
        <v>0</v>
      </c>
      <c r="AG202" s="6">
        <v>3.2608695652173912E-2</v>
      </c>
      <c r="AH202" s="1">
        <v>155089</v>
      </c>
      <c r="AI202">
        <v>5</v>
      </c>
    </row>
    <row r="203" spans="1:35" x14ac:dyDescent="0.25">
      <c r="A203" t="s">
        <v>508</v>
      </c>
      <c r="B203" t="s">
        <v>102</v>
      </c>
      <c r="C203" t="s">
        <v>655</v>
      </c>
      <c r="D203" t="s">
        <v>588</v>
      </c>
      <c r="E203" s="6">
        <v>44.521739130434781</v>
      </c>
      <c r="F203" s="6">
        <v>4.9565217391304346</v>
      </c>
      <c r="G203" s="6">
        <v>1.1304347826086956</v>
      </c>
      <c r="H203" s="6">
        <v>0.14130434782608695</v>
      </c>
      <c r="I203" s="6">
        <v>0.81521739130434778</v>
      </c>
      <c r="J203" s="6">
        <v>0</v>
      </c>
      <c r="K203" s="6">
        <v>0</v>
      </c>
      <c r="L203" s="6">
        <v>0.20108695652173908</v>
      </c>
      <c r="M203" s="6">
        <v>1.5</v>
      </c>
      <c r="N203" s="6">
        <v>0</v>
      </c>
      <c r="O203" s="6">
        <f>SUM(NonNurse[[#This Row],[Qualified Social Work Staff Hours]],NonNurse[[#This Row],[Other Social Work Staff Hours]])/NonNurse[[#This Row],[MDS Census]]</f>
        <v>3.369140625E-2</v>
      </c>
      <c r="P203" s="6">
        <v>0</v>
      </c>
      <c r="Q203" s="6">
        <v>3.5461956521739131</v>
      </c>
      <c r="R203" s="6">
        <f>SUM(NonNurse[[#This Row],[Qualified Activities Professional Hours]],NonNurse[[#This Row],[Other Activities Professional Hours]])/NonNurse[[#This Row],[MDS Census]]</f>
        <v>7.965087890625E-2</v>
      </c>
      <c r="S203" s="6">
        <v>0.30945652173913041</v>
      </c>
      <c r="T203" s="6">
        <v>5.4830434782608677</v>
      </c>
      <c r="U203" s="6">
        <v>0</v>
      </c>
      <c r="V203" s="6">
        <f>SUM(NonNurse[[#This Row],[Occupational Therapist Hours]],NonNurse[[#This Row],[OT Assistant Hours]],NonNurse[[#This Row],[OT Aide Hours]])/NonNurse[[#This Row],[MDS Census]]</f>
        <v>0.13010498046874996</v>
      </c>
      <c r="W203" s="6">
        <v>2.1317391304347821</v>
      </c>
      <c r="X203" s="6">
        <v>0</v>
      </c>
      <c r="Y203" s="6">
        <v>0</v>
      </c>
      <c r="Z203" s="6">
        <f>SUM(NonNurse[[#This Row],[Physical Therapist (PT) Hours]],NonNurse[[#This Row],[PT Assistant Hours]],NonNurse[[#This Row],[PT Aide Hours]])/NonNurse[[#This Row],[MDS Census]]</f>
        <v>4.7880859374999994E-2</v>
      </c>
      <c r="AA203" s="6">
        <v>0</v>
      </c>
      <c r="AB203" s="6">
        <v>0</v>
      </c>
      <c r="AC203" s="6">
        <v>0</v>
      </c>
      <c r="AD203" s="6">
        <v>0</v>
      </c>
      <c r="AE203" s="6">
        <v>0</v>
      </c>
      <c r="AF203" s="6">
        <v>0</v>
      </c>
      <c r="AG203" s="6">
        <v>0</v>
      </c>
      <c r="AH203" s="1">
        <v>155228</v>
      </c>
      <c r="AI203">
        <v>5</v>
      </c>
    </row>
    <row r="204" spans="1:35" x14ac:dyDescent="0.25">
      <c r="A204" t="s">
        <v>508</v>
      </c>
      <c r="B204" t="s">
        <v>14</v>
      </c>
      <c r="C204" t="s">
        <v>690</v>
      </c>
      <c r="D204" t="s">
        <v>556</v>
      </c>
      <c r="E204" s="6">
        <v>69.793478260869563</v>
      </c>
      <c r="F204" s="6">
        <v>5.1304347826086953</v>
      </c>
      <c r="G204" s="6">
        <v>0.28260869565217389</v>
      </c>
      <c r="H204" s="6">
        <v>0.19565217391304349</v>
      </c>
      <c r="I204" s="6">
        <v>5.4891304347826084</v>
      </c>
      <c r="J204" s="6">
        <v>0</v>
      </c>
      <c r="K204" s="6">
        <v>1.4592391304347827</v>
      </c>
      <c r="L204" s="6">
        <v>0.1358695652173913</v>
      </c>
      <c r="M204" s="6">
        <v>5.2798913043478262</v>
      </c>
      <c r="N204" s="6">
        <v>0</v>
      </c>
      <c r="O204" s="6">
        <f>SUM(NonNurse[[#This Row],[Qualified Social Work Staff Hours]],NonNurse[[#This Row],[Other Social Work Staff Hours]])/NonNurse[[#This Row],[MDS Census]]</f>
        <v>7.5650210247624985E-2</v>
      </c>
      <c r="P204" s="6">
        <v>2.0135869565217392</v>
      </c>
      <c r="Q204" s="6">
        <v>8.1222826086956523</v>
      </c>
      <c r="R204" s="6">
        <f>SUM(NonNurse[[#This Row],[Qualified Activities Professional Hours]],NonNurse[[#This Row],[Other Activities Professional Hours]])/NonNurse[[#This Row],[MDS Census]]</f>
        <v>0.14522660021803457</v>
      </c>
      <c r="S204" s="6">
        <v>5.0941304347826071</v>
      </c>
      <c r="T204" s="6">
        <v>0.32521739130434785</v>
      </c>
      <c r="U204" s="6">
        <v>0</v>
      </c>
      <c r="V204" s="6">
        <f>SUM(NonNurse[[#This Row],[Occupational Therapist Hours]],NonNurse[[#This Row],[OT Assistant Hours]],NonNurse[[#This Row],[OT Aide Hours]])/NonNurse[[#This Row],[MDS Census]]</f>
        <v>7.7648341379847344E-2</v>
      </c>
      <c r="W204" s="6">
        <v>0.83728260869565219</v>
      </c>
      <c r="X204" s="6">
        <v>4.9183695652173922</v>
      </c>
      <c r="Y204" s="6">
        <v>0</v>
      </c>
      <c r="Z204" s="6">
        <f>SUM(NonNurse[[#This Row],[Physical Therapist (PT) Hours]],NonNurse[[#This Row],[PT Assistant Hours]],NonNurse[[#This Row],[PT Aide Hours]])/NonNurse[[#This Row],[MDS Census]]</f>
        <v>8.246690546643827E-2</v>
      </c>
      <c r="AA204" s="6">
        <v>0</v>
      </c>
      <c r="AB204" s="6">
        <v>0</v>
      </c>
      <c r="AC204" s="6">
        <v>0</v>
      </c>
      <c r="AD204" s="6">
        <v>0</v>
      </c>
      <c r="AE204" s="6">
        <v>0</v>
      </c>
      <c r="AF204" s="6">
        <v>0</v>
      </c>
      <c r="AG204" s="6">
        <v>0</v>
      </c>
      <c r="AH204" s="1">
        <v>155022</v>
      </c>
      <c r="AI204">
        <v>5</v>
      </c>
    </row>
    <row r="205" spans="1:35" x14ac:dyDescent="0.25">
      <c r="A205" t="s">
        <v>508</v>
      </c>
      <c r="B205" t="s">
        <v>158</v>
      </c>
      <c r="C205" t="s">
        <v>751</v>
      </c>
      <c r="D205" t="s">
        <v>558</v>
      </c>
      <c r="E205" s="6">
        <v>84.619565217391298</v>
      </c>
      <c r="F205" s="6">
        <v>10.608695652173912</v>
      </c>
      <c r="G205" s="6">
        <v>0.57608695652173914</v>
      </c>
      <c r="H205" s="6">
        <v>0.33695652173913043</v>
      </c>
      <c r="I205" s="6">
        <v>1.1630434782608696</v>
      </c>
      <c r="J205" s="6">
        <v>0</v>
      </c>
      <c r="K205" s="6">
        <v>0</v>
      </c>
      <c r="L205" s="6">
        <v>2.154130434782608</v>
      </c>
      <c r="M205" s="6">
        <v>5.3043478260869561</v>
      </c>
      <c r="N205" s="6">
        <v>3.8346739130434777</v>
      </c>
      <c r="O205" s="6">
        <f>SUM(NonNurse[[#This Row],[Qualified Social Work Staff Hours]],NonNurse[[#This Row],[Other Social Work Staff Hours]])/NonNurse[[#This Row],[MDS Census]]</f>
        <v>0.10800128452151574</v>
      </c>
      <c r="P205" s="6">
        <v>10.916413043478261</v>
      </c>
      <c r="Q205" s="6">
        <v>3.4755434782608696</v>
      </c>
      <c r="R205" s="6">
        <f>SUM(NonNurse[[#This Row],[Qualified Activities Professional Hours]],NonNurse[[#This Row],[Other Activities Professional Hours]])/NonNurse[[#This Row],[MDS Census]]</f>
        <v>0.17007835581245986</v>
      </c>
      <c r="S205" s="6">
        <v>5.7572826086956521</v>
      </c>
      <c r="T205" s="6">
        <v>9.2734782608695667</v>
      </c>
      <c r="U205" s="6">
        <v>0</v>
      </c>
      <c r="V205" s="6">
        <f>SUM(NonNurse[[#This Row],[Occupational Therapist Hours]],NonNurse[[#This Row],[OT Assistant Hours]],NonNurse[[#This Row],[OT Aide Hours]])/NonNurse[[#This Row],[MDS Census]]</f>
        <v>0.17762748876043677</v>
      </c>
      <c r="W205" s="6">
        <v>1.1784782608695656</v>
      </c>
      <c r="X205" s="6">
        <v>5.8688043478260852</v>
      </c>
      <c r="Y205" s="6">
        <v>0</v>
      </c>
      <c r="Z205" s="6">
        <f>SUM(NonNurse[[#This Row],[Physical Therapist (PT) Hours]],NonNurse[[#This Row],[PT Assistant Hours]],NonNurse[[#This Row],[PT Aide Hours]])/NonNurse[[#This Row],[MDS Census]]</f>
        <v>8.328195247270391E-2</v>
      </c>
      <c r="AA205" s="6">
        <v>0</v>
      </c>
      <c r="AB205" s="6">
        <v>0</v>
      </c>
      <c r="AC205" s="6">
        <v>0</v>
      </c>
      <c r="AD205" s="6">
        <v>0</v>
      </c>
      <c r="AE205" s="6">
        <v>0</v>
      </c>
      <c r="AF205" s="6">
        <v>0</v>
      </c>
      <c r="AG205" s="6">
        <v>0</v>
      </c>
      <c r="AH205" s="1">
        <v>155332</v>
      </c>
      <c r="AI205">
        <v>5</v>
      </c>
    </row>
    <row r="206" spans="1:35" x14ac:dyDescent="0.25">
      <c r="A206" t="s">
        <v>508</v>
      </c>
      <c r="B206" t="s">
        <v>458</v>
      </c>
      <c r="C206" t="s">
        <v>708</v>
      </c>
      <c r="D206" t="s">
        <v>605</v>
      </c>
      <c r="E206" s="6">
        <v>51.706521739130437</v>
      </c>
      <c r="F206" s="6">
        <v>9.2119565217391308</v>
      </c>
      <c r="G206" s="6">
        <v>6.8804347826086951E-2</v>
      </c>
      <c r="H206" s="6">
        <v>0.25032608695652181</v>
      </c>
      <c r="I206" s="6">
        <v>0.89130434782608692</v>
      </c>
      <c r="J206" s="6">
        <v>0</v>
      </c>
      <c r="K206" s="6">
        <v>0</v>
      </c>
      <c r="L206" s="6">
        <v>1.2297826086956523</v>
      </c>
      <c r="M206" s="6">
        <v>0</v>
      </c>
      <c r="N206" s="6">
        <v>11.263586956521738</v>
      </c>
      <c r="O206" s="6">
        <f>SUM(NonNurse[[#This Row],[Qualified Social Work Staff Hours]],NonNurse[[#This Row],[Other Social Work Staff Hours]])/NonNurse[[#This Row],[MDS Census]]</f>
        <v>0.21783687197813745</v>
      </c>
      <c r="P206" s="6">
        <v>8.9891304347826093</v>
      </c>
      <c r="Q206" s="6">
        <v>5.4320652173913047</v>
      </c>
      <c r="R206" s="6">
        <f>SUM(NonNurse[[#This Row],[Qualified Activities Professional Hours]],NonNurse[[#This Row],[Other Activities Professional Hours]])/NonNurse[[#This Row],[MDS Census]]</f>
        <v>0.27890477191507251</v>
      </c>
      <c r="S206" s="6">
        <v>5.6264130434782604</v>
      </c>
      <c r="T206" s="6">
        <v>5.6346739130434784</v>
      </c>
      <c r="U206" s="6">
        <v>0</v>
      </c>
      <c r="V206" s="6">
        <f>SUM(NonNurse[[#This Row],[Occupational Therapist Hours]],NonNurse[[#This Row],[OT Assistant Hours]],NonNurse[[#This Row],[OT Aide Hours]])/NonNurse[[#This Row],[MDS Census]]</f>
        <v>0.21778852217784317</v>
      </c>
      <c r="W206" s="6">
        <v>4.5781521739130415</v>
      </c>
      <c r="X206" s="6">
        <v>13.555652173913044</v>
      </c>
      <c r="Y206" s="6">
        <v>0</v>
      </c>
      <c r="Z206" s="6">
        <f>SUM(NonNurse[[#This Row],[Physical Therapist (PT) Hours]],NonNurse[[#This Row],[PT Assistant Hours]],NonNurse[[#This Row],[PT Aide Hours]])/NonNurse[[#This Row],[MDS Census]]</f>
        <v>0.35070632751734282</v>
      </c>
      <c r="AA206" s="6">
        <v>0</v>
      </c>
      <c r="AB206" s="6">
        <v>0</v>
      </c>
      <c r="AC206" s="6">
        <v>0</v>
      </c>
      <c r="AD206" s="6">
        <v>0</v>
      </c>
      <c r="AE206" s="6">
        <v>0</v>
      </c>
      <c r="AF206" s="6">
        <v>0</v>
      </c>
      <c r="AG206" s="6">
        <v>0</v>
      </c>
      <c r="AH206" s="1">
        <v>155828</v>
      </c>
      <c r="AI206">
        <v>5</v>
      </c>
    </row>
    <row r="207" spans="1:35" x14ac:dyDescent="0.25">
      <c r="A207" t="s">
        <v>508</v>
      </c>
      <c r="B207" t="s">
        <v>343</v>
      </c>
      <c r="C207" t="s">
        <v>701</v>
      </c>
      <c r="D207" t="s">
        <v>600</v>
      </c>
      <c r="E207" s="6">
        <v>54.945652173913047</v>
      </c>
      <c r="F207" s="6">
        <v>4.8097826086956523</v>
      </c>
      <c r="G207" s="6">
        <v>0.4891304347826087</v>
      </c>
      <c r="H207" s="6">
        <v>0.21739130434782608</v>
      </c>
      <c r="I207" s="6">
        <v>0.97826086956521741</v>
      </c>
      <c r="J207" s="6">
        <v>0</v>
      </c>
      <c r="K207" s="6">
        <v>0</v>
      </c>
      <c r="L207" s="6">
        <v>0.8806521739130434</v>
      </c>
      <c r="M207" s="6">
        <v>9.3804347826086953</v>
      </c>
      <c r="N207" s="6">
        <v>0</v>
      </c>
      <c r="O207" s="6">
        <f>SUM(NonNurse[[#This Row],[Qualified Social Work Staff Hours]],NonNurse[[#This Row],[Other Social Work Staff Hours]])/NonNurse[[#This Row],[MDS Census]]</f>
        <v>0.17072205736894164</v>
      </c>
      <c r="P207" s="6">
        <v>5.4293478260869561</v>
      </c>
      <c r="Q207" s="6">
        <v>7.7445652173913047</v>
      </c>
      <c r="R207" s="6">
        <f>SUM(NonNurse[[#This Row],[Qualified Activities Professional Hours]],NonNurse[[#This Row],[Other Activities Professional Hours]])/NonNurse[[#This Row],[MDS Census]]</f>
        <v>0.2397626112759644</v>
      </c>
      <c r="S207" s="6">
        <v>0.55413043478260871</v>
      </c>
      <c r="T207" s="6">
        <v>3.9855434782608699</v>
      </c>
      <c r="U207" s="6">
        <v>0</v>
      </c>
      <c r="V207" s="6">
        <f>SUM(NonNurse[[#This Row],[Occupational Therapist Hours]],NonNurse[[#This Row],[OT Assistant Hours]],NonNurse[[#This Row],[OT Aide Hours]])/NonNurse[[#This Row],[MDS Census]]</f>
        <v>8.2621167161226514E-2</v>
      </c>
      <c r="W207" s="6">
        <v>2.7452173913043478</v>
      </c>
      <c r="X207" s="6">
        <v>4.9114130434782615</v>
      </c>
      <c r="Y207" s="6">
        <v>11.271739130434783</v>
      </c>
      <c r="Z207" s="6">
        <f>SUM(NonNurse[[#This Row],[Physical Therapist (PT) Hours]],NonNurse[[#This Row],[PT Assistant Hours]],NonNurse[[#This Row],[PT Aide Hours]])/NonNurse[[#This Row],[MDS Census]]</f>
        <v>0.34449258160237395</v>
      </c>
      <c r="AA207" s="6">
        <v>0</v>
      </c>
      <c r="AB207" s="6">
        <v>0</v>
      </c>
      <c r="AC207" s="6">
        <v>0</v>
      </c>
      <c r="AD207" s="6">
        <v>0</v>
      </c>
      <c r="AE207" s="6">
        <v>0</v>
      </c>
      <c r="AF207" s="6">
        <v>0</v>
      </c>
      <c r="AG207" s="6">
        <v>0</v>
      </c>
      <c r="AH207" s="1">
        <v>155692</v>
      </c>
      <c r="AI207">
        <v>5</v>
      </c>
    </row>
    <row r="208" spans="1:35" x14ac:dyDescent="0.25">
      <c r="A208" t="s">
        <v>508</v>
      </c>
      <c r="B208" t="s">
        <v>31</v>
      </c>
      <c r="C208" t="s">
        <v>708</v>
      </c>
      <c r="D208" t="s">
        <v>605</v>
      </c>
      <c r="E208" s="6">
        <v>147.0108695652174</v>
      </c>
      <c r="F208" s="6">
        <v>4.9565217391304346</v>
      </c>
      <c r="G208" s="6">
        <v>0.65217391304347827</v>
      </c>
      <c r="H208" s="6">
        <v>0.48152173913043483</v>
      </c>
      <c r="I208" s="6">
        <v>3.8913043478260869</v>
      </c>
      <c r="J208" s="6">
        <v>0</v>
      </c>
      <c r="K208" s="6">
        <v>0</v>
      </c>
      <c r="L208" s="6">
        <v>4.5559782608695647</v>
      </c>
      <c r="M208" s="6">
        <v>5.7391304347826084</v>
      </c>
      <c r="N208" s="6">
        <v>16.856304347826086</v>
      </c>
      <c r="O208" s="6">
        <f>SUM(NonNurse[[#This Row],[Qualified Social Work Staff Hours]],NonNurse[[#This Row],[Other Social Work Staff Hours]])/NonNurse[[#This Row],[MDS Census]]</f>
        <v>0.15369907578558223</v>
      </c>
      <c r="P208" s="6">
        <v>7.094130434782608</v>
      </c>
      <c r="Q208" s="6">
        <v>14.649782608695652</v>
      </c>
      <c r="R208" s="6">
        <f>SUM(NonNurse[[#This Row],[Qualified Activities Professional Hours]],NonNurse[[#This Row],[Other Activities Professional Hours]])/NonNurse[[#This Row],[MDS Census]]</f>
        <v>0.14790683918669129</v>
      </c>
      <c r="S208" s="6">
        <v>8.1699999999999982</v>
      </c>
      <c r="T208" s="6">
        <v>10.267934782608695</v>
      </c>
      <c r="U208" s="6">
        <v>0</v>
      </c>
      <c r="V208" s="6">
        <f>SUM(NonNurse[[#This Row],[Occupational Therapist Hours]],NonNurse[[#This Row],[OT Assistant Hours]],NonNurse[[#This Row],[OT Aide Hours]])/NonNurse[[#This Row],[MDS Census]]</f>
        <v>0.12541885397412197</v>
      </c>
      <c r="W208" s="6">
        <v>15.117934782608694</v>
      </c>
      <c r="X208" s="6">
        <v>9.7811956521739098</v>
      </c>
      <c r="Y208" s="6">
        <v>0</v>
      </c>
      <c r="Z208" s="6">
        <f>SUM(NonNurse[[#This Row],[Physical Therapist (PT) Hours]],NonNurse[[#This Row],[PT Assistant Hours]],NonNurse[[#This Row],[PT Aide Hours]])/NonNurse[[#This Row],[MDS Census]]</f>
        <v>0.16936931608133082</v>
      </c>
      <c r="AA208" s="6">
        <v>0</v>
      </c>
      <c r="AB208" s="6">
        <v>0</v>
      </c>
      <c r="AC208" s="6">
        <v>0</v>
      </c>
      <c r="AD208" s="6">
        <v>0</v>
      </c>
      <c r="AE208" s="6">
        <v>7.4347826086956523</v>
      </c>
      <c r="AF208" s="6">
        <v>0</v>
      </c>
      <c r="AG208" s="6">
        <v>0</v>
      </c>
      <c r="AH208" s="1">
        <v>155095</v>
      </c>
      <c r="AI208">
        <v>5</v>
      </c>
    </row>
    <row r="209" spans="1:35" x14ac:dyDescent="0.25">
      <c r="A209" t="s">
        <v>508</v>
      </c>
      <c r="B209" t="s">
        <v>356</v>
      </c>
      <c r="C209" t="s">
        <v>647</v>
      </c>
      <c r="D209" t="s">
        <v>600</v>
      </c>
      <c r="E209" s="6">
        <v>85.141304347826093</v>
      </c>
      <c r="F209" s="6">
        <v>4.8423913043478262</v>
      </c>
      <c r="G209" s="6">
        <v>1.5232608695652174</v>
      </c>
      <c r="H209" s="6">
        <v>0.35271739130434804</v>
      </c>
      <c r="I209" s="6">
        <v>2.0434782608695654</v>
      </c>
      <c r="J209" s="6">
        <v>0</v>
      </c>
      <c r="K209" s="6">
        <v>0</v>
      </c>
      <c r="L209" s="6">
        <v>3.6023913043478255</v>
      </c>
      <c r="M209" s="6">
        <v>9.0869565217391308</v>
      </c>
      <c r="N209" s="6">
        <v>0</v>
      </c>
      <c r="O209" s="6">
        <f>SUM(NonNurse[[#This Row],[Qualified Social Work Staff Hours]],NonNurse[[#This Row],[Other Social Work Staff Hours]])/NonNurse[[#This Row],[MDS Census]]</f>
        <v>0.10672794587003702</v>
      </c>
      <c r="P209" s="6">
        <v>15.163043478260869</v>
      </c>
      <c r="Q209" s="6">
        <v>20.722826086956523</v>
      </c>
      <c r="R209" s="6">
        <f>SUM(NonNurse[[#This Row],[Qualified Activities Professional Hours]],NonNurse[[#This Row],[Other Activities Professional Hours]])/NonNurse[[#This Row],[MDS Census]]</f>
        <v>0.42148602068173108</v>
      </c>
      <c r="S209" s="6">
        <v>4.5115217391304334</v>
      </c>
      <c r="T209" s="6">
        <v>4.3120652173913046</v>
      </c>
      <c r="U209" s="6">
        <v>0</v>
      </c>
      <c r="V209" s="6">
        <f>SUM(NonNurse[[#This Row],[Occupational Therapist Hours]],NonNurse[[#This Row],[OT Assistant Hours]],NonNurse[[#This Row],[OT Aide Hours]])/NonNurse[[#This Row],[MDS Census]]</f>
        <v>0.10363462274990422</v>
      </c>
      <c r="W209" s="6">
        <v>4.2051086956521742</v>
      </c>
      <c r="X209" s="6">
        <v>6.8031521739130421</v>
      </c>
      <c r="Y209" s="6">
        <v>0</v>
      </c>
      <c r="Z209" s="6">
        <f>SUM(NonNurse[[#This Row],[Physical Therapist (PT) Hours]],NonNurse[[#This Row],[PT Assistant Hours]],NonNurse[[#This Row],[PT Aide Hours]])/NonNurse[[#This Row],[MDS Census]]</f>
        <v>0.12929401251117068</v>
      </c>
      <c r="AA209" s="6">
        <v>0</v>
      </c>
      <c r="AB209" s="6">
        <v>0</v>
      </c>
      <c r="AC209" s="6">
        <v>0</v>
      </c>
      <c r="AD209" s="6">
        <v>0</v>
      </c>
      <c r="AE209" s="6">
        <v>0</v>
      </c>
      <c r="AF209" s="6">
        <v>0</v>
      </c>
      <c r="AG209" s="6">
        <v>0</v>
      </c>
      <c r="AH209" s="1">
        <v>155705</v>
      </c>
      <c r="AI209">
        <v>5</v>
      </c>
    </row>
    <row r="210" spans="1:35" x14ac:dyDescent="0.25">
      <c r="A210" t="s">
        <v>508</v>
      </c>
      <c r="B210" t="s">
        <v>209</v>
      </c>
      <c r="C210" t="s">
        <v>671</v>
      </c>
      <c r="D210" t="s">
        <v>612</v>
      </c>
      <c r="E210" s="6">
        <v>31.152173913043477</v>
      </c>
      <c r="F210" s="6">
        <v>5.2173913043478262</v>
      </c>
      <c r="G210" s="6">
        <v>0.32608695652173914</v>
      </c>
      <c r="H210" s="6">
        <v>0.15847826086956521</v>
      </c>
      <c r="I210" s="6">
        <v>0</v>
      </c>
      <c r="J210" s="6">
        <v>0</v>
      </c>
      <c r="K210" s="6">
        <v>0</v>
      </c>
      <c r="L210" s="6">
        <v>0.52967391304347811</v>
      </c>
      <c r="M210" s="6">
        <v>5.2884782608695664</v>
      </c>
      <c r="N210" s="6">
        <v>0</v>
      </c>
      <c r="O210" s="6">
        <f>SUM(NonNurse[[#This Row],[Qualified Social Work Staff Hours]],NonNurse[[#This Row],[Other Social Work Staff Hours]])/NonNurse[[#This Row],[MDS Census]]</f>
        <v>0.16976273551988838</v>
      </c>
      <c r="P210" s="6">
        <v>5.1316304347826085</v>
      </c>
      <c r="Q210" s="6">
        <v>0</v>
      </c>
      <c r="R210" s="6">
        <f>SUM(NonNurse[[#This Row],[Qualified Activities Professional Hours]],NonNurse[[#This Row],[Other Activities Professional Hours]])/NonNurse[[#This Row],[MDS Census]]</f>
        <v>0.16472784368457782</v>
      </c>
      <c r="S210" s="6">
        <v>1.7552173913043481</v>
      </c>
      <c r="T210" s="6">
        <v>1.1783695652173911</v>
      </c>
      <c r="U210" s="6">
        <v>0</v>
      </c>
      <c r="V210" s="6">
        <f>SUM(NonNurse[[#This Row],[Occupational Therapist Hours]],NonNurse[[#This Row],[OT Assistant Hours]],NonNurse[[#This Row],[OT Aide Hours]])/NonNurse[[#This Row],[MDS Census]]</f>
        <v>9.416957431960922E-2</v>
      </c>
      <c r="W210" s="6">
        <v>0.67543478260869561</v>
      </c>
      <c r="X210" s="6">
        <v>2.5002173913043473</v>
      </c>
      <c r="Y210" s="6">
        <v>0</v>
      </c>
      <c r="Z210" s="6">
        <f>SUM(NonNurse[[#This Row],[Physical Therapist (PT) Hours]],NonNurse[[#This Row],[PT Assistant Hours]],NonNurse[[#This Row],[PT Aide Hours]])/NonNurse[[#This Row],[MDS Census]]</f>
        <v>0.10193998604326586</v>
      </c>
      <c r="AA210" s="6">
        <v>0</v>
      </c>
      <c r="AB210" s="6">
        <v>0</v>
      </c>
      <c r="AC210" s="6">
        <v>0</v>
      </c>
      <c r="AD210" s="6">
        <v>0</v>
      </c>
      <c r="AE210" s="6">
        <v>0</v>
      </c>
      <c r="AF210" s="6">
        <v>0</v>
      </c>
      <c r="AG210" s="6">
        <v>0</v>
      </c>
      <c r="AH210" s="1">
        <v>155424</v>
      </c>
      <c r="AI210">
        <v>5</v>
      </c>
    </row>
    <row r="211" spans="1:35" x14ac:dyDescent="0.25">
      <c r="A211" t="s">
        <v>508</v>
      </c>
      <c r="B211" t="s">
        <v>214</v>
      </c>
      <c r="C211" t="s">
        <v>751</v>
      </c>
      <c r="D211" t="s">
        <v>558</v>
      </c>
      <c r="E211" s="6">
        <v>35.163043478260867</v>
      </c>
      <c r="F211" s="6">
        <v>5.0434782608695654</v>
      </c>
      <c r="G211" s="6">
        <v>0.52173913043478259</v>
      </c>
      <c r="H211" s="6">
        <v>0.19750000000000001</v>
      </c>
      <c r="I211" s="6">
        <v>0</v>
      </c>
      <c r="J211" s="6">
        <v>0</v>
      </c>
      <c r="K211" s="6">
        <v>0</v>
      </c>
      <c r="L211" s="6">
        <v>1.3111956521739132</v>
      </c>
      <c r="M211" s="6">
        <v>5.0641304347826086</v>
      </c>
      <c r="N211" s="6">
        <v>0</v>
      </c>
      <c r="O211" s="6">
        <f>SUM(NonNurse[[#This Row],[Qualified Social Work Staff Hours]],NonNurse[[#This Row],[Other Social Work Staff Hours]])/NonNurse[[#This Row],[MDS Census]]</f>
        <v>0.14401854714064916</v>
      </c>
      <c r="P211" s="6">
        <v>5.2528260869565226</v>
      </c>
      <c r="Q211" s="6">
        <v>1.3644565217391302</v>
      </c>
      <c r="R211" s="6">
        <f>SUM(NonNurse[[#This Row],[Qualified Activities Professional Hours]],NonNurse[[#This Row],[Other Activities Professional Hours]])/NonNurse[[#This Row],[MDS Census]]</f>
        <v>0.18818856259659975</v>
      </c>
      <c r="S211" s="6">
        <v>0.46489130434782622</v>
      </c>
      <c r="T211" s="6">
        <v>1.5684782608695651</v>
      </c>
      <c r="U211" s="6">
        <v>0</v>
      </c>
      <c r="V211" s="6">
        <f>SUM(NonNurse[[#This Row],[Occupational Therapist Hours]],NonNurse[[#This Row],[OT Assistant Hours]],NonNurse[[#This Row],[OT Aide Hours]])/NonNurse[[#This Row],[MDS Census]]</f>
        <v>5.7826893353941276E-2</v>
      </c>
      <c r="W211" s="6">
        <v>0.26945652173913043</v>
      </c>
      <c r="X211" s="6">
        <v>2.237173913043478</v>
      </c>
      <c r="Y211" s="6">
        <v>0</v>
      </c>
      <c r="Z211" s="6">
        <f>SUM(NonNurse[[#This Row],[Physical Therapist (PT) Hours]],NonNurse[[#This Row],[PT Assistant Hours]],NonNurse[[#This Row],[PT Aide Hours]])/NonNurse[[#This Row],[MDS Census]]</f>
        <v>7.1285935085007732E-2</v>
      </c>
      <c r="AA211" s="6">
        <v>0</v>
      </c>
      <c r="AB211" s="6">
        <v>0</v>
      </c>
      <c r="AC211" s="6">
        <v>0</v>
      </c>
      <c r="AD211" s="6">
        <v>0</v>
      </c>
      <c r="AE211" s="6">
        <v>0</v>
      </c>
      <c r="AF211" s="6">
        <v>0</v>
      </c>
      <c r="AG211" s="6">
        <v>0</v>
      </c>
      <c r="AH211" s="1">
        <v>155434</v>
      </c>
      <c r="AI211">
        <v>5</v>
      </c>
    </row>
    <row r="212" spans="1:35" x14ac:dyDescent="0.25">
      <c r="A212" t="s">
        <v>508</v>
      </c>
      <c r="B212" t="s">
        <v>207</v>
      </c>
      <c r="C212" t="s">
        <v>760</v>
      </c>
      <c r="D212" t="s">
        <v>547</v>
      </c>
      <c r="E212" s="6">
        <v>29.467391304347824</v>
      </c>
      <c r="F212" s="6">
        <v>5.4782608695652177</v>
      </c>
      <c r="G212" s="6">
        <v>0.32608695652173914</v>
      </c>
      <c r="H212" s="6">
        <v>0.17847826086956523</v>
      </c>
      <c r="I212" s="6">
        <v>0</v>
      </c>
      <c r="J212" s="6">
        <v>0</v>
      </c>
      <c r="K212" s="6">
        <v>0</v>
      </c>
      <c r="L212" s="6">
        <v>0.28782608695652179</v>
      </c>
      <c r="M212" s="6">
        <v>5.1561956521739134</v>
      </c>
      <c r="N212" s="6">
        <v>0</v>
      </c>
      <c r="O212" s="6">
        <f>SUM(NonNurse[[#This Row],[Qualified Social Work Staff Hours]],NonNurse[[#This Row],[Other Social Work Staff Hours]])/NonNurse[[#This Row],[MDS Census]]</f>
        <v>0.17497971228329032</v>
      </c>
      <c r="P212" s="6">
        <v>5.4414130434782617</v>
      </c>
      <c r="Q212" s="6">
        <v>0</v>
      </c>
      <c r="R212" s="6">
        <f>SUM(NonNurse[[#This Row],[Qualified Activities Professional Hours]],NonNurse[[#This Row],[Other Activities Professional Hours]])/NonNurse[[#This Row],[MDS Census]]</f>
        <v>0.18465879749170053</v>
      </c>
      <c r="S212" s="6">
        <v>2.0093478260869562</v>
      </c>
      <c r="T212" s="6">
        <v>9.1739130434782601E-2</v>
      </c>
      <c r="U212" s="6">
        <v>0</v>
      </c>
      <c r="V212" s="6">
        <f>SUM(NonNurse[[#This Row],[Occupational Therapist Hours]],NonNurse[[#This Row],[OT Assistant Hours]],NonNurse[[#This Row],[OT Aide Hours]])/NonNurse[[#This Row],[MDS Census]]</f>
        <v>7.1302102545186263E-2</v>
      </c>
      <c r="W212" s="6">
        <v>0.72652173913043483</v>
      </c>
      <c r="X212" s="6">
        <v>1.9386956521739132</v>
      </c>
      <c r="Y212" s="6">
        <v>0</v>
      </c>
      <c r="Z212" s="6">
        <f>SUM(NonNurse[[#This Row],[Physical Therapist (PT) Hours]],NonNurse[[#This Row],[PT Assistant Hours]],NonNurse[[#This Row],[PT Aide Hours]])/NonNurse[[#This Row],[MDS Census]]</f>
        <v>9.0446329767613451E-2</v>
      </c>
      <c r="AA212" s="6">
        <v>0</v>
      </c>
      <c r="AB212" s="6">
        <v>0</v>
      </c>
      <c r="AC212" s="6">
        <v>0</v>
      </c>
      <c r="AD212" s="6">
        <v>0</v>
      </c>
      <c r="AE212" s="6">
        <v>0</v>
      </c>
      <c r="AF212" s="6">
        <v>0</v>
      </c>
      <c r="AG212" s="6">
        <v>0</v>
      </c>
      <c r="AH212" s="1">
        <v>155419</v>
      </c>
      <c r="AI212">
        <v>5</v>
      </c>
    </row>
    <row r="213" spans="1:35" x14ac:dyDescent="0.25">
      <c r="A213" t="s">
        <v>508</v>
      </c>
      <c r="B213" t="s">
        <v>216</v>
      </c>
      <c r="C213" t="s">
        <v>720</v>
      </c>
      <c r="D213" t="s">
        <v>567</v>
      </c>
      <c r="E213" s="6">
        <v>30.054347826086957</v>
      </c>
      <c r="F213" s="6">
        <v>5.5217391304347823</v>
      </c>
      <c r="G213" s="6">
        <v>0.32608695652173914</v>
      </c>
      <c r="H213" s="6">
        <v>0.16217391304347825</v>
      </c>
      <c r="I213" s="6">
        <v>0</v>
      </c>
      <c r="J213" s="6">
        <v>0</v>
      </c>
      <c r="K213" s="6">
        <v>0</v>
      </c>
      <c r="L213" s="6">
        <v>0.55108695652173911</v>
      </c>
      <c r="M213" s="6">
        <v>4.490869565217392</v>
      </c>
      <c r="N213" s="6">
        <v>0</v>
      </c>
      <c r="O213" s="6">
        <f>SUM(NonNurse[[#This Row],[Qualified Social Work Staff Hours]],NonNurse[[#This Row],[Other Social Work Staff Hours]])/NonNurse[[#This Row],[MDS Census]]</f>
        <v>0.14942495479204343</v>
      </c>
      <c r="P213" s="6">
        <v>4.8075000000000001</v>
      </c>
      <c r="Q213" s="6">
        <v>0</v>
      </c>
      <c r="R213" s="6">
        <f>SUM(NonNurse[[#This Row],[Qualified Activities Professional Hours]],NonNurse[[#This Row],[Other Activities Professional Hours]])/NonNurse[[#This Row],[MDS Census]]</f>
        <v>0.15996021699819168</v>
      </c>
      <c r="S213" s="6">
        <v>0.261195652173913</v>
      </c>
      <c r="T213" s="6">
        <v>0.73532608695652191</v>
      </c>
      <c r="U213" s="6">
        <v>0</v>
      </c>
      <c r="V213" s="6">
        <f>SUM(NonNurse[[#This Row],[Occupational Therapist Hours]],NonNurse[[#This Row],[OT Assistant Hours]],NonNurse[[#This Row],[OT Aide Hours]])/NonNurse[[#This Row],[MDS Census]]</f>
        <v>3.3157323688969259E-2</v>
      </c>
      <c r="W213" s="6">
        <v>0.18130434782608695</v>
      </c>
      <c r="X213" s="6">
        <v>1.6597826086956524</v>
      </c>
      <c r="Y213" s="6">
        <v>0</v>
      </c>
      <c r="Z213" s="6">
        <f>SUM(NonNurse[[#This Row],[Physical Therapist (PT) Hours]],NonNurse[[#This Row],[PT Assistant Hours]],NonNurse[[#This Row],[PT Aide Hours]])/NonNurse[[#This Row],[MDS Census]]</f>
        <v>6.1258589511754079E-2</v>
      </c>
      <c r="AA213" s="6">
        <v>0</v>
      </c>
      <c r="AB213" s="6">
        <v>0</v>
      </c>
      <c r="AC213" s="6">
        <v>0</v>
      </c>
      <c r="AD213" s="6">
        <v>0</v>
      </c>
      <c r="AE213" s="6">
        <v>0</v>
      </c>
      <c r="AF213" s="6">
        <v>0</v>
      </c>
      <c r="AG213" s="6">
        <v>0</v>
      </c>
      <c r="AH213" s="1">
        <v>155442</v>
      </c>
      <c r="AI213">
        <v>5</v>
      </c>
    </row>
    <row r="214" spans="1:35" x14ac:dyDescent="0.25">
      <c r="A214" t="s">
        <v>508</v>
      </c>
      <c r="B214" t="s">
        <v>170</v>
      </c>
      <c r="C214" t="s">
        <v>730</v>
      </c>
      <c r="D214" t="s">
        <v>585</v>
      </c>
      <c r="E214" s="6">
        <v>24.880434782608695</v>
      </c>
      <c r="F214" s="6">
        <v>5.1304347826086953</v>
      </c>
      <c r="G214" s="6">
        <v>0.32608695652173914</v>
      </c>
      <c r="H214" s="6">
        <v>0.13673913043478261</v>
      </c>
      <c r="I214" s="6">
        <v>0</v>
      </c>
      <c r="J214" s="6">
        <v>0</v>
      </c>
      <c r="K214" s="6">
        <v>0</v>
      </c>
      <c r="L214" s="6">
        <v>0.20402173913043481</v>
      </c>
      <c r="M214" s="6">
        <v>5.9697826086956525</v>
      </c>
      <c r="N214" s="6">
        <v>0</v>
      </c>
      <c r="O214" s="6">
        <f>SUM(NonNurse[[#This Row],[Qualified Social Work Staff Hours]],NonNurse[[#This Row],[Other Social Work Staff Hours]])/NonNurse[[#This Row],[MDS Census]]</f>
        <v>0.23993883792048931</v>
      </c>
      <c r="P214" s="6">
        <v>4.8674999999999997</v>
      </c>
      <c r="Q214" s="6">
        <v>0</v>
      </c>
      <c r="R214" s="6">
        <f>SUM(NonNurse[[#This Row],[Qualified Activities Professional Hours]],NonNurse[[#This Row],[Other Activities Professional Hours]])/NonNurse[[#This Row],[MDS Census]]</f>
        <v>0.19563564875491479</v>
      </c>
      <c r="S214" s="6">
        <v>0.78152173913043466</v>
      </c>
      <c r="T214" s="6">
        <v>0.39434782608695662</v>
      </c>
      <c r="U214" s="6">
        <v>0</v>
      </c>
      <c r="V214" s="6">
        <f>SUM(NonNurse[[#This Row],[Occupational Therapist Hours]],NonNurse[[#This Row],[OT Assistant Hours]],NonNurse[[#This Row],[OT Aide Hours]])/NonNurse[[#This Row],[MDS Census]]</f>
        <v>4.7260812581913496E-2</v>
      </c>
      <c r="W214" s="6">
        <v>0.5307608695652174</v>
      </c>
      <c r="X214" s="6">
        <v>1.1091304347826085</v>
      </c>
      <c r="Y214" s="6">
        <v>0</v>
      </c>
      <c r="Z214" s="6">
        <f>SUM(NonNurse[[#This Row],[Physical Therapist (PT) Hours]],NonNurse[[#This Row],[PT Assistant Hours]],NonNurse[[#This Row],[PT Aide Hours]])/NonNurse[[#This Row],[MDS Census]]</f>
        <v>6.591087811271297E-2</v>
      </c>
      <c r="AA214" s="6">
        <v>0</v>
      </c>
      <c r="AB214" s="6">
        <v>0</v>
      </c>
      <c r="AC214" s="6">
        <v>0</v>
      </c>
      <c r="AD214" s="6">
        <v>0</v>
      </c>
      <c r="AE214" s="6">
        <v>0</v>
      </c>
      <c r="AF214" s="6">
        <v>0</v>
      </c>
      <c r="AG214" s="6">
        <v>0</v>
      </c>
      <c r="AH214" s="1">
        <v>155353</v>
      </c>
      <c r="AI214">
        <v>5</v>
      </c>
    </row>
    <row r="215" spans="1:35" x14ac:dyDescent="0.25">
      <c r="A215" t="s">
        <v>508</v>
      </c>
      <c r="B215" t="s">
        <v>271</v>
      </c>
      <c r="C215" t="s">
        <v>701</v>
      </c>
      <c r="D215" t="s">
        <v>600</v>
      </c>
      <c r="E215" s="6">
        <v>32.891304347826086</v>
      </c>
      <c r="F215" s="6">
        <v>5.5652173913043477</v>
      </c>
      <c r="G215" s="6">
        <v>0.32608695652173914</v>
      </c>
      <c r="H215" s="6">
        <v>0.12586956521739132</v>
      </c>
      <c r="I215" s="6">
        <v>0</v>
      </c>
      <c r="J215" s="6">
        <v>0</v>
      </c>
      <c r="K215" s="6">
        <v>0</v>
      </c>
      <c r="L215" s="6">
        <v>9.8043478260869579E-2</v>
      </c>
      <c r="M215" s="6">
        <v>5.8102173913043478</v>
      </c>
      <c r="N215" s="6">
        <v>0</v>
      </c>
      <c r="O215" s="6">
        <f>SUM(NonNurse[[#This Row],[Qualified Social Work Staff Hours]],NonNurse[[#This Row],[Other Social Work Staff Hours]])/NonNurse[[#This Row],[MDS Census]]</f>
        <v>0.17664904163912756</v>
      </c>
      <c r="P215" s="6">
        <v>5.9202173913043472</v>
      </c>
      <c r="Q215" s="6">
        <v>0</v>
      </c>
      <c r="R215" s="6">
        <f>SUM(NonNurse[[#This Row],[Qualified Activities Professional Hours]],NonNurse[[#This Row],[Other Activities Professional Hours]])/NonNurse[[#This Row],[MDS Census]]</f>
        <v>0.17999339061467282</v>
      </c>
      <c r="S215" s="6">
        <v>0.16956521739130434</v>
      </c>
      <c r="T215" s="6">
        <v>0.92804347826086941</v>
      </c>
      <c r="U215" s="6">
        <v>0</v>
      </c>
      <c r="V215" s="6">
        <f>SUM(NonNurse[[#This Row],[Occupational Therapist Hours]],NonNurse[[#This Row],[OT Assistant Hours]],NonNurse[[#This Row],[OT Aide Hours]])/NonNurse[[#This Row],[MDS Census]]</f>
        <v>3.3370786516853927E-2</v>
      </c>
      <c r="W215" s="6">
        <v>0.99478260869565216</v>
      </c>
      <c r="X215" s="6">
        <v>0</v>
      </c>
      <c r="Y215" s="6">
        <v>0</v>
      </c>
      <c r="Z215" s="6">
        <f>SUM(NonNurse[[#This Row],[Physical Therapist (PT) Hours]],NonNurse[[#This Row],[PT Assistant Hours]],NonNurse[[#This Row],[PT Aide Hours]])/NonNurse[[#This Row],[MDS Census]]</f>
        <v>3.0244547257105091E-2</v>
      </c>
      <c r="AA215" s="6">
        <v>0</v>
      </c>
      <c r="AB215" s="6">
        <v>0</v>
      </c>
      <c r="AC215" s="6">
        <v>0</v>
      </c>
      <c r="AD215" s="6">
        <v>0</v>
      </c>
      <c r="AE215" s="6">
        <v>0</v>
      </c>
      <c r="AF215" s="6">
        <v>0</v>
      </c>
      <c r="AG215" s="6">
        <v>0</v>
      </c>
      <c r="AH215" s="1">
        <v>155543</v>
      </c>
      <c r="AI215">
        <v>5</v>
      </c>
    </row>
    <row r="216" spans="1:35" x14ac:dyDescent="0.25">
      <c r="A216" t="s">
        <v>508</v>
      </c>
      <c r="B216" t="s">
        <v>198</v>
      </c>
      <c r="C216" t="s">
        <v>759</v>
      </c>
      <c r="D216" t="s">
        <v>624</v>
      </c>
      <c r="E216" s="6">
        <v>21.467391304347824</v>
      </c>
      <c r="F216" s="6">
        <v>5.4782608695652177</v>
      </c>
      <c r="G216" s="6">
        <v>0.32608695652173914</v>
      </c>
      <c r="H216" s="6">
        <v>9.5108695652173919E-2</v>
      </c>
      <c r="I216" s="6">
        <v>0</v>
      </c>
      <c r="J216" s="6">
        <v>0</v>
      </c>
      <c r="K216" s="6">
        <v>0</v>
      </c>
      <c r="L216" s="6">
        <v>6.4456521739130426E-2</v>
      </c>
      <c r="M216" s="6">
        <v>2.272608695652174</v>
      </c>
      <c r="N216" s="6">
        <v>0</v>
      </c>
      <c r="O216" s="6">
        <f>SUM(NonNurse[[#This Row],[Qualified Social Work Staff Hours]],NonNurse[[#This Row],[Other Social Work Staff Hours]])/NonNurse[[#This Row],[MDS Census]]</f>
        <v>0.10586329113924052</v>
      </c>
      <c r="P216" s="6">
        <v>5.3998913043478254</v>
      </c>
      <c r="Q216" s="6">
        <v>0</v>
      </c>
      <c r="R216" s="6">
        <f>SUM(NonNurse[[#This Row],[Qualified Activities Professional Hours]],NonNurse[[#This Row],[Other Activities Professional Hours]])/NonNurse[[#This Row],[MDS Census]]</f>
        <v>0.25153924050632909</v>
      </c>
      <c r="S216" s="6">
        <v>0.32510869565217393</v>
      </c>
      <c r="T216" s="6">
        <v>0.20434782608695654</v>
      </c>
      <c r="U216" s="6">
        <v>0</v>
      </c>
      <c r="V216" s="6">
        <f>SUM(NonNurse[[#This Row],[Occupational Therapist Hours]],NonNurse[[#This Row],[OT Assistant Hours]],NonNurse[[#This Row],[OT Aide Hours]])/NonNurse[[#This Row],[MDS Census]]</f>
        <v>2.4663291139240512E-2</v>
      </c>
      <c r="W216" s="6">
        <v>0.2901086956521739</v>
      </c>
      <c r="X216" s="6">
        <v>0.79717391304347818</v>
      </c>
      <c r="Y216" s="6">
        <v>0</v>
      </c>
      <c r="Z216" s="6">
        <f>SUM(NonNurse[[#This Row],[Physical Therapist (PT) Hours]],NonNurse[[#This Row],[PT Assistant Hours]],NonNurse[[#This Row],[PT Aide Hours]])/NonNurse[[#This Row],[MDS Census]]</f>
        <v>5.0648101265822788E-2</v>
      </c>
      <c r="AA216" s="6">
        <v>0</v>
      </c>
      <c r="AB216" s="6">
        <v>0</v>
      </c>
      <c r="AC216" s="6">
        <v>0</v>
      </c>
      <c r="AD216" s="6">
        <v>0</v>
      </c>
      <c r="AE216" s="6">
        <v>0</v>
      </c>
      <c r="AF216" s="6">
        <v>0</v>
      </c>
      <c r="AG216" s="6">
        <v>0</v>
      </c>
      <c r="AH216" s="1">
        <v>155392</v>
      </c>
      <c r="AI216">
        <v>5</v>
      </c>
    </row>
    <row r="217" spans="1:35" x14ac:dyDescent="0.25">
      <c r="A217" t="s">
        <v>508</v>
      </c>
      <c r="B217" t="s">
        <v>211</v>
      </c>
      <c r="C217" t="s">
        <v>641</v>
      </c>
      <c r="D217" t="s">
        <v>546</v>
      </c>
      <c r="E217" s="6">
        <v>34.565217391304351</v>
      </c>
      <c r="F217" s="6">
        <v>5.7391304347826084</v>
      </c>
      <c r="G217" s="6">
        <v>0.32608695652173914</v>
      </c>
      <c r="H217" s="6">
        <v>0.1358695652173913</v>
      </c>
      <c r="I217" s="6">
        <v>0</v>
      </c>
      <c r="J217" s="6">
        <v>0</v>
      </c>
      <c r="K217" s="6">
        <v>0</v>
      </c>
      <c r="L217" s="6">
        <v>0.34706521739130425</v>
      </c>
      <c r="M217" s="6">
        <v>4.9795652173913041</v>
      </c>
      <c r="N217" s="6">
        <v>0</v>
      </c>
      <c r="O217" s="6">
        <f>SUM(NonNurse[[#This Row],[Qualified Social Work Staff Hours]],NonNurse[[#This Row],[Other Social Work Staff Hours]])/NonNurse[[#This Row],[MDS Census]]</f>
        <v>0.14406289308176098</v>
      </c>
      <c r="P217" s="6">
        <v>4.2213043478260879</v>
      </c>
      <c r="Q217" s="6">
        <v>0</v>
      </c>
      <c r="R217" s="6">
        <f>SUM(NonNurse[[#This Row],[Qualified Activities Professional Hours]],NonNurse[[#This Row],[Other Activities Professional Hours]])/NonNurse[[#This Row],[MDS Census]]</f>
        <v>0.12212578616352203</v>
      </c>
      <c r="S217" s="6">
        <v>2.3460869565217397</v>
      </c>
      <c r="T217" s="6">
        <v>1.1129347826086959</v>
      </c>
      <c r="U217" s="6">
        <v>0</v>
      </c>
      <c r="V217" s="6">
        <f>SUM(NonNurse[[#This Row],[Occupational Therapist Hours]],NonNurse[[#This Row],[OT Assistant Hours]],NonNurse[[#This Row],[OT Aide Hours]])/NonNurse[[#This Row],[MDS Census]]</f>
        <v>0.10007232704402517</v>
      </c>
      <c r="W217" s="6">
        <v>0.29804347826086952</v>
      </c>
      <c r="X217" s="6">
        <v>2.3678260869565206</v>
      </c>
      <c r="Y217" s="6">
        <v>0</v>
      </c>
      <c r="Z217" s="6">
        <f>SUM(NonNurse[[#This Row],[Physical Therapist (PT) Hours]],NonNurse[[#This Row],[PT Assistant Hours]],NonNurse[[#This Row],[PT Aide Hours]])/NonNurse[[#This Row],[MDS Census]]</f>
        <v>7.7125786163521975E-2</v>
      </c>
      <c r="AA217" s="6">
        <v>0</v>
      </c>
      <c r="AB217" s="6">
        <v>0</v>
      </c>
      <c r="AC217" s="6">
        <v>0</v>
      </c>
      <c r="AD217" s="6">
        <v>0</v>
      </c>
      <c r="AE217" s="6">
        <v>0</v>
      </c>
      <c r="AF217" s="6">
        <v>0</v>
      </c>
      <c r="AG217" s="6">
        <v>0</v>
      </c>
      <c r="AH217" s="1">
        <v>155427</v>
      </c>
      <c r="AI217">
        <v>5</v>
      </c>
    </row>
    <row r="218" spans="1:35" x14ac:dyDescent="0.25">
      <c r="A218" t="s">
        <v>508</v>
      </c>
      <c r="B218" t="s">
        <v>222</v>
      </c>
      <c r="C218" t="s">
        <v>669</v>
      </c>
      <c r="D218" t="s">
        <v>563</v>
      </c>
      <c r="E218" s="6">
        <v>33.608695652173914</v>
      </c>
      <c r="F218" s="6">
        <v>5.3913043478260869</v>
      </c>
      <c r="G218" s="6">
        <v>0.32608695652173914</v>
      </c>
      <c r="H218" s="6">
        <v>0.1766304347826087</v>
      </c>
      <c r="I218" s="6">
        <v>0</v>
      </c>
      <c r="J218" s="6">
        <v>0</v>
      </c>
      <c r="K218" s="6">
        <v>0</v>
      </c>
      <c r="L218" s="6">
        <v>1.6104347826086955</v>
      </c>
      <c r="M218" s="6">
        <v>4.2552173913043472</v>
      </c>
      <c r="N218" s="6">
        <v>0</v>
      </c>
      <c r="O218" s="6">
        <f>SUM(NonNurse[[#This Row],[Qualified Social Work Staff Hours]],NonNurse[[#This Row],[Other Social Work Staff Hours]])/NonNurse[[#This Row],[MDS Census]]</f>
        <v>0.12661060802069857</v>
      </c>
      <c r="P218" s="6">
        <v>5.6024999999999991</v>
      </c>
      <c r="Q218" s="6">
        <v>0</v>
      </c>
      <c r="R218" s="6">
        <f>SUM(NonNurse[[#This Row],[Qualified Activities Professional Hours]],NonNurse[[#This Row],[Other Activities Professional Hours]])/NonNurse[[#This Row],[MDS Census]]</f>
        <v>0.16669793014230269</v>
      </c>
      <c r="S218" s="6">
        <v>0.45891304347826084</v>
      </c>
      <c r="T218" s="6">
        <v>1.1100000000000005</v>
      </c>
      <c r="U218" s="6">
        <v>0</v>
      </c>
      <c r="V218" s="6">
        <f>SUM(NonNurse[[#This Row],[Occupational Therapist Hours]],NonNurse[[#This Row],[OT Assistant Hours]],NonNurse[[#This Row],[OT Aide Hours]])/NonNurse[[#This Row],[MDS Census]]</f>
        <v>4.6681759379042703E-2</v>
      </c>
      <c r="W218" s="6">
        <v>0.38554347826086965</v>
      </c>
      <c r="X218" s="6">
        <v>1.8015217391304339</v>
      </c>
      <c r="Y218" s="6">
        <v>0</v>
      </c>
      <c r="Z218" s="6">
        <f>SUM(NonNurse[[#This Row],[Physical Therapist (PT) Hours]],NonNurse[[#This Row],[PT Assistant Hours]],NonNurse[[#This Row],[PT Aide Hours]])/NonNurse[[#This Row],[MDS Census]]</f>
        <v>6.5074385510996091E-2</v>
      </c>
      <c r="AA218" s="6">
        <v>0</v>
      </c>
      <c r="AB218" s="6">
        <v>0</v>
      </c>
      <c r="AC218" s="6">
        <v>0</v>
      </c>
      <c r="AD218" s="6">
        <v>0</v>
      </c>
      <c r="AE218" s="6">
        <v>0</v>
      </c>
      <c r="AF218" s="6">
        <v>0</v>
      </c>
      <c r="AG218" s="6">
        <v>0</v>
      </c>
      <c r="AH218" s="1">
        <v>155459</v>
      </c>
      <c r="AI218">
        <v>5</v>
      </c>
    </row>
    <row r="219" spans="1:35" x14ac:dyDescent="0.25">
      <c r="A219" t="s">
        <v>508</v>
      </c>
      <c r="B219" t="s">
        <v>203</v>
      </c>
      <c r="C219" t="s">
        <v>687</v>
      </c>
      <c r="D219" t="s">
        <v>598</v>
      </c>
      <c r="E219" s="6">
        <v>31.554347826086957</v>
      </c>
      <c r="F219" s="6">
        <v>5.3913043478260869</v>
      </c>
      <c r="G219" s="6">
        <v>0.32608695652173914</v>
      </c>
      <c r="H219" s="6">
        <v>0.11684782608695653</v>
      </c>
      <c r="I219" s="6">
        <v>0</v>
      </c>
      <c r="J219" s="6">
        <v>0</v>
      </c>
      <c r="K219" s="6">
        <v>0</v>
      </c>
      <c r="L219" s="6">
        <v>0.17804347826086958</v>
      </c>
      <c r="M219" s="6">
        <v>5.3885869565217401</v>
      </c>
      <c r="N219" s="6">
        <v>0</v>
      </c>
      <c r="O219" s="6">
        <f>SUM(NonNurse[[#This Row],[Qualified Social Work Staff Hours]],NonNurse[[#This Row],[Other Social Work Staff Hours]])/NonNurse[[#This Row],[MDS Census]]</f>
        <v>0.17077161557009993</v>
      </c>
      <c r="P219" s="6">
        <v>4.4025000000000007</v>
      </c>
      <c r="Q219" s="6">
        <v>0</v>
      </c>
      <c r="R219" s="6">
        <f>SUM(NonNurse[[#This Row],[Qualified Activities Professional Hours]],NonNurse[[#This Row],[Other Activities Professional Hours]])/NonNurse[[#This Row],[MDS Census]]</f>
        <v>0.13952118498105409</v>
      </c>
      <c r="S219" s="6">
        <v>0.14380434782608695</v>
      </c>
      <c r="T219" s="6">
        <v>1.8480434782608699</v>
      </c>
      <c r="U219" s="6">
        <v>0</v>
      </c>
      <c r="V219" s="6">
        <f>SUM(NonNurse[[#This Row],[Occupational Therapist Hours]],NonNurse[[#This Row],[OT Assistant Hours]],NonNurse[[#This Row],[OT Aide Hours]])/NonNurse[[#This Row],[MDS Census]]</f>
        <v>6.3124354116431289E-2</v>
      </c>
      <c r="W219" s="6">
        <v>0.24858695652173909</v>
      </c>
      <c r="X219" s="6">
        <v>1.8959782608695648</v>
      </c>
      <c r="Y219" s="6">
        <v>0</v>
      </c>
      <c r="Z219" s="6">
        <f>SUM(NonNurse[[#This Row],[Physical Therapist (PT) Hours]],NonNurse[[#This Row],[PT Assistant Hours]],NonNurse[[#This Row],[PT Aide Hours]])/NonNurse[[#This Row],[MDS Census]]</f>
        <v>6.7964174991388196E-2</v>
      </c>
      <c r="AA219" s="6">
        <v>0</v>
      </c>
      <c r="AB219" s="6">
        <v>0</v>
      </c>
      <c r="AC219" s="6">
        <v>0</v>
      </c>
      <c r="AD219" s="6">
        <v>0</v>
      </c>
      <c r="AE219" s="6">
        <v>0</v>
      </c>
      <c r="AF219" s="6">
        <v>0</v>
      </c>
      <c r="AG219" s="6">
        <v>0</v>
      </c>
      <c r="AH219" s="1">
        <v>155406</v>
      </c>
      <c r="AI219">
        <v>5</v>
      </c>
    </row>
    <row r="220" spans="1:35" x14ac:dyDescent="0.25">
      <c r="A220" t="s">
        <v>508</v>
      </c>
      <c r="B220" t="s">
        <v>212</v>
      </c>
      <c r="C220" t="s">
        <v>757</v>
      </c>
      <c r="D220" t="s">
        <v>575</v>
      </c>
      <c r="E220" s="6">
        <v>27.934782608695652</v>
      </c>
      <c r="F220" s="6">
        <v>4.3478260869565215</v>
      </c>
      <c r="G220" s="6">
        <v>0.32608695652173914</v>
      </c>
      <c r="H220" s="6">
        <v>0.11141304347826086</v>
      </c>
      <c r="I220" s="6">
        <v>0</v>
      </c>
      <c r="J220" s="6">
        <v>0</v>
      </c>
      <c r="K220" s="6">
        <v>0</v>
      </c>
      <c r="L220" s="6">
        <v>0.36967391304347824</v>
      </c>
      <c r="M220" s="6">
        <v>4.6411956521739128</v>
      </c>
      <c r="N220" s="6">
        <v>0</v>
      </c>
      <c r="O220" s="6">
        <f>SUM(NonNurse[[#This Row],[Qualified Social Work Staff Hours]],NonNurse[[#This Row],[Other Social Work Staff Hours]])/NonNurse[[#This Row],[MDS Census]]</f>
        <v>0.16614396887159533</v>
      </c>
      <c r="P220" s="6">
        <v>5.0932608695652171</v>
      </c>
      <c r="Q220" s="6">
        <v>0</v>
      </c>
      <c r="R220" s="6">
        <f>SUM(NonNurse[[#This Row],[Qualified Activities Professional Hours]],NonNurse[[#This Row],[Other Activities Professional Hours]])/NonNurse[[#This Row],[MDS Census]]</f>
        <v>0.18232684824902723</v>
      </c>
      <c r="S220" s="6">
        <v>0.16076086956521737</v>
      </c>
      <c r="T220" s="6">
        <v>1.9659782608695651</v>
      </c>
      <c r="U220" s="6">
        <v>0</v>
      </c>
      <c r="V220" s="6">
        <f>SUM(NonNurse[[#This Row],[Occupational Therapist Hours]],NonNurse[[#This Row],[OT Assistant Hours]],NonNurse[[#This Row],[OT Aide Hours]])/NonNurse[[#This Row],[MDS Census]]</f>
        <v>7.613229571984434E-2</v>
      </c>
      <c r="W220" s="6">
        <v>0.41847826086956524</v>
      </c>
      <c r="X220" s="6">
        <v>2.2332608695652181</v>
      </c>
      <c r="Y220" s="6">
        <v>0</v>
      </c>
      <c r="Z220" s="6">
        <f>SUM(NonNurse[[#This Row],[Physical Therapist (PT) Hours]],NonNurse[[#This Row],[PT Assistant Hours]],NonNurse[[#This Row],[PT Aide Hours]])/NonNurse[[#This Row],[MDS Census]]</f>
        <v>9.4926070038910543E-2</v>
      </c>
      <c r="AA220" s="6">
        <v>0</v>
      </c>
      <c r="AB220" s="6">
        <v>0</v>
      </c>
      <c r="AC220" s="6">
        <v>0</v>
      </c>
      <c r="AD220" s="6">
        <v>0</v>
      </c>
      <c r="AE220" s="6">
        <v>0</v>
      </c>
      <c r="AF220" s="6">
        <v>0</v>
      </c>
      <c r="AG220" s="6">
        <v>0</v>
      </c>
      <c r="AH220" s="1">
        <v>155430</v>
      </c>
      <c r="AI220">
        <v>5</v>
      </c>
    </row>
    <row r="221" spans="1:35" x14ac:dyDescent="0.25">
      <c r="A221" t="s">
        <v>508</v>
      </c>
      <c r="B221" t="s">
        <v>206</v>
      </c>
      <c r="C221" t="s">
        <v>741</v>
      </c>
      <c r="D221" t="s">
        <v>595</v>
      </c>
      <c r="E221" s="6">
        <v>25.456521739130434</v>
      </c>
      <c r="F221" s="6">
        <v>5.4293478260869561</v>
      </c>
      <c r="G221" s="6">
        <v>0.32608695652173914</v>
      </c>
      <c r="H221" s="6">
        <v>0.10054347826086957</v>
      </c>
      <c r="I221" s="6">
        <v>0</v>
      </c>
      <c r="J221" s="6">
        <v>0</v>
      </c>
      <c r="K221" s="6">
        <v>0</v>
      </c>
      <c r="L221" s="6">
        <v>0.33608695652173914</v>
      </c>
      <c r="M221" s="6">
        <v>5.4527173913043478</v>
      </c>
      <c r="N221" s="6">
        <v>0</v>
      </c>
      <c r="O221" s="6">
        <f>SUM(NonNurse[[#This Row],[Qualified Social Work Staff Hours]],NonNurse[[#This Row],[Other Social Work Staff Hours]])/NonNurse[[#This Row],[MDS Census]]</f>
        <v>0.21419726729291205</v>
      </c>
      <c r="P221" s="6">
        <v>4.7927173913043468</v>
      </c>
      <c r="Q221" s="6">
        <v>0</v>
      </c>
      <c r="R221" s="6">
        <f>SUM(NonNurse[[#This Row],[Qualified Activities Professional Hours]],NonNurse[[#This Row],[Other Activities Professional Hours]])/NonNurse[[#This Row],[MDS Census]]</f>
        <v>0.18827070879590091</v>
      </c>
      <c r="S221" s="6">
        <v>0.81239130434782592</v>
      </c>
      <c r="T221" s="6">
        <v>2.7506521739130445</v>
      </c>
      <c r="U221" s="6">
        <v>0</v>
      </c>
      <c r="V221" s="6">
        <f>SUM(NonNurse[[#This Row],[Occupational Therapist Hours]],NonNurse[[#This Row],[OT Assistant Hours]],NonNurse[[#This Row],[OT Aide Hours]])/NonNurse[[#This Row],[MDS Census]]</f>
        <v>0.13996584116140054</v>
      </c>
      <c r="W221" s="6">
        <v>1.2914130434782607</v>
      </c>
      <c r="X221" s="6">
        <v>1.900869565217391</v>
      </c>
      <c r="Y221" s="6">
        <v>0</v>
      </c>
      <c r="Z221" s="6">
        <f>SUM(NonNurse[[#This Row],[Physical Therapist (PT) Hours]],NonNurse[[#This Row],[PT Assistant Hours]],NonNurse[[#This Row],[PT Aide Hours]])/NonNurse[[#This Row],[MDS Census]]</f>
        <v>0.12540136635354396</v>
      </c>
      <c r="AA221" s="6">
        <v>0</v>
      </c>
      <c r="AB221" s="6">
        <v>0</v>
      </c>
      <c r="AC221" s="6">
        <v>0</v>
      </c>
      <c r="AD221" s="6">
        <v>0</v>
      </c>
      <c r="AE221" s="6">
        <v>0</v>
      </c>
      <c r="AF221" s="6">
        <v>0</v>
      </c>
      <c r="AG221" s="6">
        <v>0</v>
      </c>
      <c r="AH221" s="1">
        <v>155417</v>
      </c>
      <c r="AI221">
        <v>5</v>
      </c>
    </row>
    <row r="222" spans="1:35" x14ac:dyDescent="0.25">
      <c r="A222" t="s">
        <v>508</v>
      </c>
      <c r="B222" t="s">
        <v>276</v>
      </c>
      <c r="C222" t="s">
        <v>726</v>
      </c>
      <c r="D222" t="s">
        <v>581</v>
      </c>
      <c r="E222" s="6">
        <v>39.521739130434781</v>
      </c>
      <c r="F222" s="6">
        <v>5.4347826086956523</v>
      </c>
      <c r="G222" s="6">
        <v>0.32608695652173914</v>
      </c>
      <c r="H222" s="6">
        <v>0.16391304347826088</v>
      </c>
      <c r="I222" s="6">
        <v>0</v>
      </c>
      <c r="J222" s="6">
        <v>0</v>
      </c>
      <c r="K222" s="6">
        <v>0</v>
      </c>
      <c r="L222" s="6">
        <v>1.345760869565217</v>
      </c>
      <c r="M222" s="6">
        <v>0</v>
      </c>
      <c r="N222" s="6">
        <v>0</v>
      </c>
      <c r="O222" s="6">
        <f>SUM(NonNurse[[#This Row],[Qualified Social Work Staff Hours]],NonNurse[[#This Row],[Other Social Work Staff Hours]])/NonNurse[[#This Row],[MDS Census]]</f>
        <v>0</v>
      </c>
      <c r="P222" s="6">
        <v>10.364782608695652</v>
      </c>
      <c r="Q222" s="6">
        <v>3.0245652173913045</v>
      </c>
      <c r="R222" s="6">
        <f>SUM(NonNurse[[#This Row],[Qualified Activities Professional Hours]],NonNurse[[#This Row],[Other Activities Professional Hours]])/NonNurse[[#This Row],[MDS Census]]</f>
        <v>0.33878437843784376</v>
      </c>
      <c r="S222" s="6">
        <v>0.54978260869565221</v>
      </c>
      <c r="T222" s="6">
        <v>3.3085869565217396</v>
      </c>
      <c r="U222" s="6">
        <v>0</v>
      </c>
      <c r="V222" s="6">
        <f>SUM(NonNurse[[#This Row],[Occupational Therapist Hours]],NonNurse[[#This Row],[OT Assistant Hours]],NonNurse[[#This Row],[OT Aide Hours]])/NonNurse[[#This Row],[MDS Census]]</f>
        <v>9.7626512651265138E-2</v>
      </c>
      <c r="W222" s="6">
        <v>1.1023913043478262</v>
      </c>
      <c r="X222" s="6">
        <v>1.2004347826086954</v>
      </c>
      <c r="Y222" s="6">
        <v>0</v>
      </c>
      <c r="Z222" s="6">
        <f>SUM(NonNurse[[#This Row],[Physical Therapist (PT) Hours]],NonNurse[[#This Row],[PT Assistant Hours]],NonNurse[[#This Row],[PT Aide Hours]])/NonNurse[[#This Row],[MDS Census]]</f>
        <v>5.8267326732673264E-2</v>
      </c>
      <c r="AA222" s="6">
        <v>0</v>
      </c>
      <c r="AB222" s="6">
        <v>0</v>
      </c>
      <c r="AC222" s="6">
        <v>0</v>
      </c>
      <c r="AD222" s="6">
        <v>0</v>
      </c>
      <c r="AE222" s="6">
        <v>0</v>
      </c>
      <c r="AF222" s="6">
        <v>0</v>
      </c>
      <c r="AG222" s="6">
        <v>0</v>
      </c>
      <c r="AH222" s="1">
        <v>155565</v>
      </c>
      <c r="AI222">
        <v>5</v>
      </c>
    </row>
    <row r="223" spans="1:35" x14ac:dyDescent="0.25">
      <c r="A223" t="s">
        <v>508</v>
      </c>
      <c r="B223" t="s">
        <v>215</v>
      </c>
      <c r="C223" t="s">
        <v>761</v>
      </c>
      <c r="D223" t="s">
        <v>572</v>
      </c>
      <c r="E223" s="6">
        <v>27.163043478260871</v>
      </c>
      <c r="F223" s="6">
        <v>4.8260869565217392</v>
      </c>
      <c r="G223" s="6">
        <v>0.22826086956521738</v>
      </c>
      <c r="H223" s="6">
        <v>0.15217391304347827</v>
      </c>
      <c r="I223" s="6">
        <v>0</v>
      </c>
      <c r="J223" s="6">
        <v>0</v>
      </c>
      <c r="K223" s="6">
        <v>0</v>
      </c>
      <c r="L223" s="6">
        <v>7.3913043478260878E-3</v>
      </c>
      <c r="M223" s="6">
        <v>4.8409782608695648</v>
      </c>
      <c r="N223" s="6">
        <v>0</v>
      </c>
      <c r="O223" s="6">
        <f>SUM(NonNurse[[#This Row],[Qualified Social Work Staff Hours]],NonNurse[[#This Row],[Other Social Work Staff Hours]])/NonNurse[[#This Row],[MDS Census]]</f>
        <v>0.17821928771508602</v>
      </c>
      <c r="P223" s="6">
        <v>5.3109782608695646</v>
      </c>
      <c r="Q223" s="6">
        <v>0</v>
      </c>
      <c r="R223" s="6">
        <f>SUM(NonNurse[[#This Row],[Qualified Activities Professional Hours]],NonNurse[[#This Row],[Other Activities Professional Hours]])/NonNurse[[#This Row],[MDS Census]]</f>
        <v>0.1955222088835534</v>
      </c>
      <c r="S223" s="6">
        <v>0.11195652173913044</v>
      </c>
      <c r="T223" s="6">
        <v>1.3815217391304346</v>
      </c>
      <c r="U223" s="6">
        <v>0</v>
      </c>
      <c r="V223" s="6">
        <f>SUM(NonNurse[[#This Row],[Occupational Therapist Hours]],NonNurse[[#This Row],[OT Assistant Hours]],NonNurse[[#This Row],[OT Aide Hours]])/NonNurse[[#This Row],[MDS Census]]</f>
        <v>5.4981992797118844E-2</v>
      </c>
      <c r="W223" s="6">
        <v>0.31804347826086954</v>
      </c>
      <c r="X223" s="6">
        <v>1.9280434782608697</v>
      </c>
      <c r="Y223" s="6">
        <v>0</v>
      </c>
      <c r="Z223" s="6">
        <f>SUM(NonNurse[[#This Row],[Physical Therapist (PT) Hours]],NonNurse[[#This Row],[PT Assistant Hours]],NonNurse[[#This Row],[PT Aide Hours]])/NonNurse[[#This Row],[MDS Census]]</f>
        <v>8.2689075630252101E-2</v>
      </c>
      <c r="AA223" s="6">
        <v>0</v>
      </c>
      <c r="AB223" s="6">
        <v>0</v>
      </c>
      <c r="AC223" s="6">
        <v>0</v>
      </c>
      <c r="AD223" s="6">
        <v>0</v>
      </c>
      <c r="AE223" s="6">
        <v>0</v>
      </c>
      <c r="AF223" s="6">
        <v>0</v>
      </c>
      <c r="AG223" s="6">
        <v>0</v>
      </c>
      <c r="AH223" s="1">
        <v>155436</v>
      </c>
      <c r="AI223">
        <v>5</v>
      </c>
    </row>
    <row r="224" spans="1:35" x14ac:dyDescent="0.25">
      <c r="A224" t="s">
        <v>508</v>
      </c>
      <c r="B224" t="s">
        <v>491</v>
      </c>
      <c r="C224" t="s">
        <v>770</v>
      </c>
      <c r="D224" t="s">
        <v>616</v>
      </c>
      <c r="E224" s="6">
        <v>16.880434782608695</v>
      </c>
      <c r="F224" s="6">
        <v>3.1304347826086958</v>
      </c>
      <c r="G224" s="6">
        <v>8.6956521739130432E-2</v>
      </c>
      <c r="H224" s="6">
        <v>0</v>
      </c>
      <c r="I224" s="6">
        <v>9.7826086956521743E-2</v>
      </c>
      <c r="J224" s="6">
        <v>0</v>
      </c>
      <c r="K224" s="6">
        <v>0</v>
      </c>
      <c r="L224" s="6">
        <v>0</v>
      </c>
      <c r="M224" s="6">
        <v>0.62228260869565222</v>
      </c>
      <c r="N224" s="6">
        <v>0</v>
      </c>
      <c r="O224" s="6">
        <f>SUM(NonNurse[[#This Row],[Qualified Social Work Staff Hours]],NonNurse[[#This Row],[Other Social Work Staff Hours]])/NonNurse[[#This Row],[MDS Census]]</f>
        <v>3.686413393432067E-2</v>
      </c>
      <c r="P224" s="6">
        <v>4.8505434782608692</v>
      </c>
      <c r="Q224" s="6">
        <v>0</v>
      </c>
      <c r="R224" s="6">
        <f>SUM(NonNurse[[#This Row],[Qualified Activities Professional Hours]],NonNurse[[#This Row],[Other Activities Professional Hours]])/NonNurse[[#This Row],[MDS Census]]</f>
        <v>0.28734707018673533</v>
      </c>
      <c r="S224" s="6">
        <v>0</v>
      </c>
      <c r="T224" s="6">
        <v>0</v>
      </c>
      <c r="U224" s="6">
        <v>0</v>
      </c>
      <c r="V224" s="6">
        <f>SUM(NonNurse[[#This Row],[Occupational Therapist Hours]],NonNurse[[#This Row],[OT Assistant Hours]],NonNurse[[#This Row],[OT Aide Hours]])/NonNurse[[#This Row],[MDS Census]]</f>
        <v>0</v>
      </c>
      <c r="W224" s="6">
        <v>0</v>
      </c>
      <c r="X224" s="6">
        <v>0</v>
      </c>
      <c r="Y224" s="6">
        <v>0</v>
      </c>
      <c r="Z224" s="6">
        <f>SUM(NonNurse[[#This Row],[Physical Therapist (PT) Hours]],NonNurse[[#This Row],[PT Assistant Hours]],NonNurse[[#This Row],[PT Aide Hours]])/NonNurse[[#This Row],[MDS Census]]</f>
        <v>0</v>
      </c>
      <c r="AA224" s="6">
        <v>0</v>
      </c>
      <c r="AB224" s="6">
        <v>0</v>
      </c>
      <c r="AC224" s="6">
        <v>0</v>
      </c>
      <c r="AD224" s="6">
        <v>0</v>
      </c>
      <c r="AE224" s="6">
        <v>0</v>
      </c>
      <c r="AF224" s="6">
        <v>0</v>
      </c>
      <c r="AG224" s="6">
        <v>0</v>
      </c>
      <c r="AH224" t="s">
        <v>1</v>
      </c>
      <c r="AI224">
        <v>5</v>
      </c>
    </row>
    <row r="225" spans="1:35" x14ac:dyDescent="0.25">
      <c r="A225" t="s">
        <v>508</v>
      </c>
      <c r="B225" t="s">
        <v>83</v>
      </c>
      <c r="C225" t="s">
        <v>676</v>
      </c>
      <c r="D225" t="s">
        <v>573</v>
      </c>
      <c r="E225" s="6">
        <v>107.68478260869566</v>
      </c>
      <c r="F225" s="6">
        <v>5.3913043478260869</v>
      </c>
      <c r="G225" s="6">
        <v>0.65217391304347827</v>
      </c>
      <c r="H225" s="6">
        <v>0.28369565217391307</v>
      </c>
      <c r="I225" s="6">
        <v>2.0869565217391304</v>
      </c>
      <c r="J225" s="6">
        <v>0</v>
      </c>
      <c r="K225" s="6">
        <v>0</v>
      </c>
      <c r="L225" s="6">
        <v>4.878152173913044</v>
      </c>
      <c r="M225" s="6">
        <v>5.1304347826086953</v>
      </c>
      <c r="N225" s="6">
        <v>3.3254347826086956</v>
      </c>
      <c r="O225" s="6">
        <f>SUM(NonNurse[[#This Row],[Qualified Social Work Staff Hours]],NonNurse[[#This Row],[Other Social Work Staff Hours]])/NonNurse[[#This Row],[MDS Census]]</f>
        <v>7.8524275764610879E-2</v>
      </c>
      <c r="P225" s="6">
        <v>10.457934782608696</v>
      </c>
      <c r="Q225" s="6">
        <v>0</v>
      </c>
      <c r="R225" s="6">
        <f>SUM(NonNurse[[#This Row],[Qualified Activities Professional Hours]],NonNurse[[#This Row],[Other Activities Professional Hours]])/NonNurse[[#This Row],[MDS Census]]</f>
        <v>9.7116180478449582E-2</v>
      </c>
      <c r="S225" s="6">
        <v>17.488586956521736</v>
      </c>
      <c r="T225" s="6">
        <v>1.1956521739130435E-2</v>
      </c>
      <c r="U225" s="6">
        <v>0</v>
      </c>
      <c r="V225" s="6">
        <f>SUM(NonNurse[[#This Row],[Occupational Therapist Hours]],NonNurse[[#This Row],[OT Assistant Hours]],NonNurse[[#This Row],[OT Aide Hours]])/NonNurse[[#This Row],[MDS Census]]</f>
        <v>0.16251640254365596</v>
      </c>
      <c r="W225" s="6">
        <v>8.9168478260869577</v>
      </c>
      <c r="X225" s="6">
        <v>7.6160869565217384</v>
      </c>
      <c r="Y225" s="6">
        <v>0</v>
      </c>
      <c r="Z225" s="6">
        <f>SUM(NonNurse[[#This Row],[Physical Therapist (PT) Hours]],NonNurse[[#This Row],[PT Assistant Hours]],NonNurse[[#This Row],[PT Aide Hours]])/NonNurse[[#This Row],[MDS Census]]</f>
        <v>0.15353083678207327</v>
      </c>
      <c r="AA225" s="6">
        <v>0</v>
      </c>
      <c r="AB225" s="6">
        <v>0</v>
      </c>
      <c r="AC225" s="6">
        <v>0</v>
      </c>
      <c r="AD225" s="6">
        <v>0</v>
      </c>
      <c r="AE225" s="6">
        <v>0</v>
      </c>
      <c r="AF225" s="6">
        <v>0</v>
      </c>
      <c r="AG225" s="6">
        <v>0</v>
      </c>
      <c r="AH225" s="1">
        <v>155203</v>
      </c>
      <c r="AI225">
        <v>5</v>
      </c>
    </row>
    <row r="226" spans="1:35" x14ac:dyDescent="0.25">
      <c r="A226" t="s">
        <v>508</v>
      </c>
      <c r="B226" t="s">
        <v>385</v>
      </c>
      <c r="C226" t="s">
        <v>816</v>
      </c>
      <c r="D226" t="s">
        <v>606</v>
      </c>
      <c r="E226" s="6">
        <v>46.217391304347828</v>
      </c>
      <c r="F226" s="6">
        <v>5.3798913043478258</v>
      </c>
      <c r="G226" s="6">
        <v>0.41304347826086957</v>
      </c>
      <c r="H226" s="6">
        <v>0.60869565217391308</v>
      </c>
      <c r="I226" s="6">
        <v>2.5217391304347827</v>
      </c>
      <c r="J226" s="6">
        <v>0</v>
      </c>
      <c r="K226" s="6">
        <v>0</v>
      </c>
      <c r="L226" s="6">
        <v>0</v>
      </c>
      <c r="M226" s="6">
        <v>4.9457608695652171</v>
      </c>
      <c r="N226" s="6">
        <v>0</v>
      </c>
      <c r="O226" s="6">
        <f>SUM(NonNurse[[#This Row],[Qualified Social Work Staff Hours]],NonNurse[[#This Row],[Other Social Work Staff Hours]])/NonNurse[[#This Row],[MDS Census]]</f>
        <v>0.10701081843838192</v>
      </c>
      <c r="P226" s="6">
        <v>9.3132608695652195</v>
      </c>
      <c r="Q226" s="6">
        <v>14.097826086956522</v>
      </c>
      <c r="R226" s="6">
        <f>SUM(NonNurse[[#This Row],[Qualified Activities Professional Hours]],NonNurse[[#This Row],[Other Activities Professional Hours]])/NonNurse[[#This Row],[MDS Census]]</f>
        <v>0.50654280338664159</v>
      </c>
      <c r="S226" s="6">
        <v>0</v>
      </c>
      <c r="T226" s="6">
        <v>0</v>
      </c>
      <c r="U226" s="6">
        <v>0</v>
      </c>
      <c r="V226" s="6">
        <f>SUM(NonNurse[[#This Row],[Occupational Therapist Hours]],NonNurse[[#This Row],[OT Assistant Hours]],NonNurse[[#This Row],[OT Aide Hours]])/NonNurse[[#This Row],[MDS Census]]</f>
        <v>0</v>
      </c>
      <c r="W226" s="6">
        <v>0</v>
      </c>
      <c r="X226" s="6">
        <v>0</v>
      </c>
      <c r="Y226" s="6">
        <v>0</v>
      </c>
      <c r="Z226" s="6">
        <f>SUM(NonNurse[[#This Row],[Physical Therapist (PT) Hours]],NonNurse[[#This Row],[PT Assistant Hours]],NonNurse[[#This Row],[PT Aide Hours]])/NonNurse[[#This Row],[MDS Census]]</f>
        <v>0</v>
      </c>
      <c r="AA226" s="6">
        <v>0</v>
      </c>
      <c r="AB226" s="6">
        <v>0</v>
      </c>
      <c r="AC226" s="6">
        <v>0</v>
      </c>
      <c r="AD226" s="6">
        <v>0</v>
      </c>
      <c r="AE226" s="6">
        <v>0</v>
      </c>
      <c r="AF226" s="6">
        <v>0</v>
      </c>
      <c r="AG226" s="6">
        <v>0</v>
      </c>
      <c r="AH226" s="1">
        <v>155745</v>
      </c>
      <c r="AI226">
        <v>5</v>
      </c>
    </row>
    <row r="227" spans="1:35" x14ac:dyDescent="0.25">
      <c r="A227" t="s">
        <v>508</v>
      </c>
      <c r="B227" t="s">
        <v>413</v>
      </c>
      <c r="C227" t="s">
        <v>696</v>
      </c>
      <c r="D227" t="s">
        <v>557</v>
      </c>
      <c r="E227" s="6">
        <v>88.423913043478265</v>
      </c>
      <c r="F227" s="6">
        <v>5.4782608695652177</v>
      </c>
      <c r="G227" s="6">
        <v>0.65217391304347827</v>
      </c>
      <c r="H227" s="6">
        <v>0.78260869565217395</v>
      </c>
      <c r="I227" s="6">
        <v>0.53260869565217395</v>
      </c>
      <c r="J227" s="6">
        <v>0</v>
      </c>
      <c r="K227" s="6">
        <v>0</v>
      </c>
      <c r="L227" s="6">
        <v>4.7651086956521747</v>
      </c>
      <c r="M227" s="6">
        <v>1.7228260869565217</v>
      </c>
      <c r="N227" s="6">
        <v>0</v>
      </c>
      <c r="O227" s="6">
        <f>SUM(NonNurse[[#This Row],[Qualified Social Work Staff Hours]],NonNurse[[#This Row],[Other Social Work Staff Hours]])/NonNurse[[#This Row],[MDS Census]]</f>
        <v>1.9483712354025812E-2</v>
      </c>
      <c r="P227" s="6">
        <v>5.5625</v>
      </c>
      <c r="Q227" s="6">
        <v>5.2771739130434785</v>
      </c>
      <c r="R227" s="6">
        <f>SUM(NonNurse[[#This Row],[Qualified Activities Professional Hours]],NonNurse[[#This Row],[Other Activities Professional Hours]])/NonNurse[[#This Row],[MDS Census]]</f>
        <v>0.12258758451137061</v>
      </c>
      <c r="S227" s="6">
        <v>9.575652173913042</v>
      </c>
      <c r="T227" s="6">
        <v>0.63315217391304346</v>
      </c>
      <c r="U227" s="6">
        <v>0</v>
      </c>
      <c r="V227" s="6">
        <f>SUM(NonNurse[[#This Row],[Occupational Therapist Hours]],NonNurse[[#This Row],[OT Assistant Hours]],NonNurse[[#This Row],[OT Aide Hours]])/NonNurse[[#This Row],[MDS Census]]</f>
        <v>0.11545298094652733</v>
      </c>
      <c r="W227" s="6">
        <v>4.7856521739130438</v>
      </c>
      <c r="X227" s="6">
        <v>3.9963043478260887</v>
      </c>
      <c r="Y227" s="6">
        <v>0</v>
      </c>
      <c r="Z227" s="6">
        <f>SUM(NonNurse[[#This Row],[Physical Therapist (PT) Hours]],NonNurse[[#This Row],[PT Assistant Hours]],NonNurse[[#This Row],[PT Aide Hours]])/NonNurse[[#This Row],[MDS Census]]</f>
        <v>9.9316533497234197E-2</v>
      </c>
      <c r="AA227" s="6">
        <v>0</v>
      </c>
      <c r="AB227" s="6">
        <v>0</v>
      </c>
      <c r="AC227" s="6">
        <v>0</v>
      </c>
      <c r="AD227" s="6">
        <v>0</v>
      </c>
      <c r="AE227" s="6">
        <v>0</v>
      </c>
      <c r="AF227" s="6">
        <v>0</v>
      </c>
      <c r="AG227" s="6">
        <v>0</v>
      </c>
      <c r="AH227" s="1">
        <v>155780</v>
      </c>
      <c r="AI227">
        <v>5</v>
      </c>
    </row>
    <row r="228" spans="1:35" x14ac:dyDescent="0.25">
      <c r="A228" t="s">
        <v>508</v>
      </c>
      <c r="B228" t="s">
        <v>307</v>
      </c>
      <c r="C228" t="s">
        <v>720</v>
      </c>
      <c r="D228" t="s">
        <v>567</v>
      </c>
      <c r="E228" s="6">
        <v>105.46739130434783</v>
      </c>
      <c r="F228" s="6">
        <v>5.2173913043478262</v>
      </c>
      <c r="G228" s="6">
        <v>0</v>
      </c>
      <c r="H228" s="6">
        <v>0</v>
      </c>
      <c r="I228" s="6">
        <v>0.75</v>
      </c>
      <c r="J228" s="6">
        <v>0</v>
      </c>
      <c r="K228" s="6">
        <v>0</v>
      </c>
      <c r="L228" s="6">
        <v>4.9146739130434796</v>
      </c>
      <c r="M228" s="6">
        <v>15.043478260869565</v>
      </c>
      <c r="N228" s="6">
        <v>1.2228260869565217</v>
      </c>
      <c r="O228" s="6">
        <f>SUM(NonNurse[[#This Row],[Qualified Social Work Staff Hours]],NonNurse[[#This Row],[Other Social Work Staff Hours]])/NonNurse[[#This Row],[MDS Census]]</f>
        <v>0.15423065031433575</v>
      </c>
      <c r="P228" s="6">
        <v>0</v>
      </c>
      <c r="Q228" s="6">
        <v>25.046195652173914</v>
      </c>
      <c r="R228" s="6">
        <f>SUM(NonNurse[[#This Row],[Qualified Activities Professional Hours]],NonNurse[[#This Row],[Other Activities Professional Hours]])/NonNurse[[#This Row],[MDS Census]]</f>
        <v>0.2374780995568381</v>
      </c>
      <c r="S228" s="6">
        <v>7.7085869565217369</v>
      </c>
      <c r="T228" s="6">
        <v>3.7258695652173905</v>
      </c>
      <c r="U228" s="6">
        <v>0</v>
      </c>
      <c r="V228" s="6">
        <f>SUM(NonNurse[[#This Row],[Occupational Therapist Hours]],NonNurse[[#This Row],[OT Assistant Hours]],NonNurse[[#This Row],[OT Aide Hours]])/NonNurse[[#This Row],[MDS Census]]</f>
        <v>0.1084169844378027</v>
      </c>
      <c r="W228" s="6">
        <v>9.1160869565217357</v>
      </c>
      <c r="X228" s="6">
        <v>5.7970652173913049</v>
      </c>
      <c r="Y228" s="6">
        <v>0</v>
      </c>
      <c r="Z228" s="6">
        <f>SUM(NonNurse[[#This Row],[Physical Therapist (PT) Hours]],NonNurse[[#This Row],[PT Assistant Hours]],NonNurse[[#This Row],[PT Aide Hours]])/NonNurse[[#This Row],[MDS Census]]</f>
        <v>0.14140059775327216</v>
      </c>
      <c r="AA228" s="6">
        <v>0</v>
      </c>
      <c r="AB228" s="6">
        <v>0</v>
      </c>
      <c r="AC228" s="6">
        <v>0</v>
      </c>
      <c r="AD228" s="6">
        <v>0</v>
      </c>
      <c r="AE228" s="6">
        <v>0.93478260869565222</v>
      </c>
      <c r="AF228" s="6">
        <v>0</v>
      </c>
      <c r="AG228" s="6">
        <v>0</v>
      </c>
      <c r="AH228" s="1">
        <v>155651</v>
      </c>
      <c r="AI228">
        <v>5</v>
      </c>
    </row>
    <row r="229" spans="1:35" x14ac:dyDescent="0.25">
      <c r="A229" t="s">
        <v>508</v>
      </c>
      <c r="B229" t="s">
        <v>332</v>
      </c>
      <c r="C229" t="s">
        <v>692</v>
      </c>
      <c r="D229" t="s">
        <v>571</v>
      </c>
      <c r="E229" s="6">
        <v>46.510869565217391</v>
      </c>
      <c r="F229" s="6">
        <v>32.005760869565215</v>
      </c>
      <c r="G229" s="6">
        <v>0.84782608695652173</v>
      </c>
      <c r="H229" s="6">
        <v>0.125</v>
      </c>
      <c r="I229" s="6">
        <v>0</v>
      </c>
      <c r="J229" s="6">
        <v>0</v>
      </c>
      <c r="K229" s="6">
        <v>0</v>
      </c>
      <c r="L229" s="6">
        <v>2.5326086956521741E-2</v>
      </c>
      <c r="M229" s="6">
        <v>3.8043478260869568E-2</v>
      </c>
      <c r="N229" s="6">
        <v>0</v>
      </c>
      <c r="O229" s="6">
        <f>SUM(NonNurse[[#This Row],[Qualified Social Work Staff Hours]],NonNurse[[#This Row],[Other Social Work Staff Hours]])/NonNurse[[#This Row],[MDS Census]]</f>
        <v>8.1794811871932699E-4</v>
      </c>
      <c r="P229" s="6">
        <v>6.2936956521739127</v>
      </c>
      <c r="Q229" s="6">
        <v>15.563369565217398</v>
      </c>
      <c r="R229" s="6">
        <f>SUM(NonNurse[[#This Row],[Qualified Activities Professional Hours]],NonNurse[[#This Row],[Other Activities Professional Hours]])/NonNurse[[#This Row],[MDS Census]]</f>
        <v>0.46993456415050255</v>
      </c>
      <c r="S229" s="6">
        <v>3.3526086956521737</v>
      </c>
      <c r="T229" s="6">
        <v>0.36271739130434782</v>
      </c>
      <c r="U229" s="6">
        <v>0</v>
      </c>
      <c r="V229" s="6">
        <f>SUM(NonNurse[[#This Row],[Occupational Therapist Hours]],NonNurse[[#This Row],[OT Assistant Hours]],NonNurse[[#This Row],[OT Aide Hours]])/NonNurse[[#This Row],[MDS Census]]</f>
        <v>7.9880813274129464E-2</v>
      </c>
      <c r="W229" s="6">
        <v>2.6982608695652175</v>
      </c>
      <c r="X229" s="6">
        <v>4.5131521739130438</v>
      </c>
      <c r="Y229" s="6">
        <v>0</v>
      </c>
      <c r="Z229" s="6">
        <f>SUM(NonNurse[[#This Row],[Physical Therapist (PT) Hours]],NonNurse[[#This Row],[PT Assistant Hours]],NonNurse[[#This Row],[PT Aide Hours]])/NonNurse[[#This Row],[MDS Census]]</f>
        <v>0.15504790838981072</v>
      </c>
      <c r="AA229" s="6">
        <v>0</v>
      </c>
      <c r="AB229" s="6">
        <v>0</v>
      </c>
      <c r="AC229" s="6">
        <v>0</v>
      </c>
      <c r="AD229" s="6">
        <v>45.566304347826097</v>
      </c>
      <c r="AE229" s="6">
        <v>0</v>
      </c>
      <c r="AF229" s="6">
        <v>0</v>
      </c>
      <c r="AG229" s="6">
        <v>0</v>
      </c>
      <c r="AH229" s="1">
        <v>155680</v>
      </c>
      <c r="AI229">
        <v>5</v>
      </c>
    </row>
    <row r="230" spans="1:35" x14ac:dyDescent="0.25">
      <c r="A230" t="s">
        <v>508</v>
      </c>
      <c r="B230" t="s">
        <v>292</v>
      </c>
      <c r="C230" t="s">
        <v>798</v>
      </c>
      <c r="D230" t="s">
        <v>560</v>
      </c>
      <c r="E230" s="6">
        <v>81.887323943661968</v>
      </c>
      <c r="F230" s="6">
        <v>5.6338028169014081</v>
      </c>
      <c r="G230" s="6">
        <v>0.42661971830985912</v>
      </c>
      <c r="H230" s="6">
        <v>0.34661971830985921</v>
      </c>
      <c r="I230" s="6">
        <v>0.43661971830985913</v>
      </c>
      <c r="J230" s="6">
        <v>0</v>
      </c>
      <c r="K230" s="6">
        <v>0</v>
      </c>
      <c r="L230" s="6">
        <v>2.1183098591549299</v>
      </c>
      <c r="M230" s="6">
        <v>6.707746478873239</v>
      </c>
      <c r="N230" s="6">
        <v>8.1760563380281699</v>
      </c>
      <c r="O230" s="6">
        <f>SUM(NonNurse[[#This Row],[Qualified Social Work Staff Hours]],NonNurse[[#This Row],[Other Social Work Staff Hours]])/NonNurse[[#This Row],[MDS Census]]</f>
        <v>0.18175954592363261</v>
      </c>
      <c r="P230" s="6">
        <v>4.545774647887324</v>
      </c>
      <c r="Q230" s="6">
        <v>2.48943661971831</v>
      </c>
      <c r="R230" s="6">
        <f>SUM(NonNurse[[#This Row],[Qualified Activities Professional Hours]],NonNurse[[#This Row],[Other Activities Professional Hours]])/NonNurse[[#This Row],[MDS Census]]</f>
        <v>8.5913312693498459E-2</v>
      </c>
      <c r="S230" s="6">
        <v>10.013239436619715</v>
      </c>
      <c r="T230" s="6">
        <v>6.6619718309859161E-2</v>
      </c>
      <c r="U230" s="6">
        <v>0</v>
      </c>
      <c r="V230" s="6">
        <f>SUM(NonNurse[[#This Row],[Occupational Therapist Hours]],NonNurse[[#This Row],[OT Assistant Hours]],NonNurse[[#This Row],[OT Aide Hours]])/NonNurse[[#This Row],[MDS Census]]</f>
        <v>0.12309425524595799</v>
      </c>
      <c r="W230" s="6">
        <v>4.3092957746478859</v>
      </c>
      <c r="X230" s="6">
        <v>7.9252112676056363</v>
      </c>
      <c r="Y230" s="6">
        <v>5.295774647887324</v>
      </c>
      <c r="Z230" s="6">
        <f>SUM(NonNurse[[#This Row],[Physical Therapist (PT) Hours]],NonNurse[[#This Row],[PT Assistant Hours]],NonNurse[[#This Row],[PT Aide Hours]])/NonNurse[[#This Row],[MDS Census]]</f>
        <v>0.21407808737530101</v>
      </c>
      <c r="AA230" s="6">
        <v>0</v>
      </c>
      <c r="AB230" s="6">
        <v>0</v>
      </c>
      <c r="AC230" s="6">
        <v>0</v>
      </c>
      <c r="AD230" s="6">
        <v>0</v>
      </c>
      <c r="AE230" s="6">
        <v>0</v>
      </c>
      <c r="AF230" s="6">
        <v>0</v>
      </c>
      <c r="AG230" s="6">
        <v>0</v>
      </c>
      <c r="AH230" s="1">
        <v>155611</v>
      </c>
      <c r="AI230">
        <v>5</v>
      </c>
    </row>
    <row r="231" spans="1:35" x14ac:dyDescent="0.25">
      <c r="A231" t="s">
        <v>508</v>
      </c>
      <c r="B231" t="s">
        <v>228</v>
      </c>
      <c r="C231" t="s">
        <v>696</v>
      </c>
      <c r="D231" t="s">
        <v>557</v>
      </c>
      <c r="E231" s="6">
        <v>32.902173913043477</v>
      </c>
      <c r="F231" s="6">
        <v>1.326086956521739</v>
      </c>
      <c r="G231" s="6">
        <v>0.17119565217391305</v>
      </c>
      <c r="H231" s="6">
        <v>0</v>
      </c>
      <c r="I231" s="6">
        <v>5.3152173913043477</v>
      </c>
      <c r="J231" s="6">
        <v>0</v>
      </c>
      <c r="K231" s="6">
        <v>0.69565217391304346</v>
      </c>
      <c r="L231" s="6">
        <v>2.1074999999999999</v>
      </c>
      <c r="M231" s="6">
        <v>2.548695652173913</v>
      </c>
      <c r="N231" s="6">
        <v>0</v>
      </c>
      <c r="O231" s="6">
        <f>SUM(NonNurse[[#This Row],[Qualified Social Work Staff Hours]],NonNurse[[#This Row],[Other Social Work Staff Hours]])/NonNurse[[#This Row],[MDS Census]]</f>
        <v>7.7462834489593665E-2</v>
      </c>
      <c r="P231" s="6">
        <v>0.34239130434782611</v>
      </c>
      <c r="Q231" s="6">
        <v>0</v>
      </c>
      <c r="R231" s="6">
        <f>SUM(NonNurse[[#This Row],[Qualified Activities Professional Hours]],NonNurse[[#This Row],[Other Activities Professional Hours]])/NonNurse[[#This Row],[MDS Census]]</f>
        <v>1.0406342913776017E-2</v>
      </c>
      <c r="S231" s="6">
        <v>4.2782608695652184</v>
      </c>
      <c r="T231" s="6">
        <v>6.0958695652173933</v>
      </c>
      <c r="U231" s="6">
        <v>0</v>
      </c>
      <c r="V231" s="6">
        <f>SUM(NonNurse[[#This Row],[Occupational Therapist Hours]],NonNurse[[#This Row],[OT Assistant Hours]],NonNurse[[#This Row],[OT Aide Hours]])/NonNurse[[#This Row],[MDS Census]]</f>
        <v>0.31530227948463835</v>
      </c>
      <c r="W231" s="6">
        <v>2.8136956521739136</v>
      </c>
      <c r="X231" s="6">
        <v>5.7210869565217397</v>
      </c>
      <c r="Y231" s="6">
        <v>0</v>
      </c>
      <c r="Z231" s="6">
        <f>SUM(NonNurse[[#This Row],[Physical Therapist (PT) Hours]],NonNurse[[#This Row],[PT Assistant Hours]],NonNurse[[#This Row],[PT Aide Hours]])/NonNurse[[#This Row],[MDS Census]]</f>
        <v>0.25939874463164858</v>
      </c>
      <c r="AA231" s="6">
        <v>0</v>
      </c>
      <c r="AB231" s="6">
        <v>0</v>
      </c>
      <c r="AC231" s="6">
        <v>0</v>
      </c>
      <c r="AD231" s="6">
        <v>0</v>
      </c>
      <c r="AE231" s="6">
        <v>0</v>
      </c>
      <c r="AF231" s="6">
        <v>0</v>
      </c>
      <c r="AG231" s="6">
        <v>0</v>
      </c>
      <c r="AH231" s="1">
        <v>155472</v>
      </c>
      <c r="AI231">
        <v>5</v>
      </c>
    </row>
    <row r="232" spans="1:35" x14ac:dyDescent="0.25">
      <c r="A232" t="s">
        <v>508</v>
      </c>
      <c r="B232" t="s">
        <v>9</v>
      </c>
      <c r="C232" t="s">
        <v>696</v>
      </c>
      <c r="D232" t="s">
        <v>557</v>
      </c>
      <c r="E232" s="6">
        <v>141.06521739130434</v>
      </c>
      <c r="F232" s="6">
        <v>0</v>
      </c>
      <c r="G232" s="6">
        <v>0.13043478260869565</v>
      </c>
      <c r="H232" s="6">
        <v>0.56521739130434778</v>
      </c>
      <c r="I232" s="6">
        <v>5.6956521739130439</v>
      </c>
      <c r="J232" s="6">
        <v>0</v>
      </c>
      <c r="K232" s="6">
        <v>0</v>
      </c>
      <c r="L232" s="6">
        <v>9.3135869565217373</v>
      </c>
      <c r="M232" s="6">
        <v>11.5</v>
      </c>
      <c r="N232" s="6">
        <v>0</v>
      </c>
      <c r="O232" s="6">
        <f>SUM(NonNurse[[#This Row],[Qualified Social Work Staff Hours]],NonNurse[[#This Row],[Other Social Work Staff Hours]])/NonNurse[[#This Row],[MDS Census]]</f>
        <v>8.1522576668207739E-2</v>
      </c>
      <c r="P232" s="6">
        <v>0</v>
      </c>
      <c r="Q232" s="6">
        <v>25.714673913043477</v>
      </c>
      <c r="R232" s="6">
        <f>SUM(NonNurse[[#This Row],[Qualified Activities Professional Hours]],NonNurse[[#This Row],[Other Activities Professional Hours]])/NonNurse[[#This Row],[MDS Census]]</f>
        <v>0.18228925874556942</v>
      </c>
      <c r="S232" s="6">
        <v>5.0718478260869562</v>
      </c>
      <c r="T232" s="6">
        <v>1.6946739130434783</v>
      </c>
      <c r="U232" s="6">
        <v>0</v>
      </c>
      <c r="V232" s="6">
        <f>SUM(NonNurse[[#This Row],[Occupational Therapist Hours]],NonNurse[[#This Row],[OT Assistant Hours]],NonNurse[[#This Row],[OT Aide Hours]])/NonNurse[[#This Row],[MDS Census]]</f>
        <v>4.7967329326552621E-2</v>
      </c>
      <c r="W232" s="6">
        <v>5.6107608695652171</v>
      </c>
      <c r="X232" s="6">
        <v>0.78815217391304337</v>
      </c>
      <c r="Y232" s="6">
        <v>1.6413043478260869</v>
      </c>
      <c r="Z232" s="6">
        <f>SUM(NonNurse[[#This Row],[Physical Therapist (PT) Hours]],NonNurse[[#This Row],[PT Assistant Hours]],NonNurse[[#This Row],[PT Aide Hours]])/NonNurse[[#This Row],[MDS Census]]</f>
        <v>5.6996455540144861E-2</v>
      </c>
      <c r="AA232" s="6">
        <v>0</v>
      </c>
      <c r="AB232" s="6">
        <v>0</v>
      </c>
      <c r="AC232" s="6">
        <v>0</v>
      </c>
      <c r="AD232" s="6">
        <v>0</v>
      </c>
      <c r="AE232" s="6">
        <v>0.38043478260869568</v>
      </c>
      <c r="AF232" s="6">
        <v>0</v>
      </c>
      <c r="AG232" s="6">
        <v>0.13043478260869565</v>
      </c>
      <c r="AH232" s="1">
        <v>155001</v>
      </c>
      <c r="AI232">
        <v>5</v>
      </c>
    </row>
    <row r="233" spans="1:35" x14ac:dyDescent="0.25">
      <c r="A233" t="s">
        <v>508</v>
      </c>
      <c r="B233" t="s">
        <v>390</v>
      </c>
      <c r="C233" t="s">
        <v>707</v>
      </c>
      <c r="D233" t="s">
        <v>603</v>
      </c>
      <c r="E233" s="6">
        <v>56.706521739130437</v>
      </c>
      <c r="F233" s="6">
        <v>5.2173913043478262</v>
      </c>
      <c r="G233" s="6">
        <v>0.68478260869565222</v>
      </c>
      <c r="H233" s="6">
        <v>0.36956521739130432</v>
      </c>
      <c r="I233" s="6">
        <v>1.0108695652173914</v>
      </c>
      <c r="J233" s="6">
        <v>0</v>
      </c>
      <c r="K233" s="6">
        <v>0</v>
      </c>
      <c r="L233" s="6">
        <v>1.5978260869565217</v>
      </c>
      <c r="M233" s="6">
        <v>5.0434782608695654</v>
      </c>
      <c r="N233" s="6">
        <v>0</v>
      </c>
      <c r="O233" s="6">
        <f>SUM(NonNurse[[#This Row],[Qualified Social Work Staff Hours]],NonNurse[[#This Row],[Other Social Work Staff Hours]])/NonNurse[[#This Row],[MDS Census]]</f>
        <v>8.8940003833620856E-2</v>
      </c>
      <c r="P233" s="6">
        <v>14.078804347826088</v>
      </c>
      <c r="Q233" s="6">
        <v>0</v>
      </c>
      <c r="R233" s="6">
        <f>SUM(NonNurse[[#This Row],[Qualified Activities Professional Hours]],NonNurse[[#This Row],[Other Activities Professional Hours]])/NonNurse[[#This Row],[MDS Census]]</f>
        <v>0.24827487061529616</v>
      </c>
      <c r="S233" s="6">
        <v>2.8817391304347826</v>
      </c>
      <c r="T233" s="6">
        <v>6.8706521739130437</v>
      </c>
      <c r="U233" s="6">
        <v>0</v>
      </c>
      <c r="V233" s="6">
        <f>SUM(NonNurse[[#This Row],[Occupational Therapist Hours]],NonNurse[[#This Row],[OT Assistant Hours]],NonNurse[[#This Row],[OT Aide Hours]])/NonNurse[[#This Row],[MDS Census]]</f>
        <v>0.17198006517155454</v>
      </c>
      <c r="W233" s="6">
        <v>4.0199999999999996</v>
      </c>
      <c r="X233" s="6">
        <v>7.9264130434782611</v>
      </c>
      <c r="Y233" s="6">
        <v>0</v>
      </c>
      <c r="Z233" s="6">
        <f>SUM(NonNurse[[#This Row],[Physical Therapist (PT) Hours]],NonNurse[[#This Row],[PT Assistant Hours]],NonNurse[[#This Row],[PT Aide Hours]])/NonNurse[[#This Row],[MDS Census]]</f>
        <v>0.21067088364960704</v>
      </c>
      <c r="AA233" s="6">
        <v>0</v>
      </c>
      <c r="AB233" s="6">
        <v>0</v>
      </c>
      <c r="AC233" s="6">
        <v>0</v>
      </c>
      <c r="AD233" s="6">
        <v>0</v>
      </c>
      <c r="AE233" s="6">
        <v>0</v>
      </c>
      <c r="AF233" s="6">
        <v>0</v>
      </c>
      <c r="AG233" s="6">
        <v>0</v>
      </c>
      <c r="AH233" s="1">
        <v>155754</v>
      </c>
      <c r="AI233">
        <v>5</v>
      </c>
    </row>
    <row r="234" spans="1:35" x14ac:dyDescent="0.25">
      <c r="A234" t="s">
        <v>508</v>
      </c>
      <c r="B234" t="s">
        <v>250</v>
      </c>
      <c r="C234" t="s">
        <v>771</v>
      </c>
      <c r="D234" t="s">
        <v>553</v>
      </c>
      <c r="E234" s="6">
        <v>59.75</v>
      </c>
      <c r="F234" s="6">
        <v>5.4347826086956523</v>
      </c>
      <c r="G234" s="6">
        <v>0</v>
      </c>
      <c r="H234" s="6">
        <v>0</v>
      </c>
      <c r="I234" s="6">
        <v>0</v>
      </c>
      <c r="J234" s="6">
        <v>0</v>
      </c>
      <c r="K234" s="6">
        <v>0</v>
      </c>
      <c r="L234" s="6">
        <v>2.9535869565217387</v>
      </c>
      <c r="M234" s="6">
        <v>5.3913043478260869</v>
      </c>
      <c r="N234" s="6">
        <v>0</v>
      </c>
      <c r="O234" s="6">
        <f>SUM(NonNurse[[#This Row],[Qualified Social Work Staff Hours]],NonNurse[[#This Row],[Other Social Work Staff Hours]])/NonNurse[[#This Row],[MDS Census]]</f>
        <v>9.0231035110060032E-2</v>
      </c>
      <c r="P234" s="6">
        <v>10.649456521739131</v>
      </c>
      <c r="Q234" s="6">
        <v>8.6141304347826093</v>
      </c>
      <c r="R234" s="6">
        <f>SUM(NonNurse[[#This Row],[Qualified Activities Professional Hours]],NonNurse[[#This Row],[Other Activities Professional Hours]])/NonNurse[[#This Row],[MDS Census]]</f>
        <v>0.3224031289794434</v>
      </c>
      <c r="S234" s="6">
        <v>4.1209782608695669</v>
      </c>
      <c r="T234" s="6">
        <v>0.61315217391304355</v>
      </c>
      <c r="U234" s="6">
        <v>0</v>
      </c>
      <c r="V234" s="6">
        <f>SUM(NonNurse[[#This Row],[Occupational Therapist Hours]],NonNurse[[#This Row],[OT Assistant Hours]],NonNurse[[#This Row],[OT Aide Hours]])/NonNurse[[#This Row],[MDS Census]]</f>
        <v>7.9232308531926532E-2</v>
      </c>
      <c r="W234" s="6">
        <v>2.8826086956521739</v>
      </c>
      <c r="X234" s="6">
        <v>5.1793478260869561</v>
      </c>
      <c r="Y234" s="6">
        <v>0</v>
      </c>
      <c r="Z234" s="6">
        <f>SUM(NonNurse[[#This Row],[Physical Therapist (PT) Hours]],NonNurse[[#This Row],[PT Assistant Hours]],NonNurse[[#This Row],[PT Aide Hours]])/NonNurse[[#This Row],[MDS Census]]</f>
        <v>0.13492814262324904</v>
      </c>
      <c r="AA234" s="6">
        <v>0</v>
      </c>
      <c r="AB234" s="6">
        <v>0</v>
      </c>
      <c r="AC234" s="6">
        <v>0</v>
      </c>
      <c r="AD234" s="6">
        <v>0</v>
      </c>
      <c r="AE234" s="6">
        <v>0</v>
      </c>
      <c r="AF234" s="6">
        <v>0</v>
      </c>
      <c r="AG234" s="6">
        <v>0</v>
      </c>
      <c r="AH234" s="1">
        <v>155503</v>
      </c>
      <c r="AI234">
        <v>5</v>
      </c>
    </row>
    <row r="235" spans="1:35" x14ac:dyDescent="0.25">
      <c r="A235" t="s">
        <v>508</v>
      </c>
      <c r="B235" t="s">
        <v>148</v>
      </c>
      <c r="C235" t="s">
        <v>678</v>
      </c>
      <c r="D235" t="s">
        <v>625</v>
      </c>
      <c r="E235" s="6">
        <v>128.64130434782609</v>
      </c>
      <c r="F235" s="6">
        <v>5.1304347826086953</v>
      </c>
      <c r="G235" s="6">
        <v>0.92391304347826086</v>
      </c>
      <c r="H235" s="6">
        <v>0.61413043478260865</v>
      </c>
      <c r="I235" s="6">
        <v>3.597826086956522</v>
      </c>
      <c r="J235" s="6">
        <v>0</v>
      </c>
      <c r="K235" s="6">
        <v>0</v>
      </c>
      <c r="L235" s="6">
        <v>3.4277173913043479</v>
      </c>
      <c r="M235" s="6">
        <v>0</v>
      </c>
      <c r="N235" s="6">
        <v>0.27445652173913043</v>
      </c>
      <c r="O235" s="6">
        <f>SUM(NonNurse[[#This Row],[Qualified Social Work Staff Hours]],NonNurse[[#This Row],[Other Social Work Staff Hours]])/NonNurse[[#This Row],[MDS Census]]</f>
        <v>2.1335023236163917E-3</v>
      </c>
      <c r="P235" s="6">
        <v>4.6304347826086953</v>
      </c>
      <c r="Q235" s="6">
        <v>27.751304347826089</v>
      </c>
      <c r="R235" s="6">
        <f>SUM(NonNurse[[#This Row],[Qualified Activities Professional Hours]],NonNurse[[#This Row],[Other Activities Professional Hours]])/NonNurse[[#This Row],[MDS Census]]</f>
        <v>0.25172116603295308</v>
      </c>
      <c r="S235" s="6">
        <v>7.9854347826086967</v>
      </c>
      <c r="T235" s="6">
        <v>8.8389130434782608</v>
      </c>
      <c r="U235" s="6">
        <v>0</v>
      </c>
      <c r="V235" s="6">
        <f>SUM(NonNurse[[#This Row],[Occupational Therapist Hours]],NonNurse[[#This Row],[OT Assistant Hours]],NonNurse[[#This Row],[OT Aide Hours]])/NonNurse[[#This Row],[MDS Census]]</f>
        <v>0.13078495986480776</v>
      </c>
      <c r="W235" s="6">
        <v>5.6647826086956528</v>
      </c>
      <c r="X235" s="6">
        <v>8.5157608695652183</v>
      </c>
      <c r="Y235" s="6">
        <v>0</v>
      </c>
      <c r="Z235" s="6">
        <f>SUM(NonNurse[[#This Row],[Physical Therapist (PT) Hours]],NonNurse[[#This Row],[PT Assistant Hours]],NonNurse[[#This Row],[PT Aide Hours]])/NonNurse[[#This Row],[MDS Census]]</f>
        <v>0.11023320659062104</v>
      </c>
      <c r="AA235" s="6">
        <v>0</v>
      </c>
      <c r="AB235" s="6">
        <v>0</v>
      </c>
      <c r="AC235" s="6">
        <v>0</v>
      </c>
      <c r="AD235" s="6">
        <v>0</v>
      </c>
      <c r="AE235" s="6">
        <v>1.0869565217391304E-2</v>
      </c>
      <c r="AF235" s="6">
        <v>0</v>
      </c>
      <c r="AG235" s="6">
        <v>0</v>
      </c>
      <c r="AH235" s="1">
        <v>155312</v>
      </c>
      <c r="AI235">
        <v>5</v>
      </c>
    </row>
    <row r="236" spans="1:35" x14ac:dyDescent="0.25">
      <c r="A236" t="s">
        <v>508</v>
      </c>
      <c r="B236" t="s">
        <v>284</v>
      </c>
      <c r="C236" t="s">
        <v>720</v>
      </c>
      <c r="D236" t="s">
        <v>567</v>
      </c>
      <c r="E236" s="6">
        <v>133.02173913043478</v>
      </c>
      <c r="F236" s="6">
        <v>5.1304347826086953</v>
      </c>
      <c r="G236" s="6">
        <v>1.5380434782608696</v>
      </c>
      <c r="H236" s="6">
        <v>0.59239130434782605</v>
      </c>
      <c r="I236" s="6">
        <v>0.68478260869565222</v>
      </c>
      <c r="J236" s="6">
        <v>0</v>
      </c>
      <c r="K236" s="6">
        <v>1.7255434782608696</v>
      </c>
      <c r="L236" s="6">
        <v>2.8159782608695645</v>
      </c>
      <c r="M236" s="6">
        <v>3.0434782608695654</v>
      </c>
      <c r="N236" s="6">
        <v>5.1470652173913036</v>
      </c>
      <c r="O236" s="6">
        <f>SUM(NonNurse[[#This Row],[Qualified Social Work Staff Hours]],NonNurse[[#This Row],[Other Social Work Staff Hours]])/NonNurse[[#This Row],[MDS Census]]</f>
        <v>6.1572969439450891E-2</v>
      </c>
      <c r="P236" s="6">
        <v>5.0240217391304354</v>
      </c>
      <c r="Q236" s="6">
        <v>21.629565217391317</v>
      </c>
      <c r="R236" s="6">
        <f>SUM(NonNurse[[#This Row],[Qualified Activities Professional Hours]],NonNurse[[#This Row],[Other Activities Professional Hours]])/NonNurse[[#This Row],[MDS Census]]</f>
        <v>0.20037015852263451</v>
      </c>
      <c r="S236" s="6">
        <v>3.473260869565217</v>
      </c>
      <c r="T236" s="6">
        <v>7.7702173913043477</v>
      </c>
      <c r="U236" s="6">
        <v>0</v>
      </c>
      <c r="V236" s="6">
        <f>SUM(NonNurse[[#This Row],[Occupational Therapist Hours]],NonNurse[[#This Row],[OT Assistant Hours]],NonNurse[[#This Row],[OT Aide Hours]])/NonNurse[[#This Row],[MDS Census]]</f>
        <v>8.4523614969766306E-2</v>
      </c>
      <c r="W236" s="6">
        <v>4.1319565217391281</v>
      </c>
      <c r="X236" s="6">
        <v>14.807391304347821</v>
      </c>
      <c r="Y236" s="6">
        <v>0</v>
      </c>
      <c r="Z236" s="6">
        <f>SUM(NonNurse[[#This Row],[Physical Therapist (PT) Hours]],NonNurse[[#This Row],[PT Assistant Hours]],NonNurse[[#This Row],[PT Aide Hours]])/NonNurse[[#This Row],[MDS Census]]</f>
        <v>0.14237783951626076</v>
      </c>
      <c r="AA236" s="6">
        <v>0</v>
      </c>
      <c r="AB236" s="6">
        <v>0</v>
      </c>
      <c r="AC236" s="6">
        <v>0</v>
      </c>
      <c r="AD236" s="6">
        <v>0</v>
      </c>
      <c r="AE236" s="6">
        <v>0</v>
      </c>
      <c r="AF236" s="6">
        <v>0</v>
      </c>
      <c r="AG236" s="6">
        <v>0.95923913043478259</v>
      </c>
      <c r="AH236" s="1">
        <v>155593</v>
      </c>
      <c r="AI236">
        <v>5</v>
      </c>
    </row>
    <row r="237" spans="1:35" x14ac:dyDescent="0.25">
      <c r="A237" t="s">
        <v>508</v>
      </c>
      <c r="B237" t="s">
        <v>419</v>
      </c>
      <c r="C237" t="s">
        <v>721</v>
      </c>
      <c r="D237" t="s">
        <v>604</v>
      </c>
      <c r="E237" s="6">
        <v>113.94565217391305</v>
      </c>
      <c r="F237" s="6">
        <v>0</v>
      </c>
      <c r="G237" s="6">
        <v>1.8369565217391304</v>
      </c>
      <c r="H237" s="6">
        <v>9.1413043478260878</v>
      </c>
      <c r="I237" s="6">
        <v>0</v>
      </c>
      <c r="J237" s="6">
        <v>0</v>
      </c>
      <c r="K237" s="6">
        <v>11.818152173913045</v>
      </c>
      <c r="L237" s="6">
        <v>2.1861956521739141</v>
      </c>
      <c r="M237" s="6">
        <v>20.423913043478262</v>
      </c>
      <c r="N237" s="6">
        <v>3.1793478260869565</v>
      </c>
      <c r="O237" s="6">
        <f>SUM(NonNurse[[#This Row],[Qualified Social Work Staff Hours]],NonNurse[[#This Row],[Other Social Work Staff Hours]])/NonNurse[[#This Row],[MDS Census]]</f>
        <v>0.20714490126872079</v>
      </c>
      <c r="P237" s="6">
        <v>4.6711956521739131</v>
      </c>
      <c r="Q237" s="6">
        <v>40.633369565217393</v>
      </c>
      <c r="R237" s="6">
        <f>SUM(NonNurse[[#This Row],[Qualified Activities Professional Hours]],NonNurse[[#This Row],[Other Activities Professional Hours]])/NonNurse[[#This Row],[MDS Census]]</f>
        <v>0.39759801583516169</v>
      </c>
      <c r="S237" s="6">
        <v>2.1480434782608695</v>
      </c>
      <c r="T237" s="6">
        <v>4.6546739130434798</v>
      </c>
      <c r="U237" s="6">
        <v>0</v>
      </c>
      <c r="V237" s="6">
        <f>SUM(NonNurse[[#This Row],[Occupational Therapist Hours]],NonNurse[[#This Row],[OT Assistant Hours]],NonNurse[[#This Row],[OT Aide Hours]])/NonNurse[[#This Row],[MDS Census]]</f>
        <v>5.9701421348850529E-2</v>
      </c>
      <c r="W237" s="6">
        <v>5.6236956521739128</v>
      </c>
      <c r="X237" s="6">
        <v>4.7436956521739129</v>
      </c>
      <c r="Y237" s="6">
        <v>0</v>
      </c>
      <c r="Z237" s="6">
        <f>SUM(NonNurse[[#This Row],[Physical Therapist (PT) Hours]],NonNurse[[#This Row],[PT Assistant Hours]],NonNurse[[#This Row],[PT Aide Hours]])/NonNurse[[#This Row],[MDS Census]]</f>
        <v>9.0985404941333586E-2</v>
      </c>
      <c r="AA237" s="6">
        <v>0</v>
      </c>
      <c r="AB237" s="6">
        <v>0</v>
      </c>
      <c r="AC237" s="6">
        <v>0</v>
      </c>
      <c r="AD237" s="6">
        <v>0</v>
      </c>
      <c r="AE237" s="6">
        <v>33.739130434782609</v>
      </c>
      <c r="AF237" s="6">
        <v>4.8369565217391308</v>
      </c>
      <c r="AG237" s="6">
        <v>1.5054347826086956</v>
      </c>
      <c r="AH237" s="1">
        <v>155787</v>
      </c>
      <c r="AI237">
        <v>5</v>
      </c>
    </row>
    <row r="238" spans="1:35" x14ac:dyDescent="0.25">
      <c r="A238" t="s">
        <v>508</v>
      </c>
      <c r="B238" t="s">
        <v>237</v>
      </c>
      <c r="C238" t="s">
        <v>767</v>
      </c>
      <c r="D238" t="s">
        <v>624</v>
      </c>
      <c r="E238" s="6">
        <v>28.630434782608695</v>
      </c>
      <c r="F238" s="6">
        <v>5.3478260869565215</v>
      </c>
      <c r="G238" s="6">
        <v>0.11956521739130435</v>
      </c>
      <c r="H238" s="6">
        <v>0.12228260869565218</v>
      </c>
      <c r="I238" s="6">
        <v>0.31521739130434784</v>
      </c>
      <c r="J238" s="6">
        <v>0</v>
      </c>
      <c r="K238" s="6">
        <v>0.375</v>
      </c>
      <c r="L238" s="6">
        <v>0.62771739130434778</v>
      </c>
      <c r="M238" s="6">
        <v>0.15217391304347827</v>
      </c>
      <c r="N238" s="6">
        <v>4.8315217391304346</v>
      </c>
      <c r="O238" s="6">
        <f>SUM(NonNurse[[#This Row],[Qualified Social Work Staff Hours]],NonNurse[[#This Row],[Other Social Work Staff Hours]])/NonNurse[[#This Row],[MDS Census]]</f>
        <v>0.1740698557327259</v>
      </c>
      <c r="P238" s="6">
        <v>0</v>
      </c>
      <c r="Q238" s="6">
        <v>3.3315217391304346</v>
      </c>
      <c r="R238" s="6">
        <f>SUM(NonNurse[[#This Row],[Qualified Activities Professional Hours]],NonNurse[[#This Row],[Other Activities Professional Hours]])/NonNurse[[#This Row],[MDS Census]]</f>
        <v>0.11636294608959756</v>
      </c>
      <c r="S238" s="6">
        <v>3.2418478260869565</v>
      </c>
      <c r="T238" s="6">
        <v>0</v>
      </c>
      <c r="U238" s="6">
        <v>0</v>
      </c>
      <c r="V238" s="6">
        <f>SUM(NonNurse[[#This Row],[Occupational Therapist Hours]],NonNurse[[#This Row],[OT Assistant Hours]],NonNurse[[#This Row],[OT Aide Hours]])/NonNurse[[#This Row],[MDS Census]]</f>
        <v>0.11323082763857252</v>
      </c>
      <c r="W238" s="6">
        <v>0.83152173913043481</v>
      </c>
      <c r="X238" s="6">
        <v>3.6005434782608696</v>
      </c>
      <c r="Y238" s="6">
        <v>0</v>
      </c>
      <c r="Z238" s="6">
        <f>SUM(NonNurse[[#This Row],[Physical Therapist (PT) Hours]],NonNurse[[#This Row],[PT Assistant Hours]],NonNurse[[#This Row],[PT Aide Hours]])/NonNurse[[#This Row],[MDS Census]]</f>
        <v>0.15480258162490509</v>
      </c>
      <c r="AA238" s="6">
        <v>0</v>
      </c>
      <c r="AB238" s="6">
        <v>0</v>
      </c>
      <c r="AC238" s="6">
        <v>0</v>
      </c>
      <c r="AD238" s="6">
        <v>0</v>
      </c>
      <c r="AE238" s="6">
        <v>0</v>
      </c>
      <c r="AF238" s="6">
        <v>0</v>
      </c>
      <c r="AG238" s="6">
        <v>0</v>
      </c>
      <c r="AH238" s="1">
        <v>155482</v>
      </c>
      <c r="AI238">
        <v>5</v>
      </c>
    </row>
    <row r="239" spans="1:35" x14ac:dyDescent="0.25">
      <c r="A239" t="s">
        <v>508</v>
      </c>
      <c r="B239" t="s">
        <v>234</v>
      </c>
      <c r="C239" t="s">
        <v>708</v>
      </c>
      <c r="D239" t="s">
        <v>605</v>
      </c>
      <c r="E239" s="6">
        <v>106.85869565217391</v>
      </c>
      <c r="F239" s="6">
        <v>4.3478260869565215</v>
      </c>
      <c r="G239" s="6">
        <v>0.55434782608695654</v>
      </c>
      <c r="H239" s="6">
        <v>0</v>
      </c>
      <c r="I239" s="6">
        <v>1.4782608695652173</v>
      </c>
      <c r="J239" s="6">
        <v>0</v>
      </c>
      <c r="K239" s="6">
        <v>0</v>
      </c>
      <c r="L239" s="6">
        <v>6.7608695652173916</v>
      </c>
      <c r="M239" s="6">
        <v>14.633152173913043</v>
      </c>
      <c r="N239" s="6">
        <v>0</v>
      </c>
      <c r="O239" s="6">
        <f>SUM(NonNurse[[#This Row],[Qualified Social Work Staff Hours]],NonNurse[[#This Row],[Other Social Work Staff Hours]])/NonNurse[[#This Row],[MDS Census]]</f>
        <v>0.13693927372596887</v>
      </c>
      <c r="P239" s="6">
        <v>6.0326086956521738</v>
      </c>
      <c r="Q239" s="6">
        <v>29.274456521739129</v>
      </c>
      <c r="R239" s="6">
        <f>SUM(NonNurse[[#This Row],[Qualified Activities Professional Hours]],NonNurse[[#This Row],[Other Activities Professional Hours]])/NonNurse[[#This Row],[MDS Census]]</f>
        <v>0.33040891058895333</v>
      </c>
      <c r="S239" s="6">
        <v>14.464673913043478</v>
      </c>
      <c r="T239" s="6">
        <v>9.0733695652173907</v>
      </c>
      <c r="U239" s="6">
        <v>0</v>
      </c>
      <c r="V239" s="6">
        <f>SUM(NonNurse[[#This Row],[Occupational Therapist Hours]],NonNurse[[#This Row],[OT Assistant Hours]],NonNurse[[#This Row],[OT Aide Hours]])/NonNurse[[#This Row],[MDS Census]]</f>
        <v>0.22027260705930221</v>
      </c>
      <c r="W239" s="6">
        <v>15.921195652173912</v>
      </c>
      <c r="X239" s="6">
        <v>16.277173913043477</v>
      </c>
      <c r="Y239" s="6">
        <v>4.3478260869565215</v>
      </c>
      <c r="Z239" s="6">
        <f>SUM(NonNurse[[#This Row],[Physical Therapist (PT) Hours]],NonNurse[[#This Row],[PT Assistant Hours]],NonNurse[[#This Row],[PT Aide Hours]])/NonNurse[[#This Row],[MDS Census]]</f>
        <v>0.34200488251449501</v>
      </c>
      <c r="AA239" s="6">
        <v>0</v>
      </c>
      <c r="AB239" s="6">
        <v>0</v>
      </c>
      <c r="AC239" s="6">
        <v>0</v>
      </c>
      <c r="AD239" s="6">
        <v>0</v>
      </c>
      <c r="AE239" s="6">
        <v>19.543478260869566</v>
      </c>
      <c r="AF239" s="6">
        <v>0</v>
      </c>
      <c r="AG239" s="6">
        <v>0</v>
      </c>
      <c r="AH239" s="1">
        <v>155479</v>
      </c>
      <c r="AI239">
        <v>5</v>
      </c>
    </row>
    <row r="240" spans="1:35" x14ac:dyDescent="0.25">
      <c r="A240" t="s">
        <v>508</v>
      </c>
      <c r="B240" t="s">
        <v>98</v>
      </c>
      <c r="C240" t="s">
        <v>704</v>
      </c>
      <c r="D240" t="s">
        <v>569</v>
      </c>
      <c r="E240" s="6">
        <v>72.945652173913047</v>
      </c>
      <c r="F240" s="6">
        <v>4.0951086956521738</v>
      </c>
      <c r="G240" s="6">
        <v>0.69565217391304346</v>
      </c>
      <c r="H240" s="6">
        <v>0.52173913043478259</v>
      </c>
      <c r="I240" s="6">
        <v>0.33695652173913043</v>
      </c>
      <c r="J240" s="6">
        <v>0</v>
      </c>
      <c r="K240" s="6">
        <v>0</v>
      </c>
      <c r="L240" s="6">
        <v>4.2897826086956501</v>
      </c>
      <c r="M240" s="6">
        <v>1.0434782608695652</v>
      </c>
      <c r="N240" s="6">
        <v>0</v>
      </c>
      <c r="O240" s="6">
        <f>SUM(NonNurse[[#This Row],[Qualified Social Work Staff Hours]],NonNurse[[#This Row],[Other Social Work Staff Hours]])/NonNurse[[#This Row],[MDS Census]]</f>
        <v>1.430487259722843E-2</v>
      </c>
      <c r="P240" s="6">
        <v>7.3478260869565215</v>
      </c>
      <c r="Q240" s="6">
        <v>5.1632608695652173</v>
      </c>
      <c r="R240" s="6">
        <f>SUM(NonNurse[[#This Row],[Qualified Activities Professional Hours]],NonNurse[[#This Row],[Other Activities Professional Hours]])/NonNurse[[#This Row],[MDS Census]]</f>
        <v>0.1715124422589778</v>
      </c>
      <c r="S240" s="6">
        <v>2.0815217391304346</v>
      </c>
      <c r="T240" s="6">
        <v>9.0029347826086941</v>
      </c>
      <c r="U240" s="6">
        <v>0</v>
      </c>
      <c r="V240" s="6">
        <f>SUM(NonNurse[[#This Row],[Occupational Therapist Hours]],NonNurse[[#This Row],[OT Assistant Hours]],NonNurse[[#This Row],[OT Aide Hours]])/NonNurse[[#This Row],[MDS Census]]</f>
        <v>0.15195499925495451</v>
      </c>
      <c r="W240" s="6">
        <v>2.7041304347826087</v>
      </c>
      <c r="X240" s="6">
        <v>10.624891304347827</v>
      </c>
      <c r="Y240" s="6">
        <v>0</v>
      </c>
      <c r="Z240" s="6">
        <f>SUM(NonNurse[[#This Row],[Physical Therapist (PT) Hours]],NonNurse[[#This Row],[PT Assistant Hours]],NonNurse[[#This Row],[PT Aide Hours]])/NonNurse[[#This Row],[MDS Census]]</f>
        <v>0.18272537624795113</v>
      </c>
      <c r="AA240" s="6">
        <v>0</v>
      </c>
      <c r="AB240" s="6">
        <v>0</v>
      </c>
      <c r="AC240" s="6">
        <v>0</v>
      </c>
      <c r="AD240" s="6">
        <v>0</v>
      </c>
      <c r="AE240" s="6">
        <v>2.1739130434782608E-2</v>
      </c>
      <c r="AF240" s="6">
        <v>0</v>
      </c>
      <c r="AG240" s="6">
        <v>0</v>
      </c>
      <c r="AH240" s="1">
        <v>155222</v>
      </c>
      <c r="AI240">
        <v>5</v>
      </c>
    </row>
    <row r="241" spans="1:35" x14ac:dyDescent="0.25">
      <c r="A241" t="s">
        <v>508</v>
      </c>
      <c r="B241" t="s">
        <v>127</v>
      </c>
      <c r="C241" t="s">
        <v>741</v>
      </c>
      <c r="D241" t="s">
        <v>595</v>
      </c>
      <c r="E241" s="6">
        <v>56.902173913043477</v>
      </c>
      <c r="F241" s="6">
        <v>5.0434782608695654</v>
      </c>
      <c r="G241" s="6">
        <v>0.4891304347826087</v>
      </c>
      <c r="H241" s="6">
        <v>0.19673913043478261</v>
      </c>
      <c r="I241" s="6">
        <v>0.27173913043478259</v>
      </c>
      <c r="J241" s="6">
        <v>0</v>
      </c>
      <c r="K241" s="6">
        <v>0</v>
      </c>
      <c r="L241" s="6">
        <v>2.6930434782608694</v>
      </c>
      <c r="M241" s="6">
        <v>4.7608695652173916</v>
      </c>
      <c r="N241" s="6">
        <v>4.6749999999999998</v>
      </c>
      <c r="O241" s="6">
        <f>SUM(NonNurse[[#This Row],[Qualified Social Work Staff Hours]],NonNurse[[#This Row],[Other Social Work Staff Hours]])/NonNurse[[#This Row],[MDS Census]]</f>
        <v>0.1658261700095511</v>
      </c>
      <c r="P241" s="6">
        <v>9.884565217391307</v>
      </c>
      <c r="Q241" s="6">
        <v>5.5513043478260871</v>
      </c>
      <c r="R241" s="6">
        <f>SUM(NonNurse[[#This Row],[Qualified Activities Professional Hours]],NonNurse[[#This Row],[Other Activities Professional Hours]])/NonNurse[[#This Row],[MDS Census]]</f>
        <v>0.27127029608404973</v>
      </c>
      <c r="S241" s="6">
        <v>6.8417391304347808</v>
      </c>
      <c r="T241" s="6">
        <v>0.89456521739130446</v>
      </c>
      <c r="U241" s="6">
        <v>0</v>
      </c>
      <c r="V241" s="6">
        <f>SUM(NonNurse[[#This Row],[Occupational Therapist Hours]],NonNurse[[#This Row],[OT Assistant Hours]],NonNurse[[#This Row],[OT Aide Hours]])/NonNurse[[#This Row],[MDS Census]]</f>
        <v>0.1359579751671442</v>
      </c>
      <c r="W241" s="6">
        <v>4.8710869565217383</v>
      </c>
      <c r="X241" s="6">
        <v>2.6072826086956522</v>
      </c>
      <c r="Y241" s="6">
        <v>0</v>
      </c>
      <c r="Z241" s="6">
        <f>SUM(NonNurse[[#This Row],[Physical Therapist (PT) Hours]],NonNurse[[#This Row],[PT Assistant Hours]],NonNurse[[#This Row],[PT Aide Hours]])/NonNurse[[#This Row],[MDS Census]]</f>
        <v>0.13142502387774593</v>
      </c>
      <c r="AA241" s="6">
        <v>0</v>
      </c>
      <c r="AB241" s="6">
        <v>0</v>
      </c>
      <c r="AC241" s="6">
        <v>0</v>
      </c>
      <c r="AD241" s="6">
        <v>0</v>
      </c>
      <c r="AE241" s="6">
        <v>0</v>
      </c>
      <c r="AF241" s="6">
        <v>0</v>
      </c>
      <c r="AG241" s="6">
        <v>0</v>
      </c>
      <c r="AH241" s="1">
        <v>155267</v>
      </c>
      <c r="AI241">
        <v>5</v>
      </c>
    </row>
    <row r="242" spans="1:35" x14ac:dyDescent="0.25">
      <c r="A242" t="s">
        <v>508</v>
      </c>
      <c r="B242" t="s">
        <v>285</v>
      </c>
      <c r="C242" t="s">
        <v>763</v>
      </c>
      <c r="D242" t="s">
        <v>628</v>
      </c>
      <c r="E242" s="6">
        <v>62.195652173913047</v>
      </c>
      <c r="F242" s="6">
        <v>5.3913043478260869</v>
      </c>
      <c r="G242" s="6">
        <v>0.27717391304347827</v>
      </c>
      <c r="H242" s="6">
        <v>0.2608695652173913</v>
      </c>
      <c r="I242" s="6">
        <v>0.85869565217391308</v>
      </c>
      <c r="J242" s="6">
        <v>0</v>
      </c>
      <c r="K242" s="6">
        <v>1.2601086956521741</v>
      </c>
      <c r="L242" s="6">
        <v>0</v>
      </c>
      <c r="M242" s="6">
        <v>4.5025000000000004</v>
      </c>
      <c r="N242" s="6">
        <v>0</v>
      </c>
      <c r="O242" s="6">
        <f>SUM(NonNurse[[#This Row],[Qualified Social Work Staff Hours]],NonNurse[[#This Row],[Other Social Work Staff Hours]])/NonNurse[[#This Row],[MDS Census]]</f>
        <v>7.2392520097867882E-2</v>
      </c>
      <c r="P242" s="6">
        <v>4.1976086956521739</v>
      </c>
      <c r="Q242" s="6">
        <v>7.3991304347826086</v>
      </c>
      <c r="R242" s="6">
        <f>SUM(NonNurse[[#This Row],[Qualified Activities Professional Hours]],NonNurse[[#This Row],[Other Activities Professional Hours]])/NonNurse[[#This Row],[MDS Census]]</f>
        <v>0.18645578469066759</v>
      </c>
      <c r="S242" s="6">
        <v>0</v>
      </c>
      <c r="T242" s="6">
        <v>0</v>
      </c>
      <c r="U242" s="6">
        <v>0</v>
      </c>
      <c r="V242" s="6">
        <f>SUM(NonNurse[[#This Row],[Occupational Therapist Hours]],NonNurse[[#This Row],[OT Assistant Hours]],NonNurse[[#This Row],[OT Aide Hours]])/NonNurse[[#This Row],[MDS Census]]</f>
        <v>0</v>
      </c>
      <c r="W242" s="6">
        <v>0</v>
      </c>
      <c r="X242" s="6">
        <v>0</v>
      </c>
      <c r="Y242" s="6">
        <v>0</v>
      </c>
      <c r="Z242" s="6">
        <f>SUM(NonNurse[[#This Row],[Physical Therapist (PT) Hours]],NonNurse[[#This Row],[PT Assistant Hours]],NonNurse[[#This Row],[PT Aide Hours]])/NonNurse[[#This Row],[MDS Census]]</f>
        <v>0</v>
      </c>
      <c r="AA242" s="6">
        <v>0</v>
      </c>
      <c r="AB242" s="6">
        <v>0</v>
      </c>
      <c r="AC242" s="6">
        <v>0</v>
      </c>
      <c r="AD242" s="6">
        <v>0</v>
      </c>
      <c r="AE242" s="6">
        <v>0</v>
      </c>
      <c r="AF242" s="6">
        <v>0</v>
      </c>
      <c r="AG242" s="6">
        <v>0</v>
      </c>
      <c r="AH242" s="1">
        <v>155596</v>
      </c>
      <c r="AI242">
        <v>5</v>
      </c>
    </row>
    <row r="243" spans="1:35" x14ac:dyDescent="0.25">
      <c r="A243" t="s">
        <v>508</v>
      </c>
      <c r="B243" t="s">
        <v>232</v>
      </c>
      <c r="C243" t="s">
        <v>760</v>
      </c>
      <c r="D243" t="s">
        <v>547</v>
      </c>
      <c r="E243" s="6">
        <v>42.967391304347828</v>
      </c>
      <c r="F243" s="6">
        <v>11.566521739130431</v>
      </c>
      <c r="G243" s="6">
        <v>0.30978260869565216</v>
      </c>
      <c r="H243" s="6">
        <v>0.14423913043478259</v>
      </c>
      <c r="I243" s="6">
        <v>0</v>
      </c>
      <c r="J243" s="6">
        <v>0</v>
      </c>
      <c r="K243" s="6">
        <v>0</v>
      </c>
      <c r="L243" s="6">
        <v>1.3678260869565217</v>
      </c>
      <c r="M243" s="6">
        <v>5.646304347826085</v>
      </c>
      <c r="N243" s="6">
        <v>0</v>
      </c>
      <c r="O243" s="6">
        <f>SUM(NonNurse[[#This Row],[Qualified Social Work Staff Hours]],NonNurse[[#This Row],[Other Social Work Staff Hours]])/NonNurse[[#This Row],[MDS Census]]</f>
        <v>0.13140905641285094</v>
      </c>
      <c r="P243" s="6">
        <v>4.3748913043478286</v>
      </c>
      <c r="Q243" s="6">
        <v>1.0694565217391305</v>
      </c>
      <c r="R243" s="6">
        <f>SUM(NonNurse[[#This Row],[Qualified Activities Professional Hours]],NonNurse[[#This Row],[Other Activities Professional Hours]])/NonNurse[[#This Row],[MDS Census]]</f>
        <v>0.12670882873766764</v>
      </c>
      <c r="S243" s="6">
        <v>0.84021739130434747</v>
      </c>
      <c r="T243" s="6">
        <v>3.5289130434782612</v>
      </c>
      <c r="U243" s="6">
        <v>0</v>
      </c>
      <c r="V243" s="6">
        <f>SUM(NonNurse[[#This Row],[Occupational Therapist Hours]],NonNurse[[#This Row],[OT Assistant Hours]],NonNurse[[#This Row],[OT Aide Hours]])/NonNurse[[#This Row],[MDS Census]]</f>
        <v>0.10168479635719706</v>
      </c>
      <c r="W243" s="6">
        <v>5.4782608695652177</v>
      </c>
      <c r="X243" s="6">
        <v>1.7464130434782601</v>
      </c>
      <c r="Y243" s="6">
        <v>5.434782608695652E-2</v>
      </c>
      <c r="Z243" s="6">
        <f>SUM(NonNurse[[#This Row],[Physical Therapist (PT) Hours]],NonNurse[[#This Row],[PT Assistant Hours]],NonNurse[[#This Row],[PT Aide Hours]])/NonNurse[[#This Row],[MDS Census]]</f>
        <v>0.16940804452314695</v>
      </c>
      <c r="AA243" s="6">
        <v>0</v>
      </c>
      <c r="AB243" s="6">
        <v>0</v>
      </c>
      <c r="AC243" s="6">
        <v>0</v>
      </c>
      <c r="AD243" s="6">
        <v>0</v>
      </c>
      <c r="AE243" s="6">
        <v>0</v>
      </c>
      <c r="AF243" s="6">
        <v>0</v>
      </c>
      <c r="AG243" s="6">
        <v>0</v>
      </c>
      <c r="AH243" s="1">
        <v>155477</v>
      </c>
      <c r="AI243">
        <v>5</v>
      </c>
    </row>
    <row r="244" spans="1:35" x14ac:dyDescent="0.25">
      <c r="A244" t="s">
        <v>508</v>
      </c>
      <c r="B244" t="s">
        <v>193</v>
      </c>
      <c r="C244" t="s">
        <v>639</v>
      </c>
      <c r="D244" t="s">
        <v>559</v>
      </c>
      <c r="E244" s="6">
        <v>89.510869565217391</v>
      </c>
      <c r="F244" s="6">
        <v>5.4782608695652177</v>
      </c>
      <c r="G244" s="6">
        <v>5.3804347826086951E-2</v>
      </c>
      <c r="H244" s="6">
        <v>0.38065217391304346</v>
      </c>
      <c r="I244" s="6">
        <v>0.4891304347826087</v>
      </c>
      <c r="J244" s="6">
        <v>0</v>
      </c>
      <c r="K244" s="6">
        <v>0</v>
      </c>
      <c r="L244" s="6">
        <v>3.6553260869565212</v>
      </c>
      <c r="M244" s="6">
        <v>4.9721739130434797</v>
      </c>
      <c r="N244" s="6">
        <v>0</v>
      </c>
      <c r="O244" s="6">
        <f>SUM(NonNurse[[#This Row],[Qualified Social Work Staff Hours]],NonNurse[[#This Row],[Other Social Work Staff Hours]])/NonNurse[[#This Row],[MDS Census]]</f>
        <v>5.5548269581056485E-2</v>
      </c>
      <c r="P244" s="6">
        <v>5.4127173913043487</v>
      </c>
      <c r="Q244" s="6">
        <v>10.628804347826087</v>
      </c>
      <c r="R244" s="6">
        <f>SUM(NonNurse[[#This Row],[Qualified Activities Professional Hours]],NonNurse[[#This Row],[Other Activities Professional Hours]])/NonNurse[[#This Row],[MDS Census]]</f>
        <v>0.17921311475409835</v>
      </c>
      <c r="S244" s="6">
        <v>1.3108695652173912</v>
      </c>
      <c r="T244" s="6">
        <v>9.8621739130434793</v>
      </c>
      <c r="U244" s="6">
        <v>0</v>
      </c>
      <c r="V244" s="6">
        <f>SUM(NonNurse[[#This Row],[Occupational Therapist Hours]],NonNurse[[#This Row],[OT Assistant Hours]],NonNurse[[#This Row],[OT Aide Hours]])/NonNurse[[#This Row],[MDS Census]]</f>
        <v>0.1248233151183971</v>
      </c>
      <c r="W244" s="6">
        <v>7.3938043478260882</v>
      </c>
      <c r="X244" s="6">
        <v>10.223804347826089</v>
      </c>
      <c r="Y244" s="6">
        <v>0</v>
      </c>
      <c r="Z244" s="6">
        <f>SUM(NonNurse[[#This Row],[Physical Therapist (PT) Hours]],NonNurse[[#This Row],[PT Assistant Hours]],NonNurse[[#This Row],[PT Aide Hours]])/NonNurse[[#This Row],[MDS Census]]</f>
        <v>0.19682088646023074</v>
      </c>
      <c r="AA244" s="6">
        <v>0</v>
      </c>
      <c r="AB244" s="6">
        <v>0</v>
      </c>
      <c r="AC244" s="6">
        <v>0</v>
      </c>
      <c r="AD244" s="6">
        <v>0</v>
      </c>
      <c r="AE244" s="6">
        <v>0</v>
      </c>
      <c r="AF244" s="6">
        <v>0</v>
      </c>
      <c r="AG244" s="6">
        <v>0</v>
      </c>
      <c r="AH244" s="1">
        <v>155386</v>
      </c>
      <c r="AI244">
        <v>5</v>
      </c>
    </row>
    <row r="245" spans="1:35" x14ac:dyDescent="0.25">
      <c r="A245" t="s">
        <v>508</v>
      </c>
      <c r="B245" t="s">
        <v>485</v>
      </c>
      <c r="C245" t="s">
        <v>727</v>
      </c>
      <c r="D245" t="s">
        <v>603</v>
      </c>
      <c r="E245" s="6">
        <v>44.228260869565219</v>
      </c>
      <c r="F245" s="6">
        <v>0</v>
      </c>
      <c r="G245" s="6">
        <v>0.32500000000000001</v>
      </c>
      <c r="H245" s="6">
        <v>0.17641304347826087</v>
      </c>
      <c r="I245" s="6">
        <v>4.7826086956521738</v>
      </c>
      <c r="J245" s="6">
        <v>0</v>
      </c>
      <c r="K245" s="6">
        <v>0</v>
      </c>
      <c r="L245" s="6">
        <v>0</v>
      </c>
      <c r="M245" s="6">
        <v>3.2806521739130439</v>
      </c>
      <c r="N245" s="6">
        <v>0.71</v>
      </c>
      <c r="O245" s="6">
        <f>SUM(NonNurse[[#This Row],[Qualified Social Work Staff Hours]],NonNurse[[#This Row],[Other Social Work Staff Hours]])/NonNurse[[#This Row],[MDS Census]]</f>
        <v>9.0228557385106906E-2</v>
      </c>
      <c r="P245" s="6">
        <v>3.4782608695652173</v>
      </c>
      <c r="Q245" s="6">
        <v>3.8690217391304333</v>
      </c>
      <c r="R245" s="6">
        <f>SUM(NonNurse[[#This Row],[Qualified Activities Professional Hours]],NonNurse[[#This Row],[Other Activities Professional Hours]])/NonNurse[[#This Row],[MDS Census]]</f>
        <v>0.16612189727205698</v>
      </c>
      <c r="S245" s="6">
        <v>2.3764130434782609</v>
      </c>
      <c r="T245" s="6">
        <v>4.2769565217391321</v>
      </c>
      <c r="U245" s="6">
        <v>0</v>
      </c>
      <c r="V245" s="6">
        <f>SUM(NonNurse[[#This Row],[Occupational Therapist Hours]],NonNurse[[#This Row],[OT Assistant Hours]],NonNurse[[#This Row],[OT Aide Hours]])/NonNurse[[#This Row],[MDS Census]]</f>
        <v>0.15043253870729911</v>
      </c>
      <c r="W245" s="6">
        <v>1.628586956521739</v>
      </c>
      <c r="X245" s="6">
        <v>5.3091304347826087</v>
      </c>
      <c r="Y245" s="6">
        <v>0</v>
      </c>
      <c r="Z245" s="6">
        <f>SUM(NonNurse[[#This Row],[Physical Therapist (PT) Hours]],NonNurse[[#This Row],[PT Assistant Hours]],NonNurse[[#This Row],[PT Aide Hours]])/NonNurse[[#This Row],[MDS Census]]</f>
        <v>0.15686163676579012</v>
      </c>
      <c r="AA245" s="6">
        <v>0</v>
      </c>
      <c r="AB245" s="6">
        <v>0</v>
      </c>
      <c r="AC245" s="6">
        <v>0</v>
      </c>
      <c r="AD245" s="6">
        <v>0</v>
      </c>
      <c r="AE245" s="6">
        <v>0</v>
      </c>
      <c r="AF245" s="6">
        <v>0</v>
      </c>
      <c r="AG245" s="6">
        <v>0</v>
      </c>
      <c r="AH245" s="1">
        <v>155856</v>
      </c>
      <c r="AI245">
        <v>5</v>
      </c>
    </row>
    <row r="246" spans="1:35" x14ac:dyDescent="0.25">
      <c r="A246" t="s">
        <v>508</v>
      </c>
      <c r="B246" t="s">
        <v>126</v>
      </c>
      <c r="C246" t="s">
        <v>708</v>
      </c>
      <c r="D246" t="s">
        <v>605</v>
      </c>
      <c r="E246" s="6">
        <v>69.880434782608702</v>
      </c>
      <c r="F246" s="6">
        <v>24.168478260869566</v>
      </c>
      <c r="G246" s="6">
        <v>0.24456521739130435</v>
      </c>
      <c r="H246" s="6">
        <v>0.2318478260869565</v>
      </c>
      <c r="I246" s="6">
        <v>0.16304347826086957</v>
      </c>
      <c r="J246" s="6">
        <v>0</v>
      </c>
      <c r="K246" s="6">
        <v>0</v>
      </c>
      <c r="L246" s="6">
        <v>3.8786956521739127</v>
      </c>
      <c r="M246" s="6">
        <v>4.3306521739130428</v>
      </c>
      <c r="N246" s="6">
        <v>0</v>
      </c>
      <c r="O246" s="6">
        <f>SUM(NonNurse[[#This Row],[Qualified Social Work Staff Hours]],NonNurse[[#This Row],[Other Social Work Staff Hours]])/NonNurse[[#This Row],[MDS Census]]</f>
        <v>6.1972312956913966E-2</v>
      </c>
      <c r="P246" s="6">
        <v>4.5949999999999998</v>
      </c>
      <c r="Q246" s="6">
        <v>8.2533695652173922</v>
      </c>
      <c r="R246" s="6">
        <f>SUM(NonNurse[[#This Row],[Qualified Activities Professional Hours]],NonNurse[[#This Row],[Other Activities Professional Hours]])/NonNurse[[#This Row],[MDS Census]]</f>
        <v>0.18386218696531342</v>
      </c>
      <c r="S246" s="6">
        <v>0.81260869565217408</v>
      </c>
      <c r="T246" s="6">
        <v>2.9941304347826092</v>
      </c>
      <c r="U246" s="6">
        <v>0</v>
      </c>
      <c r="V246" s="6">
        <f>SUM(NonNurse[[#This Row],[Occupational Therapist Hours]],NonNurse[[#This Row],[OT Assistant Hours]],NonNurse[[#This Row],[OT Aide Hours]])/NonNurse[[#This Row],[MDS Census]]</f>
        <v>5.447503499766683E-2</v>
      </c>
      <c r="W246" s="6">
        <v>4.3921739130434778</v>
      </c>
      <c r="X246" s="6">
        <v>9.2239130434782606</v>
      </c>
      <c r="Y246" s="6">
        <v>0</v>
      </c>
      <c r="Z246" s="6">
        <f>SUM(NonNurse[[#This Row],[Physical Therapist (PT) Hours]],NonNurse[[#This Row],[PT Assistant Hours]],NonNurse[[#This Row],[PT Aide Hours]])/NonNurse[[#This Row],[MDS Census]]</f>
        <v>0.19484834344377036</v>
      </c>
      <c r="AA246" s="6">
        <v>0</v>
      </c>
      <c r="AB246" s="6">
        <v>0</v>
      </c>
      <c r="AC246" s="6">
        <v>0</v>
      </c>
      <c r="AD246" s="6">
        <v>0</v>
      </c>
      <c r="AE246" s="6">
        <v>0</v>
      </c>
      <c r="AF246" s="6">
        <v>0</v>
      </c>
      <c r="AG246" s="6">
        <v>0</v>
      </c>
      <c r="AH246" s="1">
        <v>155266</v>
      </c>
      <c r="AI246">
        <v>5</v>
      </c>
    </row>
    <row r="247" spans="1:35" x14ac:dyDescent="0.25">
      <c r="A247" t="s">
        <v>508</v>
      </c>
      <c r="B247" t="s">
        <v>166</v>
      </c>
      <c r="C247" t="s">
        <v>672</v>
      </c>
      <c r="D247" t="s">
        <v>608</v>
      </c>
      <c r="E247" s="6">
        <v>53.195652173913047</v>
      </c>
      <c r="F247" s="6">
        <v>19.014782608695647</v>
      </c>
      <c r="G247" s="6">
        <v>0.30978260869565216</v>
      </c>
      <c r="H247" s="6">
        <v>0.22108695652173913</v>
      </c>
      <c r="I247" s="6">
        <v>0</v>
      </c>
      <c r="J247" s="6">
        <v>0</v>
      </c>
      <c r="K247" s="6">
        <v>0</v>
      </c>
      <c r="L247" s="6">
        <v>0.4635869565217392</v>
      </c>
      <c r="M247" s="6">
        <v>3.3713043478260878</v>
      </c>
      <c r="N247" s="6">
        <v>0</v>
      </c>
      <c r="O247" s="6">
        <f>SUM(NonNurse[[#This Row],[Qualified Social Work Staff Hours]],NonNurse[[#This Row],[Other Social Work Staff Hours]])/NonNurse[[#This Row],[MDS Census]]</f>
        <v>6.337556191254598E-2</v>
      </c>
      <c r="P247" s="6">
        <v>5.5111956521739103</v>
      </c>
      <c r="Q247" s="6">
        <v>0.22293478260869562</v>
      </c>
      <c r="R247" s="6">
        <f>SUM(NonNurse[[#This Row],[Qualified Activities Professional Hours]],NonNurse[[#This Row],[Other Activities Professional Hours]])/NonNurse[[#This Row],[MDS Census]]</f>
        <v>0.10779321618308127</v>
      </c>
      <c r="S247" s="6">
        <v>0.92663043478260854</v>
      </c>
      <c r="T247" s="6">
        <v>6.5773913043478247</v>
      </c>
      <c r="U247" s="6">
        <v>0</v>
      </c>
      <c r="V247" s="6">
        <f>SUM(NonNurse[[#This Row],[Occupational Therapist Hours]],NonNurse[[#This Row],[OT Assistant Hours]],NonNurse[[#This Row],[OT Aide Hours]])/NonNurse[[#This Row],[MDS Census]]</f>
        <v>0.14106456885982832</v>
      </c>
      <c r="W247" s="6">
        <v>1.1915217391304349</v>
      </c>
      <c r="X247" s="6">
        <v>3.147391304347825</v>
      </c>
      <c r="Y247" s="6">
        <v>0</v>
      </c>
      <c r="Z247" s="6">
        <f>SUM(NonNurse[[#This Row],[Physical Therapist (PT) Hours]],NonNurse[[#This Row],[PT Assistant Hours]],NonNurse[[#This Row],[PT Aide Hours]])/NonNurse[[#This Row],[MDS Census]]</f>
        <v>8.1565181855333041E-2</v>
      </c>
      <c r="AA247" s="6">
        <v>0</v>
      </c>
      <c r="AB247" s="6">
        <v>0</v>
      </c>
      <c r="AC247" s="6">
        <v>0</v>
      </c>
      <c r="AD247" s="6">
        <v>0</v>
      </c>
      <c r="AE247" s="6">
        <v>0</v>
      </c>
      <c r="AF247" s="6">
        <v>0</v>
      </c>
      <c r="AG247" s="6">
        <v>0</v>
      </c>
      <c r="AH247" s="1">
        <v>155343</v>
      </c>
      <c r="AI247">
        <v>5</v>
      </c>
    </row>
    <row r="248" spans="1:35" x14ac:dyDescent="0.25">
      <c r="A248" t="s">
        <v>508</v>
      </c>
      <c r="B248" t="s">
        <v>167</v>
      </c>
      <c r="C248" t="s">
        <v>719</v>
      </c>
      <c r="D248" t="s">
        <v>602</v>
      </c>
      <c r="E248" s="6">
        <v>83.869565217391298</v>
      </c>
      <c r="F248" s="6">
        <v>31.001086956521728</v>
      </c>
      <c r="G248" s="6">
        <v>0.4891304347826087</v>
      </c>
      <c r="H248" s="6">
        <v>0.26630434782608697</v>
      </c>
      <c r="I248" s="6">
        <v>0.31521739130434784</v>
      </c>
      <c r="J248" s="6">
        <v>0</v>
      </c>
      <c r="K248" s="6">
        <v>0</v>
      </c>
      <c r="L248" s="6">
        <v>2.3820652173913039</v>
      </c>
      <c r="M248" s="6">
        <v>4.8695652173913047</v>
      </c>
      <c r="N248" s="6">
        <v>2.7851086956521733</v>
      </c>
      <c r="O248" s="6">
        <f>SUM(NonNurse[[#This Row],[Qualified Social Work Staff Hours]],NonNurse[[#This Row],[Other Social Work Staff Hours]])/NonNurse[[#This Row],[MDS Census]]</f>
        <v>9.1268792120269573E-2</v>
      </c>
      <c r="P248" s="6">
        <v>5.5802173913043491</v>
      </c>
      <c r="Q248" s="6">
        <v>6.2622826086956511</v>
      </c>
      <c r="R248" s="6">
        <f>SUM(NonNurse[[#This Row],[Qualified Activities Professional Hours]],NonNurse[[#This Row],[Other Activities Professional Hours]])/NonNurse[[#This Row],[MDS Census]]</f>
        <v>0.14120139968895803</v>
      </c>
      <c r="S248" s="6">
        <v>9.527826086956523</v>
      </c>
      <c r="T248" s="6">
        <v>23.015108695652167</v>
      </c>
      <c r="U248" s="6">
        <v>0</v>
      </c>
      <c r="V248" s="6">
        <f>SUM(NonNurse[[#This Row],[Occupational Therapist Hours]],NonNurse[[#This Row],[OT Assistant Hours]],NonNurse[[#This Row],[OT Aide Hours]])/NonNurse[[#This Row],[MDS Census]]</f>
        <v>0.3880184033177812</v>
      </c>
      <c r="W248" s="6">
        <v>9.7180434782608707</v>
      </c>
      <c r="X248" s="6">
        <v>19.401413043478268</v>
      </c>
      <c r="Y248" s="6">
        <v>2.7173913043478262</v>
      </c>
      <c r="Z248" s="6">
        <f>SUM(NonNurse[[#This Row],[Physical Therapist (PT) Hours]],NonNurse[[#This Row],[PT Assistant Hours]],NonNurse[[#This Row],[PT Aide Hours]])/NonNurse[[#This Row],[MDS Census]]</f>
        <v>0.37959953343701414</v>
      </c>
      <c r="AA248" s="6">
        <v>0</v>
      </c>
      <c r="AB248" s="6">
        <v>0</v>
      </c>
      <c r="AC248" s="6">
        <v>0</v>
      </c>
      <c r="AD248" s="6">
        <v>0</v>
      </c>
      <c r="AE248" s="6">
        <v>0</v>
      </c>
      <c r="AF248" s="6">
        <v>0</v>
      </c>
      <c r="AG248" s="6">
        <v>0</v>
      </c>
      <c r="AH248" s="1">
        <v>155344</v>
      </c>
      <c r="AI248">
        <v>5</v>
      </c>
    </row>
    <row r="249" spans="1:35" x14ac:dyDescent="0.25">
      <c r="A249" t="s">
        <v>508</v>
      </c>
      <c r="B249" t="s">
        <v>188</v>
      </c>
      <c r="C249" t="s">
        <v>757</v>
      </c>
      <c r="D249" t="s">
        <v>575</v>
      </c>
      <c r="E249" s="6">
        <v>64.010869565217391</v>
      </c>
      <c r="F249" s="6">
        <v>15.214891304347827</v>
      </c>
      <c r="G249" s="6">
        <v>0.27717391304347827</v>
      </c>
      <c r="H249" s="6">
        <v>0.26445652173913042</v>
      </c>
      <c r="I249" s="6">
        <v>0.58695652173913049</v>
      </c>
      <c r="J249" s="6">
        <v>0</v>
      </c>
      <c r="K249" s="6">
        <v>0</v>
      </c>
      <c r="L249" s="6">
        <v>1.548695652173913</v>
      </c>
      <c r="M249" s="6">
        <v>4.9565217391304346</v>
      </c>
      <c r="N249" s="6">
        <v>0</v>
      </c>
      <c r="O249" s="6">
        <f>SUM(NonNurse[[#This Row],[Qualified Social Work Staff Hours]],NonNurse[[#This Row],[Other Social Work Staff Hours]])/NonNurse[[#This Row],[MDS Census]]</f>
        <v>7.7432501273560869E-2</v>
      </c>
      <c r="P249" s="6">
        <v>4.5504347826086953</v>
      </c>
      <c r="Q249" s="6">
        <v>5.3068478260869565</v>
      </c>
      <c r="R249" s="6">
        <f>SUM(NonNurse[[#This Row],[Qualified Activities Professional Hours]],NonNurse[[#This Row],[Other Activities Professional Hours]])/NonNurse[[#This Row],[MDS Census]]</f>
        <v>0.1539938869077942</v>
      </c>
      <c r="S249" s="6">
        <v>1.3182608695652172</v>
      </c>
      <c r="T249" s="6">
        <v>10.179130434782607</v>
      </c>
      <c r="U249" s="6">
        <v>0</v>
      </c>
      <c r="V249" s="6">
        <f>SUM(NonNurse[[#This Row],[Occupational Therapist Hours]],NonNurse[[#This Row],[OT Assistant Hours]],NonNurse[[#This Row],[OT Aide Hours]])/NonNurse[[#This Row],[MDS Census]]</f>
        <v>0.17961623365596871</v>
      </c>
      <c r="W249" s="6">
        <v>1.9990217391304343</v>
      </c>
      <c r="X249" s="6">
        <v>5.1451086956521728</v>
      </c>
      <c r="Y249" s="6">
        <v>0</v>
      </c>
      <c r="Z249" s="6">
        <f>SUM(NonNurse[[#This Row],[Physical Therapist (PT) Hours]],NonNurse[[#This Row],[PT Assistant Hours]],NonNurse[[#This Row],[PT Aide Hours]])/NonNurse[[#This Row],[MDS Census]]</f>
        <v>0.11160808286636098</v>
      </c>
      <c r="AA249" s="6">
        <v>0</v>
      </c>
      <c r="AB249" s="6">
        <v>0</v>
      </c>
      <c r="AC249" s="6">
        <v>0</v>
      </c>
      <c r="AD249" s="6">
        <v>0</v>
      </c>
      <c r="AE249" s="6">
        <v>0</v>
      </c>
      <c r="AF249" s="6">
        <v>0</v>
      </c>
      <c r="AG249" s="6">
        <v>0</v>
      </c>
      <c r="AH249" s="1">
        <v>155379</v>
      </c>
      <c r="AI249">
        <v>5</v>
      </c>
    </row>
    <row r="250" spans="1:35" x14ac:dyDescent="0.25">
      <c r="A250" t="s">
        <v>508</v>
      </c>
      <c r="B250" t="s">
        <v>60</v>
      </c>
      <c r="C250" t="s">
        <v>717</v>
      </c>
      <c r="D250" t="s">
        <v>613</v>
      </c>
      <c r="E250" s="6">
        <v>61.445652173913047</v>
      </c>
      <c r="F250" s="6">
        <v>25.033260869565225</v>
      </c>
      <c r="G250" s="6">
        <v>0.30978260869565216</v>
      </c>
      <c r="H250" s="6">
        <v>0.26902173913043476</v>
      </c>
      <c r="I250" s="6">
        <v>0</v>
      </c>
      <c r="J250" s="6">
        <v>0</v>
      </c>
      <c r="K250" s="6">
        <v>0</v>
      </c>
      <c r="L250" s="6">
        <v>3.9777173913043491</v>
      </c>
      <c r="M250" s="6">
        <v>5.0957608695652157</v>
      </c>
      <c r="N250" s="6">
        <v>0</v>
      </c>
      <c r="O250" s="6">
        <f>SUM(NonNurse[[#This Row],[Qualified Social Work Staff Hours]],NonNurse[[#This Row],[Other Social Work Staff Hours]])/NonNurse[[#This Row],[MDS Census]]</f>
        <v>8.2931186980364377E-2</v>
      </c>
      <c r="P250" s="6">
        <v>5.3247826086956529</v>
      </c>
      <c r="Q250" s="6">
        <v>6.3207608695652162</v>
      </c>
      <c r="R250" s="6">
        <f>SUM(NonNurse[[#This Row],[Qualified Activities Professional Hours]],NonNurse[[#This Row],[Other Activities Professional Hours]])/NonNurse[[#This Row],[MDS Census]]</f>
        <v>0.18952591544312752</v>
      </c>
      <c r="S250" s="6">
        <v>4.177173913043478</v>
      </c>
      <c r="T250" s="6">
        <v>4.62217391304348</v>
      </c>
      <c r="U250" s="6">
        <v>0</v>
      </c>
      <c r="V250" s="6">
        <f>SUM(NonNurse[[#This Row],[Occupational Therapist Hours]],NonNurse[[#This Row],[OT Assistant Hours]],NonNurse[[#This Row],[OT Aide Hours]])/NonNurse[[#This Row],[MDS Census]]</f>
        <v>0.14320537767557051</v>
      </c>
      <c r="W250" s="6">
        <v>3.8836956521739139</v>
      </c>
      <c r="X250" s="6">
        <v>9.5910869565217389</v>
      </c>
      <c r="Y250" s="6">
        <v>0</v>
      </c>
      <c r="Z250" s="6">
        <f>SUM(NonNurse[[#This Row],[Physical Therapist (PT) Hours]],NonNurse[[#This Row],[PT Assistant Hours]],NonNurse[[#This Row],[PT Aide Hours]])/NonNurse[[#This Row],[MDS Census]]</f>
        <v>0.21929594905359986</v>
      </c>
      <c r="AA250" s="6">
        <v>0</v>
      </c>
      <c r="AB250" s="6">
        <v>0</v>
      </c>
      <c r="AC250" s="6">
        <v>0</v>
      </c>
      <c r="AD250" s="6">
        <v>0</v>
      </c>
      <c r="AE250" s="6">
        <v>0</v>
      </c>
      <c r="AF250" s="6">
        <v>0</v>
      </c>
      <c r="AG250" s="6">
        <v>0</v>
      </c>
      <c r="AH250" s="1">
        <v>155158</v>
      </c>
      <c r="AI250">
        <v>5</v>
      </c>
    </row>
    <row r="251" spans="1:35" x14ac:dyDescent="0.25">
      <c r="A251" t="s">
        <v>508</v>
      </c>
      <c r="B251" t="s">
        <v>157</v>
      </c>
      <c r="C251" t="s">
        <v>717</v>
      </c>
      <c r="D251" t="s">
        <v>613</v>
      </c>
      <c r="E251" s="6">
        <v>85.282608695652172</v>
      </c>
      <c r="F251" s="6">
        <v>39.754239130434769</v>
      </c>
      <c r="G251" s="6">
        <v>0.52173913043478259</v>
      </c>
      <c r="H251" s="6">
        <v>0.36141304347826086</v>
      </c>
      <c r="I251" s="6">
        <v>0.92391304347826086</v>
      </c>
      <c r="J251" s="6">
        <v>0</v>
      </c>
      <c r="K251" s="6">
        <v>0</v>
      </c>
      <c r="L251" s="6">
        <v>5.0555434782608684</v>
      </c>
      <c r="M251" s="6">
        <v>5.1989130434782584</v>
      </c>
      <c r="N251" s="6">
        <v>4.9957608695652178</v>
      </c>
      <c r="O251" s="6">
        <f>SUM(NonNurse[[#This Row],[Qualified Social Work Staff Hours]],NonNurse[[#This Row],[Other Social Work Staff Hours]])/NonNurse[[#This Row],[MDS Census]]</f>
        <v>0.11953989293907723</v>
      </c>
      <c r="P251" s="6">
        <v>0</v>
      </c>
      <c r="Q251" s="6">
        <v>11.81619565217391</v>
      </c>
      <c r="R251" s="6">
        <f>SUM(NonNurse[[#This Row],[Qualified Activities Professional Hours]],NonNurse[[#This Row],[Other Activities Professional Hours]])/NonNurse[[#This Row],[MDS Census]]</f>
        <v>0.13855340300790209</v>
      </c>
      <c r="S251" s="6">
        <v>7.2401086956521743</v>
      </c>
      <c r="T251" s="6">
        <v>7.5616304347826073</v>
      </c>
      <c r="U251" s="6">
        <v>0</v>
      </c>
      <c r="V251" s="6">
        <f>SUM(NonNurse[[#This Row],[Occupational Therapist Hours]],NonNurse[[#This Row],[OT Assistant Hours]],NonNurse[[#This Row],[OT Aide Hours]])/NonNurse[[#This Row],[MDS Census]]</f>
        <v>0.17356105021667093</v>
      </c>
      <c r="W251" s="6">
        <v>9.5565217391304369</v>
      </c>
      <c r="X251" s="6">
        <v>13.061630434782609</v>
      </c>
      <c r="Y251" s="6">
        <v>0</v>
      </c>
      <c r="Z251" s="6">
        <f>SUM(NonNurse[[#This Row],[Physical Therapist (PT) Hours]],NonNurse[[#This Row],[PT Assistant Hours]],NonNurse[[#This Row],[PT Aide Hours]])/NonNurse[[#This Row],[MDS Census]]</f>
        <v>0.2652141218455264</v>
      </c>
      <c r="AA251" s="6">
        <v>0</v>
      </c>
      <c r="AB251" s="6">
        <v>0</v>
      </c>
      <c r="AC251" s="6">
        <v>0</v>
      </c>
      <c r="AD251" s="6">
        <v>0</v>
      </c>
      <c r="AE251" s="6">
        <v>0</v>
      </c>
      <c r="AF251" s="6">
        <v>0</v>
      </c>
      <c r="AG251" s="6">
        <v>0</v>
      </c>
      <c r="AH251" s="1">
        <v>155331</v>
      </c>
      <c r="AI251">
        <v>5</v>
      </c>
    </row>
    <row r="252" spans="1:35" x14ac:dyDescent="0.25">
      <c r="A252" t="s">
        <v>508</v>
      </c>
      <c r="B252" t="s">
        <v>293</v>
      </c>
      <c r="C252" t="s">
        <v>705</v>
      </c>
      <c r="D252" t="s">
        <v>583</v>
      </c>
      <c r="E252" s="6">
        <v>124.77173913043478</v>
      </c>
      <c r="F252" s="6">
        <v>5.0434782608695654</v>
      </c>
      <c r="G252" s="6">
        <v>0</v>
      </c>
      <c r="H252" s="6">
        <v>0</v>
      </c>
      <c r="I252" s="6">
        <v>0</v>
      </c>
      <c r="J252" s="6">
        <v>0</v>
      </c>
      <c r="K252" s="6">
        <v>0</v>
      </c>
      <c r="L252" s="6">
        <v>5.3761956521739114</v>
      </c>
      <c r="M252" s="6">
        <v>0</v>
      </c>
      <c r="N252" s="6">
        <v>10.315217391304348</v>
      </c>
      <c r="O252" s="6">
        <f>SUM(NonNurse[[#This Row],[Qualified Social Work Staff Hours]],NonNurse[[#This Row],[Other Social Work Staff Hours]])/NonNurse[[#This Row],[MDS Census]]</f>
        <v>8.2672706681766697E-2</v>
      </c>
      <c r="P252" s="6">
        <v>5.8614130434782608</v>
      </c>
      <c r="Q252" s="6">
        <v>17.714130434782611</v>
      </c>
      <c r="R252" s="6">
        <f>SUM(NonNurse[[#This Row],[Qualified Activities Professional Hours]],NonNurse[[#This Row],[Other Activities Professional Hours]])/NonNurse[[#This Row],[MDS Census]]</f>
        <v>0.18894938583500306</v>
      </c>
      <c r="S252" s="6">
        <v>24.21923913043479</v>
      </c>
      <c r="T252" s="6">
        <v>8.3716304347826078</v>
      </c>
      <c r="U252" s="6">
        <v>0</v>
      </c>
      <c r="V252" s="6">
        <f>SUM(NonNurse[[#This Row],[Occupational Therapist Hours]],NonNurse[[#This Row],[OT Assistant Hours]],NonNurse[[#This Row],[OT Aide Hours]])/NonNurse[[#This Row],[MDS Census]]</f>
        <v>0.2612039376252287</v>
      </c>
      <c r="W252" s="6">
        <v>10.963695652173911</v>
      </c>
      <c r="X252" s="6">
        <v>16.649456521739133</v>
      </c>
      <c r="Y252" s="6">
        <v>0</v>
      </c>
      <c r="Z252" s="6">
        <f>SUM(NonNurse[[#This Row],[Physical Therapist (PT) Hours]],NonNurse[[#This Row],[PT Assistant Hours]],NonNurse[[#This Row],[PT Aide Hours]])/NonNurse[[#This Row],[MDS Census]]</f>
        <v>0.221309347504138</v>
      </c>
      <c r="AA252" s="6">
        <v>0</v>
      </c>
      <c r="AB252" s="6">
        <v>0</v>
      </c>
      <c r="AC252" s="6">
        <v>0</v>
      </c>
      <c r="AD252" s="6">
        <v>3.8668478260869565</v>
      </c>
      <c r="AE252" s="6">
        <v>0</v>
      </c>
      <c r="AF252" s="6">
        <v>0</v>
      </c>
      <c r="AG252" s="6">
        <v>0</v>
      </c>
      <c r="AH252" s="1">
        <v>155614</v>
      </c>
      <c r="AI252">
        <v>5</v>
      </c>
    </row>
    <row r="253" spans="1:35" x14ac:dyDescent="0.25">
      <c r="A253" t="s">
        <v>508</v>
      </c>
      <c r="B253" t="s">
        <v>306</v>
      </c>
      <c r="C253" t="s">
        <v>754</v>
      </c>
      <c r="D253" t="s">
        <v>578</v>
      </c>
      <c r="E253" s="6">
        <v>76.760869565217391</v>
      </c>
      <c r="F253" s="6">
        <v>43.497826086956529</v>
      </c>
      <c r="G253" s="6">
        <v>0.13043478260869565</v>
      </c>
      <c r="H253" s="6">
        <v>0.35869565217391303</v>
      </c>
      <c r="I253" s="6">
        <v>0.96739130434782605</v>
      </c>
      <c r="J253" s="6">
        <v>0</v>
      </c>
      <c r="K253" s="6">
        <v>0</v>
      </c>
      <c r="L253" s="6">
        <v>4.294130434782609</v>
      </c>
      <c r="M253" s="6">
        <v>4.9521739130434783</v>
      </c>
      <c r="N253" s="6">
        <v>0</v>
      </c>
      <c r="O253" s="6">
        <f>SUM(NonNurse[[#This Row],[Qualified Social Work Staff Hours]],NonNurse[[#This Row],[Other Social Work Staff Hours]])/NonNurse[[#This Row],[MDS Census]]</f>
        <v>6.4514301897479462E-2</v>
      </c>
      <c r="P253" s="6">
        <v>4.8206521739130439</v>
      </c>
      <c r="Q253" s="6">
        <v>11.458695652173908</v>
      </c>
      <c r="R253" s="6">
        <f>SUM(NonNurse[[#This Row],[Qualified Activities Professional Hours]],NonNurse[[#This Row],[Other Activities Professional Hours]])/NonNurse[[#This Row],[MDS Census]]</f>
        <v>0.21207873123760967</v>
      </c>
      <c r="S253" s="6">
        <v>4.3444565217391302</v>
      </c>
      <c r="T253" s="6">
        <v>9.8642391304347843</v>
      </c>
      <c r="U253" s="6">
        <v>0</v>
      </c>
      <c r="V253" s="6">
        <f>SUM(NonNurse[[#This Row],[Occupational Therapist Hours]],NonNurse[[#This Row],[OT Assistant Hours]],NonNurse[[#This Row],[OT Aide Hours]])/NonNurse[[#This Row],[MDS Census]]</f>
        <v>0.18510337015009914</v>
      </c>
      <c r="W253" s="6">
        <v>4.9382608695652168</v>
      </c>
      <c r="X253" s="6">
        <v>5.5985869565217401</v>
      </c>
      <c r="Y253" s="6">
        <v>0.46739130434782611</v>
      </c>
      <c r="Z253" s="6">
        <f>SUM(NonNurse[[#This Row],[Physical Therapist (PT) Hours]],NonNurse[[#This Row],[PT Assistant Hours]],NonNurse[[#This Row],[PT Aide Hours]])/NonNurse[[#This Row],[MDS Census]]</f>
        <v>0.14335740583404136</v>
      </c>
      <c r="AA253" s="6">
        <v>0</v>
      </c>
      <c r="AB253" s="6">
        <v>0</v>
      </c>
      <c r="AC253" s="6">
        <v>0</v>
      </c>
      <c r="AD253" s="6">
        <v>0</v>
      </c>
      <c r="AE253" s="6">
        <v>0</v>
      </c>
      <c r="AF253" s="6">
        <v>0</v>
      </c>
      <c r="AG253" s="6">
        <v>0</v>
      </c>
      <c r="AH253" s="1">
        <v>155650</v>
      </c>
      <c r="AI253">
        <v>5</v>
      </c>
    </row>
    <row r="254" spans="1:35" x14ac:dyDescent="0.25">
      <c r="A254" t="s">
        <v>508</v>
      </c>
      <c r="B254" t="s">
        <v>301</v>
      </c>
      <c r="C254" t="s">
        <v>700</v>
      </c>
      <c r="D254" t="s">
        <v>590</v>
      </c>
      <c r="E254" s="6">
        <v>50.565217391304351</v>
      </c>
      <c r="F254" s="6">
        <v>4.6793478260869561</v>
      </c>
      <c r="G254" s="6">
        <v>9.7826086956521743E-2</v>
      </c>
      <c r="H254" s="6">
        <v>0.14945652173913043</v>
      </c>
      <c r="I254" s="6">
        <v>0.25</v>
      </c>
      <c r="J254" s="6">
        <v>0</v>
      </c>
      <c r="K254" s="6">
        <v>0.34239130434782611</v>
      </c>
      <c r="L254" s="6">
        <v>0.43032608695652164</v>
      </c>
      <c r="M254" s="6">
        <v>9.2391304347826081E-2</v>
      </c>
      <c r="N254" s="6">
        <v>5.4076086956521738</v>
      </c>
      <c r="O254" s="6">
        <f>SUM(NonNurse[[#This Row],[Qualified Social Work Staff Hours]],NonNurse[[#This Row],[Other Social Work Staff Hours]])/NonNurse[[#This Row],[MDS Census]]</f>
        <v>0.10877042132416165</v>
      </c>
      <c r="P254" s="6">
        <v>5.4510869565217392</v>
      </c>
      <c r="Q254" s="6">
        <v>5.1331521739130439</v>
      </c>
      <c r="R254" s="6">
        <f>SUM(NonNurse[[#This Row],[Qualified Activities Professional Hours]],NonNurse[[#This Row],[Other Activities Professional Hours]])/NonNurse[[#This Row],[MDS Census]]</f>
        <v>0.20931857265692175</v>
      </c>
      <c r="S254" s="6">
        <v>0.48771739130434782</v>
      </c>
      <c r="T254" s="6">
        <v>4.7793478260869566</v>
      </c>
      <c r="U254" s="6">
        <v>0</v>
      </c>
      <c r="V254" s="6">
        <f>SUM(NonNurse[[#This Row],[Occupational Therapist Hours]],NonNurse[[#This Row],[OT Assistant Hours]],NonNurse[[#This Row],[OT Aide Hours]])/NonNurse[[#This Row],[MDS Census]]</f>
        <v>0.10416380051590714</v>
      </c>
      <c r="W254" s="6">
        <v>0.53369565217391313</v>
      </c>
      <c r="X254" s="6">
        <v>4.4005434782608699</v>
      </c>
      <c r="Y254" s="6">
        <v>0</v>
      </c>
      <c r="Z254" s="6">
        <f>SUM(NonNurse[[#This Row],[Physical Therapist (PT) Hours]],NonNurse[[#This Row],[PT Assistant Hours]],NonNurse[[#This Row],[PT Aide Hours]])/NonNurse[[#This Row],[MDS Census]]</f>
        <v>9.7581685296646598E-2</v>
      </c>
      <c r="AA254" s="6">
        <v>0</v>
      </c>
      <c r="AB254" s="6">
        <v>0</v>
      </c>
      <c r="AC254" s="6">
        <v>0</v>
      </c>
      <c r="AD254" s="6">
        <v>34.801630434782609</v>
      </c>
      <c r="AE254" s="6">
        <v>0</v>
      </c>
      <c r="AF254" s="6">
        <v>0</v>
      </c>
      <c r="AG254" s="6">
        <v>0</v>
      </c>
      <c r="AH254" s="1">
        <v>155632</v>
      </c>
      <c r="AI254">
        <v>5</v>
      </c>
    </row>
    <row r="255" spans="1:35" x14ac:dyDescent="0.25">
      <c r="A255" t="s">
        <v>508</v>
      </c>
      <c r="B255" t="s">
        <v>219</v>
      </c>
      <c r="C255" t="s">
        <v>762</v>
      </c>
      <c r="D255" t="s">
        <v>578</v>
      </c>
      <c r="E255" s="6">
        <v>76.010869565217391</v>
      </c>
      <c r="F255" s="6">
        <v>4.7608695652173916</v>
      </c>
      <c r="G255" s="6">
        <v>0.49456521739130432</v>
      </c>
      <c r="H255" s="6">
        <v>0.29347826086956524</v>
      </c>
      <c r="I255" s="6">
        <v>0.79347826086956519</v>
      </c>
      <c r="J255" s="6">
        <v>0</v>
      </c>
      <c r="K255" s="6">
        <v>0</v>
      </c>
      <c r="L255" s="6">
        <v>1.8533695652173912</v>
      </c>
      <c r="M255" s="6">
        <v>4.9184782608695654</v>
      </c>
      <c r="N255" s="6">
        <v>0</v>
      </c>
      <c r="O255" s="6">
        <f>SUM(NonNurse[[#This Row],[Qualified Social Work Staff Hours]],NonNurse[[#This Row],[Other Social Work Staff Hours]])/NonNurse[[#This Row],[MDS Census]]</f>
        <v>6.470756470756471E-2</v>
      </c>
      <c r="P255" s="6">
        <v>5.0765217391304347</v>
      </c>
      <c r="Q255" s="6">
        <v>0</v>
      </c>
      <c r="R255" s="6">
        <f>SUM(NonNurse[[#This Row],[Qualified Activities Professional Hours]],NonNurse[[#This Row],[Other Activities Professional Hours]])/NonNurse[[#This Row],[MDS Census]]</f>
        <v>6.6786786786786789E-2</v>
      </c>
      <c r="S255" s="6">
        <v>2.5490217391304348</v>
      </c>
      <c r="T255" s="6">
        <v>5.0432608695652172</v>
      </c>
      <c r="U255" s="6">
        <v>0</v>
      </c>
      <c r="V255" s="6">
        <f>SUM(NonNurse[[#This Row],[Occupational Therapist Hours]],NonNurse[[#This Row],[OT Assistant Hours]],NonNurse[[#This Row],[OT Aide Hours]])/NonNurse[[#This Row],[MDS Census]]</f>
        <v>9.9884169884169885E-2</v>
      </c>
      <c r="W255" s="6">
        <v>4.3181521739130435</v>
      </c>
      <c r="X255" s="6">
        <v>7.4471739130434784</v>
      </c>
      <c r="Y255" s="6">
        <v>0</v>
      </c>
      <c r="Z255" s="6">
        <f>SUM(NonNurse[[#This Row],[Physical Therapist (PT) Hours]],NonNurse[[#This Row],[PT Assistant Hours]],NonNurse[[#This Row],[PT Aide Hours]])/NonNurse[[#This Row],[MDS Census]]</f>
        <v>0.1547847847847848</v>
      </c>
      <c r="AA255" s="6">
        <v>0</v>
      </c>
      <c r="AB255" s="6">
        <v>0</v>
      </c>
      <c r="AC255" s="6">
        <v>0</v>
      </c>
      <c r="AD255" s="6">
        <v>0</v>
      </c>
      <c r="AE255" s="6">
        <v>0</v>
      </c>
      <c r="AF255" s="6">
        <v>0</v>
      </c>
      <c r="AG255" s="6">
        <v>0</v>
      </c>
      <c r="AH255" s="1">
        <v>155448</v>
      </c>
      <c r="AI255">
        <v>5</v>
      </c>
    </row>
    <row r="256" spans="1:35" x14ac:dyDescent="0.25">
      <c r="A256" t="s">
        <v>508</v>
      </c>
      <c r="B256" t="s">
        <v>361</v>
      </c>
      <c r="C256" t="s">
        <v>666</v>
      </c>
      <c r="D256" t="s">
        <v>560</v>
      </c>
      <c r="E256" s="6">
        <v>94.206521739130437</v>
      </c>
      <c r="F256" s="6">
        <v>5.0434782608695654</v>
      </c>
      <c r="G256" s="6">
        <v>0</v>
      </c>
      <c r="H256" s="6">
        <v>0</v>
      </c>
      <c r="I256" s="6">
        <v>5.3043478260869561</v>
      </c>
      <c r="J256" s="6">
        <v>0</v>
      </c>
      <c r="K256" s="6">
        <v>0</v>
      </c>
      <c r="L256" s="6">
        <v>4.3413043478260871</v>
      </c>
      <c r="M256" s="6">
        <v>5.7527173913043477</v>
      </c>
      <c r="N256" s="6">
        <v>0</v>
      </c>
      <c r="O256" s="6">
        <f>SUM(NonNurse[[#This Row],[Qualified Social Work Staff Hours]],NonNurse[[#This Row],[Other Social Work Staff Hours]])/NonNurse[[#This Row],[MDS Census]]</f>
        <v>6.106495904003692E-2</v>
      </c>
      <c r="P256" s="6">
        <v>4.9565217391304346</v>
      </c>
      <c r="Q256" s="6">
        <v>13.421195652173912</v>
      </c>
      <c r="R256" s="6">
        <f>SUM(NonNurse[[#This Row],[Qualified Activities Professional Hours]],NonNurse[[#This Row],[Other Activities Professional Hours]])/NonNurse[[#This Row],[MDS Census]]</f>
        <v>0.19507903542171454</v>
      </c>
      <c r="S256" s="6">
        <v>5.757173913043478</v>
      </c>
      <c r="T256" s="6">
        <v>7.0046739130434776</v>
      </c>
      <c r="U256" s="6">
        <v>0</v>
      </c>
      <c r="V256" s="6">
        <f>SUM(NonNurse[[#This Row],[Occupational Therapist Hours]],NonNurse[[#This Row],[OT Assistant Hours]],NonNurse[[#This Row],[OT Aide Hours]])/NonNurse[[#This Row],[MDS Census]]</f>
        <v>0.13546671281873773</v>
      </c>
      <c r="W256" s="6">
        <v>5.4281521739130429</v>
      </c>
      <c r="X256" s="6">
        <v>6.021521739130435</v>
      </c>
      <c r="Y256" s="6">
        <v>0</v>
      </c>
      <c r="Z256" s="6">
        <f>SUM(NonNurse[[#This Row],[Physical Therapist (PT) Hours]],NonNurse[[#This Row],[PT Assistant Hours]],NonNurse[[#This Row],[PT Aide Hours]])/NonNurse[[#This Row],[MDS Census]]</f>
        <v>0.12153801776854736</v>
      </c>
      <c r="AA256" s="6">
        <v>0</v>
      </c>
      <c r="AB256" s="6">
        <v>0</v>
      </c>
      <c r="AC256" s="6">
        <v>0</v>
      </c>
      <c r="AD256" s="6">
        <v>63.100543478260867</v>
      </c>
      <c r="AE256" s="6">
        <v>0</v>
      </c>
      <c r="AF256" s="6">
        <v>0</v>
      </c>
      <c r="AG256" s="6">
        <v>0</v>
      </c>
      <c r="AH256" s="1">
        <v>155715</v>
      </c>
      <c r="AI256">
        <v>5</v>
      </c>
    </row>
    <row r="257" spans="1:35" x14ac:dyDescent="0.25">
      <c r="A257" t="s">
        <v>508</v>
      </c>
      <c r="B257" t="s">
        <v>283</v>
      </c>
      <c r="C257" t="s">
        <v>708</v>
      </c>
      <c r="D257" t="s">
        <v>605</v>
      </c>
      <c r="E257" s="6">
        <v>106.22826086956522</v>
      </c>
      <c r="F257" s="6">
        <v>5.2173913043478262</v>
      </c>
      <c r="G257" s="6">
        <v>0.27717391304347827</v>
      </c>
      <c r="H257" s="6">
        <v>0.43663043478260866</v>
      </c>
      <c r="I257" s="6">
        <v>0.95652173913043481</v>
      </c>
      <c r="J257" s="6">
        <v>0</v>
      </c>
      <c r="K257" s="6">
        <v>0</v>
      </c>
      <c r="L257" s="6">
        <v>1.785326086956522</v>
      </c>
      <c r="M257" s="6">
        <v>0</v>
      </c>
      <c r="N257" s="6">
        <v>9.8614130434782616</v>
      </c>
      <c r="O257" s="6">
        <f>SUM(NonNurse[[#This Row],[Qualified Social Work Staff Hours]],NonNurse[[#This Row],[Other Social Work Staff Hours]])/NonNurse[[#This Row],[MDS Census]]</f>
        <v>9.2832293052286921E-2</v>
      </c>
      <c r="P257" s="6">
        <v>0</v>
      </c>
      <c r="Q257" s="6">
        <v>21.092391304347824</v>
      </c>
      <c r="R257" s="6">
        <f>SUM(NonNurse[[#This Row],[Qualified Activities Professional Hours]],NonNurse[[#This Row],[Other Activities Professional Hours]])/NonNurse[[#This Row],[MDS Census]]</f>
        <v>0.19855724956512841</v>
      </c>
      <c r="S257" s="6">
        <v>3.3290217391304338</v>
      </c>
      <c r="T257" s="6">
        <v>4.4995652173913046</v>
      </c>
      <c r="U257" s="6">
        <v>0</v>
      </c>
      <c r="V257" s="6">
        <f>SUM(NonNurse[[#This Row],[Occupational Therapist Hours]],NonNurse[[#This Row],[OT Assistant Hours]],NonNurse[[#This Row],[OT Aide Hours]])/NonNurse[[#This Row],[MDS Census]]</f>
        <v>7.3695896858692309E-2</v>
      </c>
      <c r="W257" s="6">
        <v>7.2302173913043477</v>
      </c>
      <c r="X257" s="6">
        <v>3.9539130434782619</v>
      </c>
      <c r="Y257" s="6">
        <v>0</v>
      </c>
      <c r="Z257" s="6">
        <f>SUM(NonNurse[[#This Row],[Physical Therapist (PT) Hours]],NonNurse[[#This Row],[PT Assistant Hours]],NonNurse[[#This Row],[PT Aide Hours]])/NonNurse[[#This Row],[MDS Census]]</f>
        <v>0.10528394556430984</v>
      </c>
      <c r="AA257" s="6">
        <v>0</v>
      </c>
      <c r="AB257" s="6">
        <v>0</v>
      </c>
      <c r="AC257" s="6">
        <v>0</v>
      </c>
      <c r="AD257" s="6">
        <v>0</v>
      </c>
      <c r="AE257" s="6">
        <v>0</v>
      </c>
      <c r="AF257" s="6">
        <v>0</v>
      </c>
      <c r="AG257" s="6">
        <v>0</v>
      </c>
      <c r="AH257" s="1">
        <v>155586</v>
      </c>
      <c r="AI257">
        <v>5</v>
      </c>
    </row>
    <row r="258" spans="1:35" x14ac:dyDescent="0.25">
      <c r="A258" t="s">
        <v>508</v>
      </c>
      <c r="B258" t="s">
        <v>283</v>
      </c>
      <c r="C258" t="s">
        <v>759</v>
      </c>
      <c r="D258" t="s">
        <v>624</v>
      </c>
      <c r="E258" s="6">
        <v>80.358695652173907</v>
      </c>
      <c r="F258" s="6">
        <v>5.5652173913043477</v>
      </c>
      <c r="G258" s="6">
        <v>0.42391304347826086</v>
      </c>
      <c r="H258" s="6">
        <v>0.34641304347826102</v>
      </c>
      <c r="I258" s="6">
        <v>1.1304347826086956</v>
      </c>
      <c r="J258" s="6">
        <v>0</v>
      </c>
      <c r="K258" s="6">
        <v>0</v>
      </c>
      <c r="L258" s="6">
        <v>0.65163043478260874</v>
      </c>
      <c r="M258" s="6">
        <v>5.3913043478260869</v>
      </c>
      <c r="N258" s="6">
        <v>3.527173913043478</v>
      </c>
      <c r="O258" s="6">
        <f>SUM(NonNurse[[#This Row],[Qualified Social Work Staff Hours]],NonNurse[[#This Row],[Other Social Work Staff Hours]])/NonNurse[[#This Row],[MDS Census]]</f>
        <v>0.11098336264033545</v>
      </c>
      <c r="P258" s="6">
        <v>5.9130434782608692</v>
      </c>
      <c r="Q258" s="6">
        <v>1.2173913043478262</v>
      </c>
      <c r="R258" s="6">
        <f>SUM(NonNurse[[#This Row],[Qualified Activities Professional Hours]],NonNurse[[#This Row],[Other Activities Professional Hours]])/NonNurse[[#This Row],[MDS Census]]</f>
        <v>8.8732584877586909E-2</v>
      </c>
      <c r="S258" s="6">
        <v>4.4402173913043468</v>
      </c>
      <c r="T258" s="6">
        <v>0.84249999999999992</v>
      </c>
      <c r="U258" s="6">
        <v>0</v>
      </c>
      <c r="V258" s="6">
        <f>SUM(NonNurse[[#This Row],[Occupational Therapist Hours]],NonNurse[[#This Row],[OT Assistant Hours]],NonNurse[[#This Row],[OT Aide Hours]])/NonNurse[[#This Row],[MDS Census]]</f>
        <v>6.5739212768835376E-2</v>
      </c>
      <c r="W258" s="6">
        <v>1.6273913043478259</v>
      </c>
      <c r="X258" s="6">
        <v>3.6951086956521726</v>
      </c>
      <c r="Y258" s="6">
        <v>0</v>
      </c>
      <c r="Z258" s="6">
        <f>SUM(NonNurse[[#This Row],[Physical Therapist (PT) Hours]],NonNurse[[#This Row],[PT Assistant Hours]],NonNurse[[#This Row],[PT Aide Hours]])/NonNurse[[#This Row],[MDS Census]]</f>
        <v>6.6234275666170683E-2</v>
      </c>
      <c r="AA258" s="6">
        <v>0</v>
      </c>
      <c r="AB258" s="6">
        <v>0</v>
      </c>
      <c r="AC258" s="6">
        <v>0</v>
      </c>
      <c r="AD258" s="6">
        <v>0</v>
      </c>
      <c r="AE258" s="6">
        <v>0</v>
      </c>
      <c r="AF258" s="6">
        <v>0</v>
      </c>
      <c r="AG258" s="6">
        <v>0</v>
      </c>
      <c r="AH258" s="1">
        <v>155744</v>
      </c>
      <c r="AI258">
        <v>5</v>
      </c>
    </row>
    <row r="259" spans="1:35" x14ac:dyDescent="0.25">
      <c r="A259" t="s">
        <v>508</v>
      </c>
      <c r="B259" t="s">
        <v>283</v>
      </c>
      <c r="C259" t="s">
        <v>708</v>
      </c>
      <c r="D259" t="s">
        <v>605</v>
      </c>
      <c r="E259" s="6">
        <v>80.989130434782609</v>
      </c>
      <c r="F259" s="6">
        <v>4.8695652173913047</v>
      </c>
      <c r="G259" s="6">
        <v>0.31521739130434784</v>
      </c>
      <c r="H259" s="6">
        <v>0.37413043478260871</v>
      </c>
      <c r="I259" s="6">
        <v>3.0434782608695654</v>
      </c>
      <c r="J259" s="6">
        <v>0</v>
      </c>
      <c r="K259" s="6">
        <v>0</v>
      </c>
      <c r="L259" s="6">
        <v>1.2761956521739128</v>
      </c>
      <c r="M259" s="6">
        <v>2.9565217391304346</v>
      </c>
      <c r="N259" s="6">
        <v>5.3940217391304346</v>
      </c>
      <c r="O259" s="6">
        <f>SUM(NonNurse[[#This Row],[Qualified Social Work Staff Hours]],NonNurse[[#This Row],[Other Social Work Staff Hours]])/NonNurse[[#This Row],[MDS Census]]</f>
        <v>0.1031069655079855</v>
      </c>
      <c r="P259" s="6">
        <v>5.1304347826086953</v>
      </c>
      <c r="Q259" s="6">
        <v>9.375</v>
      </c>
      <c r="R259" s="6">
        <f>SUM(NonNurse[[#This Row],[Qualified Activities Professional Hours]],NonNurse[[#This Row],[Other Activities Professional Hours]])/NonNurse[[#This Row],[MDS Census]]</f>
        <v>0.17910347604348409</v>
      </c>
      <c r="S259" s="6">
        <v>1.0207608695652175</v>
      </c>
      <c r="T259" s="6">
        <v>6.6113043478260867</v>
      </c>
      <c r="U259" s="6">
        <v>0</v>
      </c>
      <c r="V259" s="6">
        <f>SUM(NonNurse[[#This Row],[Occupational Therapist Hours]],NonNurse[[#This Row],[OT Assistant Hours]],NonNurse[[#This Row],[OT Aide Hours]])/NonNurse[[#This Row],[MDS Census]]</f>
        <v>9.4235673064018241E-2</v>
      </c>
      <c r="W259" s="6">
        <v>4.7820652173913052</v>
      </c>
      <c r="X259" s="6">
        <v>4.9389130434782604</v>
      </c>
      <c r="Y259" s="6">
        <v>0</v>
      </c>
      <c r="Z259" s="6">
        <f>SUM(NonNurse[[#This Row],[Physical Therapist (PT) Hours]],NonNurse[[#This Row],[PT Assistant Hours]],NonNurse[[#This Row],[PT Aide Hours]])/NonNurse[[#This Row],[MDS Census]]</f>
        <v>0.12002818413635753</v>
      </c>
      <c r="AA259" s="6">
        <v>0</v>
      </c>
      <c r="AB259" s="6">
        <v>0</v>
      </c>
      <c r="AC259" s="6">
        <v>0</v>
      </c>
      <c r="AD259" s="6">
        <v>0</v>
      </c>
      <c r="AE259" s="6">
        <v>0</v>
      </c>
      <c r="AF259" s="6">
        <v>0</v>
      </c>
      <c r="AG259" s="6">
        <v>0</v>
      </c>
      <c r="AH259" s="1">
        <v>155800</v>
      </c>
      <c r="AI259">
        <v>5</v>
      </c>
    </row>
    <row r="260" spans="1:35" x14ac:dyDescent="0.25">
      <c r="A260" t="s">
        <v>508</v>
      </c>
      <c r="B260" t="s">
        <v>163</v>
      </c>
      <c r="C260" t="s">
        <v>663</v>
      </c>
      <c r="D260" t="s">
        <v>611</v>
      </c>
      <c r="E260" s="6">
        <v>103.51086956521739</v>
      </c>
      <c r="F260" s="6">
        <v>5.6521739130434785</v>
      </c>
      <c r="G260" s="6">
        <v>0</v>
      </c>
      <c r="H260" s="6">
        <v>0</v>
      </c>
      <c r="I260" s="6">
        <v>0</v>
      </c>
      <c r="J260" s="6">
        <v>0</v>
      </c>
      <c r="K260" s="6">
        <v>0</v>
      </c>
      <c r="L260" s="6">
        <v>4.6619565217391319</v>
      </c>
      <c r="M260" s="6">
        <v>2.347826086956522</v>
      </c>
      <c r="N260" s="6">
        <v>2.1739130434782608</v>
      </c>
      <c r="O260" s="6">
        <f>SUM(NonNurse[[#This Row],[Qualified Social Work Staff Hours]],NonNurse[[#This Row],[Other Social Work Staff Hours]])/NonNurse[[#This Row],[MDS Census]]</f>
        <v>4.3683713115614836E-2</v>
      </c>
      <c r="P260" s="6">
        <v>6.4077173913043479</v>
      </c>
      <c r="Q260" s="6">
        <v>3.3661956521739129</v>
      </c>
      <c r="R260" s="6">
        <f>SUM(NonNurse[[#This Row],[Qualified Activities Professional Hours]],NonNurse[[#This Row],[Other Activities Professional Hours]])/NonNurse[[#This Row],[MDS Census]]</f>
        <v>9.4424026042213588E-2</v>
      </c>
      <c r="S260" s="6">
        <v>5.5815217391304346</v>
      </c>
      <c r="T260" s="6">
        <v>5.0152173913043478</v>
      </c>
      <c r="U260" s="6">
        <v>0</v>
      </c>
      <c r="V260" s="6">
        <f>SUM(NonNurse[[#This Row],[Occupational Therapist Hours]],NonNurse[[#This Row],[OT Assistant Hours]],NonNurse[[#This Row],[OT Aide Hours]])/NonNurse[[#This Row],[MDS Census]]</f>
        <v>0.10237320172214638</v>
      </c>
      <c r="W260" s="6">
        <v>2.0047826086956522</v>
      </c>
      <c r="X260" s="6">
        <v>9.6791304347826124</v>
      </c>
      <c r="Y260" s="6">
        <v>0</v>
      </c>
      <c r="Z260" s="6">
        <f>SUM(NonNurse[[#This Row],[Physical Therapist (PT) Hours]],NonNurse[[#This Row],[PT Assistant Hours]],NonNurse[[#This Row],[PT Aide Hours]])/NonNurse[[#This Row],[MDS Census]]</f>
        <v>0.11287619447653055</v>
      </c>
      <c r="AA260" s="6">
        <v>0</v>
      </c>
      <c r="AB260" s="6">
        <v>0</v>
      </c>
      <c r="AC260" s="6">
        <v>0</v>
      </c>
      <c r="AD260" s="6">
        <v>0</v>
      </c>
      <c r="AE260" s="6">
        <v>0</v>
      </c>
      <c r="AF260" s="6">
        <v>0</v>
      </c>
      <c r="AG260" s="6">
        <v>0</v>
      </c>
      <c r="AH260" s="1">
        <v>155338</v>
      </c>
      <c r="AI260">
        <v>5</v>
      </c>
    </row>
    <row r="261" spans="1:35" x14ac:dyDescent="0.25">
      <c r="A261" t="s">
        <v>508</v>
      </c>
      <c r="B261" t="s">
        <v>294</v>
      </c>
      <c r="C261" t="s">
        <v>722</v>
      </c>
      <c r="D261" t="s">
        <v>582</v>
      </c>
      <c r="E261" s="6">
        <v>44.130434782608695</v>
      </c>
      <c r="F261" s="6">
        <v>5.4782608695652177</v>
      </c>
      <c r="G261" s="6">
        <v>0</v>
      </c>
      <c r="H261" s="6">
        <v>0</v>
      </c>
      <c r="I261" s="6">
        <v>0</v>
      </c>
      <c r="J261" s="6">
        <v>0</v>
      </c>
      <c r="K261" s="6">
        <v>0</v>
      </c>
      <c r="L261" s="6">
        <v>4.3695652173913038E-2</v>
      </c>
      <c r="M261" s="6">
        <v>5.2534782608695654</v>
      </c>
      <c r="N261" s="6">
        <v>0</v>
      </c>
      <c r="O261" s="6">
        <f>SUM(NonNurse[[#This Row],[Qualified Social Work Staff Hours]],NonNurse[[#This Row],[Other Social Work Staff Hours]])/NonNurse[[#This Row],[MDS Census]]</f>
        <v>0.11904433497536947</v>
      </c>
      <c r="P261" s="6">
        <v>9.1428260869565197</v>
      </c>
      <c r="Q261" s="6">
        <v>11.727282608695651</v>
      </c>
      <c r="R261" s="6">
        <f>SUM(NonNurse[[#This Row],[Qualified Activities Professional Hours]],NonNurse[[#This Row],[Other Activities Professional Hours]])/NonNurse[[#This Row],[MDS Census]]</f>
        <v>0.4729187192118226</v>
      </c>
      <c r="S261" s="6">
        <v>0</v>
      </c>
      <c r="T261" s="6">
        <v>0</v>
      </c>
      <c r="U261" s="6">
        <v>0</v>
      </c>
      <c r="V261" s="6">
        <f>SUM(NonNurse[[#This Row],[Occupational Therapist Hours]],NonNurse[[#This Row],[OT Assistant Hours]],NonNurse[[#This Row],[OT Aide Hours]])/NonNurse[[#This Row],[MDS Census]]</f>
        <v>0</v>
      </c>
      <c r="W261" s="6">
        <v>3.270108695652175</v>
      </c>
      <c r="X261" s="6">
        <v>3.7738043478260868</v>
      </c>
      <c r="Y261" s="6">
        <v>0</v>
      </c>
      <c r="Z261" s="6">
        <f>SUM(NonNurse[[#This Row],[Physical Therapist (PT) Hours]],NonNurse[[#This Row],[PT Assistant Hours]],NonNurse[[#This Row],[PT Aide Hours]])/NonNurse[[#This Row],[MDS Census]]</f>
        <v>0.15961576354679805</v>
      </c>
      <c r="AA261" s="6">
        <v>0</v>
      </c>
      <c r="AB261" s="6">
        <v>0</v>
      </c>
      <c r="AC261" s="6">
        <v>0</v>
      </c>
      <c r="AD261" s="6">
        <v>0</v>
      </c>
      <c r="AE261" s="6">
        <v>0</v>
      </c>
      <c r="AF261" s="6">
        <v>0</v>
      </c>
      <c r="AG261" s="6">
        <v>0</v>
      </c>
      <c r="AH261" s="1">
        <v>155618</v>
      </c>
      <c r="AI261">
        <v>5</v>
      </c>
    </row>
    <row r="262" spans="1:35" x14ac:dyDescent="0.25">
      <c r="A262" t="s">
        <v>508</v>
      </c>
      <c r="B262" t="s">
        <v>245</v>
      </c>
      <c r="C262" t="s">
        <v>751</v>
      </c>
      <c r="D262" t="s">
        <v>558</v>
      </c>
      <c r="E262" s="6">
        <v>100.27173913043478</v>
      </c>
      <c r="F262" s="6">
        <v>5.5652173913043477</v>
      </c>
      <c r="G262" s="6">
        <v>0.45652173913043476</v>
      </c>
      <c r="H262" s="6">
        <v>0</v>
      </c>
      <c r="I262" s="6">
        <v>0</v>
      </c>
      <c r="J262" s="6">
        <v>0</v>
      </c>
      <c r="K262" s="6">
        <v>1.1548913043478262</v>
      </c>
      <c r="L262" s="6">
        <v>0.99402173913043479</v>
      </c>
      <c r="M262" s="6">
        <v>5.3369565217391308</v>
      </c>
      <c r="N262" s="6">
        <v>3.0434782608695654</v>
      </c>
      <c r="O262" s="6">
        <f>SUM(NonNurse[[#This Row],[Qualified Social Work Staff Hours]],NonNurse[[#This Row],[Other Social Work Staff Hours]])/NonNurse[[#This Row],[MDS Census]]</f>
        <v>8.3577235772357719E-2</v>
      </c>
      <c r="P262" s="6">
        <v>5.4154347826086955</v>
      </c>
      <c r="Q262" s="6">
        <v>10.572826086956519</v>
      </c>
      <c r="R262" s="6">
        <f>SUM(NonNurse[[#This Row],[Qualified Activities Professional Hours]],NonNurse[[#This Row],[Other Activities Professional Hours]])/NonNurse[[#This Row],[MDS Census]]</f>
        <v>0.15944932249322491</v>
      </c>
      <c r="S262" s="6">
        <v>0.83510869565217394</v>
      </c>
      <c r="T262" s="6">
        <v>2.6777173913043475</v>
      </c>
      <c r="U262" s="6">
        <v>0</v>
      </c>
      <c r="V262" s="6">
        <f>SUM(NonNurse[[#This Row],[Occupational Therapist Hours]],NonNurse[[#This Row],[OT Assistant Hours]],NonNurse[[#This Row],[OT Aide Hours]])/NonNurse[[#This Row],[MDS Census]]</f>
        <v>3.5033062330623303E-2</v>
      </c>
      <c r="W262" s="6">
        <v>1.1951086956521737</v>
      </c>
      <c r="X262" s="6">
        <v>2.9483695652173911</v>
      </c>
      <c r="Y262" s="6">
        <v>0</v>
      </c>
      <c r="Z262" s="6">
        <f>SUM(NonNurse[[#This Row],[Physical Therapist (PT) Hours]],NonNurse[[#This Row],[PT Assistant Hours]],NonNurse[[#This Row],[PT Aide Hours]])/NonNurse[[#This Row],[MDS Census]]</f>
        <v>4.1322493224932248E-2</v>
      </c>
      <c r="AA262" s="6">
        <v>0</v>
      </c>
      <c r="AB262" s="6">
        <v>0</v>
      </c>
      <c r="AC262" s="6">
        <v>0</v>
      </c>
      <c r="AD262" s="6">
        <v>0</v>
      </c>
      <c r="AE262" s="6">
        <v>0</v>
      </c>
      <c r="AF262" s="6">
        <v>0</v>
      </c>
      <c r="AG262" s="6">
        <v>0</v>
      </c>
      <c r="AH262" s="1">
        <v>155491</v>
      </c>
      <c r="AI262">
        <v>5</v>
      </c>
    </row>
    <row r="263" spans="1:35" x14ac:dyDescent="0.25">
      <c r="A263" t="s">
        <v>508</v>
      </c>
      <c r="B263" t="s">
        <v>175</v>
      </c>
      <c r="C263" t="s">
        <v>708</v>
      </c>
      <c r="D263" t="s">
        <v>605</v>
      </c>
      <c r="E263" s="6">
        <v>56.608695652173914</v>
      </c>
      <c r="F263" s="6">
        <v>5.4782608695652177</v>
      </c>
      <c r="G263" s="6">
        <v>0</v>
      </c>
      <c r="H263" s="6">
        <v>0</v>
      </c>
      <c r="I263" s="6">
        <v>0</v>
      </c>
      <c r="J263" s="6">
        <v>0</v>
      </c>
      <c r="K263" s="6">
        <v>0</v>
      </c>
      <c r="L263" s="6">
        <v>0.87902173913043469</v>
      </c>
      <c r="M263" s="6">
        <v>5.3043478260869561</v>
      </c>
      <c r="N263" s="6">
        <v>0</v>
      </c>
      <c r="O263" s="6">
        <f>SUM(NonNurse[[#This Row],[Qualified Social Work Staff Hours]],NonNurse[[#This Row],[Other Social Work Staff Hours]])/NonNurse[[#This Row],[MDS Census]]</f>
        <v>9.3701996927803372E-2</v>
      </c>
      <c r="P263" s="6">
        <v>5.7216304347826057</v>
      </c>
      <c r="Q263" s="6">
        <v>0.39271739130434785</v>
      </c>
      <c r="R263" s="6">
        <f>SUM(NonNurse[[#This Row],[Qualified Activities Professional Hours]],NonNurse[[#This Row],[Other Activities Professional Hours]])/NonNurse[[#This Row],[MDS Census]]</f>
        <v>0.10801075268817199</v>
      </c>
      <c r="S263" s="6">
        <v>0.3604347826086956</v>
      </c>
      <c r="T263" s="6">
        <v>1.4278260869565216</v>
      </c>
      <c r="U263" s="6">
        <v>0</v>
      </c>
      <c r="V263" s="6">
        <f>SUM(NonNurse[[#This Row],[Occupational Therapist Hours]],NonNurse[[#This Row],[OT Assistant Hours]],NonNurse[[#This Row],[OT Aide Hours]])/NonNurse[[#This Row],[MDS Census]]</f>
        <v>3.1589861751152068E-2</v>
      </c>
      <c r="W263" s="6">
        <v>0.23858695652173911</v>
      </c>
      <c r="X263" s="6">
        <v>2.0869565217391304</v>
      </c>
      <c r="Y263" s="6">
        <v>0</v>
      </c>
      <c r="Z263" s="6">
        <f>SUM(NonNurse[[#This Row],[Physical Therapist (PT) Hours]],NonNurse[[#This Row],[PT Assistant Hours]],NonNurse[[#This Row],[PT Aide Hours]])/NonNurse[[#This Row],[MDS Census]]</f>
        <v>4.1081029185867896E-2</v>
      </c>
      <c r="AA263" s="6">
        <v>0</v>
      </c>
      <c r="AB263" s="6">
        <v>0</v>
      </c>
      <c r="AC263" s="6">
        <v>0</v>
      </c>
      <c r="AD263" s="6">
        <v>0</v>
      </c>
      <c r="AE263" s="6">
        <v>0</v>
      </c>
      <c r="AF263" s="6">
        <v>0</v>
      </c>
      <c r="AG263" s="6">
        <v>0</v>
      </c>
      <c r="AH263" s="1">
        <v>155359</v>
      </c>
      <c r="AI263">
        <v>5</v>
      </c>
    </row>
    <row r="264" spans="1:35" x14ac:dyDescent="0.25">
      <c r="A264" t="s">
        <v>508</v>
      </c>
      <c r="B264" t="s">
        <v>340</v>
      </c>
      <c r="C264" t="s">
        <v>727</v>
      </c>
      <c r="D264" t="s">
        <v>603</v>
      </c>
      <c r="E264" s="6">
        <v>124.29347826086956</v>
      </c>
      <c r="F264" s="6">
        <v>5.7391304347826084</v>
      </c>
      <c r="G264" s="6">
        <v>0.85054347826086951</v>
      </c>
      <c r="H264" s="6">
        <v>0.46467391304347827</v>
      </c>
      <c r="I264" s="6">
        <v>5.8043478260869561</v>
      </c>
      <c r="J264" s="6">
        <v>0</v>
      </c>
      <c r="K264" s="6">
        <v>0.73913043478260865</v>
      </c>
      <c r="L264" s="6">
        <v>5.8016304347826084</v>
      </c>
      <c r="M264" s="6">
        <v>16.848043478260873</v>
      </c>
      <c r="N264" s="6">
        <v>4.9621739130434781</v>
      </c>
      <c r="O264" s="6">
        <f>SUM(NonNurse[[#This Row],[Qualified Social Work Staff Hours]],NonNurse[[#This Row],[Other Social Work Staff Hours]])/NonNurse[[#This Row],[MDS Census]]</f>
        <v>0.17547354613030175</v>
      </c>
      <c r="P264" s="6">
        <v>11.640217391304343</v>
      </c>
      <c r="Q264" s="6">
        <v>19.820108695652173</v>
      </c>
      <c r="R264" s="6">
        <f>SUM(NonNurse[[#This Row],[Qualified Activities Professional Hours]],NonNurse[[#This Row],[Other Activities Professional Hours]])/NonNurse[[#This Row],[MDS Census]]</f>
        <v>0.25311324879755132</v>
      </c>
      <c r="S264" s="6">
        <v>5.9782608695652177</v>
      </c>
      <c r="T264" s="6">
        <v>4.2581521739130439</v>
      </c>
      <c r="U264" s="6">
        <v>0</v>
      </c>
      <c r="V264" s="6">
        <f>SUM(NonNurse[[#This Row],[Occupational Therapist Hours]],NonNurse[[#This Row],[OT Assistant Hours]],NonNurse[[#This Row],[OT Aide Hours]])/NonNurse[[#This Row],[MDS Census]]</f>
        <v>8.2356799300393538E-2</v>
      </c>
      <c r="W264" s="6">
        <v>4.4864130434782608</v>
      </c>
      <c r="X264" s="6">
        <v>13.426630434782609</v>
      </c>
      <c r="Y264" s="6">
        <v>0</v>
      </c>
      <c r="Z264" s="6">
        <f>SUM(NonNurse[[#This Row],[Physical Therapist (PT) Hours]],NonNurse[[#This Row],[PT Assistant Hours]],NonNurse[[#This Row],[PT Aide Hours]])/NonNurse[[#This Row],[MDS Census]]</f>
        <v>0.14411893310013119</v>
      </c>
      <c r="AA264" s="6">
        <v>0.56521739130434778</v>
      </c>
      <c r="AB264" s="6">
        <v>0</v>
      </c>
      <c r="AC264" s="6">
        <v>0</v>
      </c>
      <c r="AD264" s="6">
        <v>0</v>
      </c>
      <c r="AE264" s="6">
        <v>0</v>
      </c>
      <c r="AF264" s="6">
        <v>0</v>
      </c>
      <c r="AG264" s="6">
        <v>0.21467391304347827</v>
      </c>
      <c r="AH264" s="1">
        <v>155689</v>
      </c>
      <c r="AI264">
        <v>5</v>
      </c>
    </row>
    <row r="265" spans="1:35" x14ac:dyDescent="0.25">
      <c r="A265" t="s">
        <v>508</v>
      </c>
      <c r="B265" t="s">
        <v>218</v>
      </c>
      <c r="C265" t="s">
        <v>708</v>
      </c>
      <c r="D265" t="s">
        <v>605</v>
      </c>
      <c r="E265" s="6">
        <v>79.597826086956516</v>
      </c>
      <c r="F265" s="6">
        <v>5.4782608695652177</v>
      </c>
      <c r="G265" s="6">
        <v>0</v>
      </c>
      <c r="H265" s="6">
        <v>0</v>
      </c>
      <c r="I265" s="6">
        <v>0</v>
      </c>
      <c r="J265" s="6">
        <v>0</v>
      </c>
      <c r="K265" s="6">
        <v>0</v>
      </c>
      <c r="L265" s="6">
        <v>1.2905434782608698</v>
      </c>
      <c r="M265" s="6">
        <v>4.6086956521739131</v>
      </c>
      <c r="N265" s="6">
        <v>0</v>
      </c>
      <c r="O265" s="6">
        <f>SUM(NonNurse[[#This Row],[Qualified Social Work Staff Hours]],NonNurse[[#This Row],[Other Social Work Staff Hours]])/NonNurse[[#This Row],[MDS Census]]</f>
        <v>5.7899767854704361E-2</v>
      </c>
      <c r="P265" s="6">
        <v>5.0427173913043468</v>
      </c>
      <c r="Q265" s="6">
        <v>21.904130434782612</v>
      </c>
      <c r="R265" s="6">
        <f>SUM(NonNurse[[#This Row],[Qualified Activities Professional Hours]],NonNurse[[#This Row],[Other Activities Professional Hours]])/NonNurse[[#This Row],[MDS Census]]</f>
        <v>0.33853748463744371</v>
      </c>
      <c r="S265" s="6">
        <v>0.71195652173913049</v>
      </c>
      <c r="T265" s="6">
        <v>3.2036956521739133</v>
      </c>
      <c r="U265" s="6">
        <v>0</v>
      </c>
      <c r="V265" s="6">
        <f>SUM(NonNurse[[#This Row],[Occupational Therapist Hours]],NonNurse[[#This Row],[OT Assistant Hours]],NonNurse[[#This Row],[OT Aide Hours]])/NonNurse[[#This Row],[MDS Census]]</f>
        <v>4.9192953707496934E-2</v>
      </c>
      <c r="W265" s="6">
        <v>1.6505434782608694</v>
      </c>
      <c r="X265" s="6">
        <v>1.692608695652174</v>
      </c>
      <c r="Y265" s="6">
        <v>0</v>
      </c>
      <c r="Z265" s="6">
        <f>SUM(NonNurse[[#This Row],[Physical Therapist (PT) Hours]],NonNurse[[#This Row],[PT Assistant Hours]],NonNurse[[#This Row],[PT Aide Hours]])/NonNurse[[#This Row],[MDS Census]]</f>
        <v>4.2000546224225048E-2</v>
      </c>
      <c r="AA265" s="6">
        <v>0</v>
      </c>
      <c r="AB265" s="6">
        <v>0</v>
      </c>
      <c r="AC265" s="6">
        <v>0</v>
      </c>
      <c r="AD265" s="6">
        <v>0</v>
      </c>
      <c r="AE265" s="6">
        <v>0</v>
      </c>
      <c r="AF265" s="6">
        <v>0</v>
      </c>
      <c r="AG265" s="6">
        <v>0</v>
      </c>
      <c r="AH265" s="1">
        <v>155446</v>
      </c>
      <c r="AI265">
        <v>5</v>
      </c>
    </row>
    <row r="266" spans="1:35" x14ac:dyDescent="0.25">
      <c r="A266" t="s">
        <v>508</v>
      </c>
      <c r="B266" t="s">
        <v>114</v>
      </c>
      <c r="C266" t="s">
        <v>640</v>
      </c>
      <c r="D266" t="s">
        <v>604</v>
      </c>
      <c r="E266" s="6">
        <v>96.445652173913047</v>
      </c>
      <c r="F266" s="6">
        <v>5.4782608695652177</v>
      </c>
      <c r="G266" s="6">
        <v>0</v>
      </c>
      <c r="H266" s="6">
        <v>0</v>
      </c>
      <c r="I266" s="6">
        <v>0</v>
      </c>
      <c r="J266" s="6">
        <v>0</v>
      </c>
      <c r="K266" s="6">
        <v>0</v>
      </c>
      <c r="L266" s="6">
        <v>0.83369565217391295</v>
      </c>
      <c r="M266" s="6">
        <v>6.7833695652173915</v>
      </c>
      <c r="N266" s="6">
        <v>3.1077173913043477</v>
      </c>
      <c r="O266" s="6">
        <f>SUM(NonNurse[[#This Row],[Qualified Social Work Staff Hours]],NonNurse[[#This Row],[Other Social Work Staff Hours]])/NonNurse[[#This Row],[MDS Census]]</f>
        <v>0.10255606897328975</v>
      </c>
      <c r="P266" s="6">
        <v>4.7739130434782604</v>
      </c>
      <c r="Q266" s="6">
        <v>5.1249999999999991</v>
      </c>
      <c r="R266" s="6">
        <f>SUM(NonNurse[[#This Row],[Qualified Activities Professional Hours]],NonNurse[[#This Row],[Other Activities Professional Hours]])/NonNurse[[#This Row],[MDS Census]]</f>
        <v>0.10263721402006085</v>
      </c>
      <c r="S266" s="6">
        <v>0</v>
      </c>
      <c r="T266" s="6">
        <v>0</v>
      </c>
      <c r="U266" s="6">
        <v>0</v>
      </c>
      <c r="V266" s="6">
        <f>SUM(NonNurse[[#This Row],[Occupational Therapist Hours]],NonNurse[[#This Row],[OT Assistant Hours]],NonNurse[[#This Row],[OT Aide Hours]])/NonNurse[[#This Row],[MDS Census]]</f>
        <v>0</v>
      </c>
      <c r="W266" s="6">
        <v>3.5692391304347835</v>
      </c>
      <c r="X266" s="6">
        <v>0</v>
      </c>
      <c r="Y266" s="6">
        <v>0</v>
      </c>
      <c r="Z266" s="6">
        <f>SUM(NonNurse[[#This Row],[Physical Therapist (PT) Hours]],NonNurse[[#This Row],[PT Assistant Hours]],NonNurse[[#This Row],[PT Aide Hours]])/NonNurse[[#This Row],[MDS Census]]</f>
        <v>3.7007776400315572E-2</v>
      </c>
      <c r="AA266" s="6">
        <v>0</v>
      </c>
      <c r="AB266" s="6">
        <v>0</v>
      </c>
      <c r="AC266" s="6">
        <v>0</v>
      </c>
      <c r="AD266" s="6">
        <v>0</v>
      </c>
      <c r="AE266" s="6">
        <v>0</v>
      </c>
      <c r="AF266" s="6">
        <v>0</v>
      </c>
      <c r="AG266" s="6">
        <v>0</v>
      </c>
      <c r="AH266" s="1">
        <v>155243</v>
      </c>
      <c r="AI266">
        <v>5</v>
      </c>
    </row>
    <row r="267" spans="1:35" x14ac:dyDescent="0.25">
      <c r="A267" t="s">
        <v>508</v>
      </c>
      <c r="B267" t="s">
        <v>86</v>
      </c>
      <c r="C267" t="s">
        <v>664</v>
      </c>
      <c r="D267" t="s">
        <v>605</v>
      </c>
      <c r="E267" s="6">
        <v>98.423913043478265</v>
      </c>
      <c r="F267" s="6">
        <v>5.4782608695652177</v>
      </c>
      <c r="G267" s="6">
        <v>0</v>
      </c>
      <c r="H267" s="6">
        <v>0</v>
      </c>
      <c r="I267" s="6">
        <v>0</v>
      </c>
      <c r="J267" s="6">
        <v>0</v>
      </c>
      <c r="K267" s="6">
        <v>0</v>
      </c>
      <c r="L267" s="6">
        <v>1.8546739130434782</v>
      </c>
      <c r="M267" s="6">
        <v>5.3913043478260869</v>
      </c>
      <c r="N267" s="6">
        <v>0</v>
      </c>
      <c r="O267" s="6">
        <f>SUM(NonNurse[[#This Row],[Qualified Social Work Staff Hours]],NonNurse[[#This Row],[Other Social Work Staff Hours]])/NonNurse[[#This Row],[MDS Census]]</f>
        <v>5.4776366648260626E-2</v>
      </c>
      <c r="P267" s="6">
        <v>5.5969565217391315</v>
      </c>
      <c r="Q267" s="6">
        <v>24.463586956521745</v>
      </c>
      <c r="R267" s="6">
        <f>SUM(NonNurse[[#This Row],[Qualified Activities Professional Hours]],NonNurse[[#This Row],[Other Activities Professional Hours]])/NonNurse[[#This Row],[MDS Census]]</f>
        <v>0.30541910546659307</v>
      </c>
      <c r="S267" s="6">
        <v>1.9633695652173913</v>
      </c>
      <c r="T267" s="6">
        <v>3.6842391304347823</v>
      </c>
      <c r="U267" s="6">
        <v>0</v>
      </c>
      <c r="V267" s="6">
        <f>SUM(NonNurse[[#This Row],[Occupational Therapist Hours]],NonNurse[[#This Row],[OT Assistant Hours]],NonNurse[[#This Row],[OT Aide Hours]])/NonNurse[[#This Row],[MDS Census]]</f>
        <v>5.7380452788514634E-2</v>
      </c>
      <c r="W267" s="6">
        <v>1.7808695652173909</v>
      </c>
      <c r="X267" s="6">
        <v>1.9029347826086962</v>
      </c>
      <c r="Y267" s="6">
        <v>0</v>
      </c>
      <c r="Z267" s="6">
        <f>SUM(NonNurse[[#This Row],[Physical Therapist (PT) Hours]],NonNurse[[#This Row],[PT Assistant Hours]],NonNurse[[#This Row],[PT Aide Hours]])/NonNurse[[#This Row],[MDS Census]]</f>
        <v>3.7427940364439541E-2</v>
      </c>
      <c r="AA267" s="6">
        <v>0</v>
      </c>
      <c r="AB267" s="6">
        <v>0</v>
      </c>
      <c r="AC267" s="6">
        <v>0</v>
      </c>
      <c r="AD267" s="6">
        <v>0</v>
      </c>
      <c r="AE267" s="6">
        <v>0</v>
      </c>
      <c r="AF267" s="6">
        <v>0</v>
      </c>
      <c r="AG267" s="6">
        <v>0</v>
      </c>
      <c r="AH267" s="1">
        <v>155207</v>
      </c>
      <c r="AI267">
        <v>5</v>
      </c>
    </row>
    <row r="268" spans="1:35" x14ac:dyDescent="0.25">
      <c r="A268" t="s">
        <v>508</v>
      </c>
      <c r="B268" t="s">
        <v>322</v>
      </c>
      <c r="C268" t="s">
        <v>739</v>
      </c>
      <c r="D268" t="s">
        <v>619</v>
      </c>
      <c r="E268" s="6">
        <v>53.565217391304351</v>
      </c>
      <c r="F268" s="6">
        <v>4.7771739130434785</v>
      </c>
      <c r="G268" s="6">
        <v>0</v>
      </c>
      <c r="H268" s="6">
        <v>0</v>
      </c>
      <c r="I268" s="6">
        <v>0</v>
      </c>
      <c r="J268" s="6">
        <v>0</v>
      </c>
      <c r="K268" s="6">
        <v>0</v>
      </c>
      <c r="L268" s="6">
        <v>3.0645652173913045</v>
      </c>
      <c r="M268" s="6">
        <v>4.8695652173913047</v>
      </c>
      <c r="N268" s="6">
        <v>0</v>
      </c>
      <c r="O268" s="6">
        <f>SUM(NonNurse[[#This Row],[Qualified Social Work Staff Hours]],NonNurse[[#This Row],[Other Social Work Staff Hours]])/NonNurse[[#This Row],[MDS Census]]</f>
        <v>9.0909090909090912E-2</v>
      </c>
      <c r="P268" s="6">
        <v>2.9659782608695648</v>
      </c>
      <c r="Q268" s="6">
        <v>2.6457608695652168</v>
      </c>
      <c r="R268" s="6">
        <f>SUM(NonNurse[[#This Row],[Qualified Activities Professional Hours]],NonNurse[[#This Row],[Other Activities Professional Hours]])/NonNurse[[#This Row],[MDS Census]]</f>
        <v>0.10476461038961035</v>
      </c>
      <c r="S268" s="6">
        <v>5.1304347826086953</v>
      </c>
      <c r="T268" s="6">
        <v>3.8149999999999995</v>
      </c>
      <c r="U268" s="6">
        <v>0</v>
      </c>
      <c r="V268" s="6">
        <f>SUM(NonNurse[[#This Row],[Occupational Therapist Hours]],NonNurse[[#This Row],[OT Assistant Hours]],NonNurse[[#This Row],[OT Aide Hours]])/NonNurse[[#This Row],[MDS Census]]</f>
        <v>0.16700081168831166</v>
      </c>
      <c r="W268" s="6">
        <v>3.1498913043478267</v>
      </c>
      <c r="X268" s="6">
        <v>0.88163043478260883</v>
      </c>
      <c r="Y268" s="6">
        <v>0</v>
      </c>
      <c r="Z268" s="6">
        <f>SUM(NonNurse[[#This Row],[Physical Therapist (PT) Hours]],NonNurse[[#This Row],[PT Assistant Hours]],NonNurse[[#This Row],[PT Aide Hours]])/NonNurse[[#This Row],[MDS Census]]</f>
        <v>7.5263798701298706E-2</v>
      </c>
      <c r="AA268" s="6">
        <v>0</v>
      </c>
      <c r="AB268" s="6">
        <v>0</v>
      </c>
      <c r="AC268" s="6">
        <v>0</v>
      </c>
      <c r="AD268" s="6">
        <v>0</v>
      </c>
      <c r="AE268" s="6">
        <v>0</v>
      </c>
      <c r="AF268" s="6">
        <v>0</v>
      </c>
      <c r="AG268" s="6">
        <v>0</v>
      </c>
      <c r="AH268" s="1">
        <v>155670</v>
      </c>
      <c r="AI268">
        <v>5</v>
      </c>
    </row>
    <row r="269" spans="1:35" x14ac:dyDescent="0.25">
      <c r="A269" t="s">
        <v>508</v>
      </c>
      <c r="B269" t="s">
        <v>318</v>
      </c>
      <c r="C269" t="s">
        <v>805</v>
      </c>
      <c r="D269" t="s">
        <v>635</v>
      </c>
      <c r="E269" s="6">
        <v>100.92391304347827</v>
      </c>
      <c r="F269" s="6">
        <v>5.5652173913043477</v>
      </c>
      <c r="G269" s="6">
        <v>0.15760869565217392</v>
      </c>
      <c r="H269" s="6">
        <v>0</v>
      </c>
      <c r="I269" s="6">
        <v>0</v>
      </c>
      <c r="J269" s="6">
        <v>0</v>
      </c>
      <c r="K269" s="6">
        <v>2.2880434782608696</v>
      </c>
      <c r="L269" s="6">
        <v>2.237173913043478</v>
      </c>
      <c r="M269" s="6">
        <v>5.3913043478260869</v>
      </c>
      <c r="N269" s="6">
        <v>0</v>
      </c>
      <c r="O269" s="6">
        <f>SUM(NonNurse[[#This Row],[Qualified Social Work Staff Hours]],NonNurse[[#This Row],[Other Social Work Staff Hours]])/NonNurse[[#This Row],[MDS Census]]</f>
        <v>5.3419493807215938E-2</v>
      </c>
      <c r="P269" s="6">
        <v>4.9457608695652171</v>
      </c>
      <c r="Q269" s="6">
        <v>3.8327173913043473</v>
      </c>
      <c r="R269" s="6">
        <f>SUM(NonNurse[[#This Row],[Qualified Activities Professional Hours]],NonNurse[[#This Row],[Other Activities Professional Hours]])/NonNurse[[#This Row],[MDS Census]]</f>
        <v>8.6981152396338163E-2</v>
      </c>
      <c r="S269" s="6">
        <v>1.1219565217391305</v>
      </c>
      <c r="T269" s="6">
        <v>6.3668478260869561</v>
      </c>
      <c r="U269" s="6">
        <v>0</v>
      </c>
      <c r="V269" s="6">
        <f>SUM(NonNurse[[#This Row],[Occupational Therapist Hours]],NonNurse[[#This Row],[OT Assistant Hours]],NonNurse[[#This Row],[OT Aide Hours]])/NonNurse[[#This Row],[MDS Census]]</f>
        <v>7.4202477113624113E-2</v>
      </c>
      <c r="W269" s="6">
        <v>5.0064130434782621</v>
      </c>
      <c r="X269" s="6">
        <v>3.8277173913043474</v>
      </c>
      <c r="Y269" s="6">
        <v>0</v>
      </c>
      <c r="Z269" s="6">
        <f>SUM(NonNurse[[#This Row],[Physical Therapist (PT) Hours]],NonNurse[[#This Row],[PT Assistant Hours]],NonNurse[[#This Row],[PT Aide Hours]])/NonNurse[[#This Row],[MDS Census]]</f>
        <v>8.7532579429186866E-2</v>
      </c>
      <c r="AA269" s="6">
        <v>0</v>
      </c>
      <c r="AB269" s="6">
        <v>0</v>
      </c>
      <c r="AC269" s="6">
        <v>0</v>
      </c>
      <c r="AD269" s="6">
        <v>0</v>
      </c>
      <c r="AE269" s="6">
        <v>0</v>
      </c>
      <c r="AF269" s="6">
        <v>0</v>
      </c>
      <c r="AG269" s="6">
        <v>3.8043478260869568E-2</v>
      </c>
      <c r="AH269" s="1">
        <v>155665</v>
      </c>
      <c r="AI269">
        <v>5</v>
      </c>
    </row>
    <row r="270" spans="1:35" x14ac:dyDescent="0.25">
      <c r="A270" t="s">
        <v>508</v>
      </c>
      <c r="B270" t="s">
        <v>185</v>
      </c>
      <c r="C270" t="s">
        <v>650</v>
      </c>
      <c r="D270" t="s">
        <v>582</v>
      </c>
      <c r="E270" s="6">
        <v>77.521739130434781</v>
      </c>
      <c r="F270" s="6">
        <v>8.5217391304347831</v>
      </c>
      <c r="G270" s="6">
        <v>1.4565217391304348</v>
      </c>
      <c r="H270" s="6">
        <v>0</v>
      </c>
      <c r="I270" s="6">
        <v>0</v>
      </c>
      <c r="J270" s="6">
        <v>0</v>
      </c>
      <c r="K270" s="6">
        <v>4.8586956521739131</v>
      </c>
      <c r="L270" s="6">
        <v>3.0503260869565212</v>
      </c>
      <c r="M270" s="6">
        <v>4.9565217391304346</v>
      </c>
      <c r="N270" s="6">
        <v>0</v>
      </c>
      <c r="O270" s="6">
        <f>SUM(NonNurse[[#This Row],[Qualified Social Work Staff Hours]],NonNurse[[#This Row],[Other Social Work Staff Hours]])/NonNurse[[#This Row],[MDS Census]]</f>
        <v>6.3937184520471119E-2</v>
      </c>
      <c r="P270" s="6">
        <v>4.8247826086956511</v>
      </c>
      <c r="Q270" s="6">
        <v>10.185869565217391</v>
      </c>
      <c r="R270" s="6">
        <f>SUM(NonNurse[[#This Row],[Qualified Activities Professional Hours]],NonNurse[[#This Row],[Other Activities Professional Hours]])/NonNurse[[#This Row],[MDS Census]]</f>
        <v>0.19363151991026359</v>
      </c>
      <c r="S270" s="6">
        <v>5.4347826086956523</v>
      </c>
      <c r="T270" s="6">
        <v>0.39706521739130435</v>
      </c>
      <c r="U270" s="6">
        <v>0</v>
      </c>
      <c r="V270" s="6">
        <f>SUM(NonNurse[[#This Row],[Occupational Therapist Hours]],NonNurse[[#This Row],[OT Assistant Hours]],NonNurse[[#This Row],[OT Aide Hours]])/NonNurse[[#This Row],[MDS Census]]</f>
        <v>7.5228547392035897E-2</v>
      </c>
      <c r="W270" s="6">
        <v>3.2471739130434778</v>
      </c>
      <c r="X270" s="6">
        <v>4.538913043478261</v>
      </c>
      <c r="Y270" s="6">
        <v>0</v>
      </c>
      <c r="Z270" s="6">
        <f>SUM(NonNurse[[#This Row],[Physical Therapist (PT) Hours]],NonNurse[[#This Row],[PT Assistant Hours]],NonNurse[[#This Row],[PT Aide Hours]])/NonNurse[[#This Row],[MDS Census]]</f>
        <v>0.10043746494671901</v>
      </c>
      <c r="AA270" s="6">
        <v>0</v>
      </c>
      <c r="AB270" s="6">
        <v>0</v>
      </c>
      <c r="AC270" s="6">
        <v>0</v>
      </c>
      <c r="AD270" s="6">
        <v>0</v>
      </c>
      <c r="AE270" s="6">
        <v>0</v>
      </c>
      <c r="AF270" s="6">
        <v>0</v>
      </c>
      <c r="AG270" s="6">
        <v>0.39130434782608697</v>
      </c>
      <c r="AH270" s="1">
        <v>155376</v>
      </c>
      <c r="AI270">
        <v>5</v>
      </c>
    </row>
    <row r="271" spans="1:35" x14ac:dyDescent="0.25">
      <c r="A271" t="s">
        <v>508</v>
      </c>
      <c r="B271" t="s">
        <v>95</v>
      </c>
      <c r="C271" t="s">
        <v>709</v>
      </c>
      <c r="D271" t="s">
        <v>606</v>
      </c>
      <c r="E271" s="6">
        <v>45.184782608695649</v>
      </c>
      <c r="F271" s="6">
        <v>5.5652173913043477</v>
      </c>
      <c r="G271" s="6">
        <v>0</v>
      </c>
      <c r="H271" s="6">
        <v>0</v>
      </c>
      <c r="I271" s="6">
        <v>0</v>
      </c>
      <c r="J271" s="6">
        <v>0</v>
      </c>
      <c r="K271" s="6">
        <v>0</v>
      </c>
      <c r="L271" s="6">
        <v>1.826086956521739</v>
      </c>
      <c r="M271" s="6">
        <v>0.43478260869565216</v>
      </c>
      <c r="N271" s="6">
        <v>0</v>
      </c>
      <c r="O271" s="6">
        <f>SUM(NonNurse[[#This Row],[Qualified Social Work Staff Hours]],NonNurse[[#This Row],[Other Social Work Staff Hours]])/NonNurse[[#This Row],[MDS Census]]</f>
        <v>9.6223237911955747E-3</v>
      </c>
      <c r="P271" s="6">
        <v>3.1078260869565213</v>
      </c>
      <c r="Q271" s="6">
        <v>5.6603260869565206</v>
      </c>
      <c r="R271" s="6">
        <f>SUM(NonNurse[[#This Row],[Qualified Activities Professional Hours]],NonNurse[[#This Row],[Other Activities Professional Hours]])/NonNurse[[#This Row],[MDS Census]]</f>
        <v>0.19405099831609329</v>
      </c>
      <c r="S271" s="6">
        <v>0.49739130434782614</v>
      </c>
      <c r="T271" s="6">
        <v>0.59228260869565219</v>
      </c>
      <c r="U271" s="6">
        <v>0</v>
      </c>
      <c r="V271" s="6">
        <f>SUM(NonNurse[[#This Row],[Occupational Therapist Hours]],NonNurse[[#This Row],[OT Assistant Hours]],NonNurse[[#This Row],[OT Aide Hours]])/NonNurse[[#This Row],[MDS Census]]</f>
        <v>2.4115949001683908E-2</v>
      </c>
      <c r="W271" s="6">
        <v>1.4916304347826086</v>
      </c>
      <c r="X271" s="6">
        <v>9.5978260869565221E-2</v>
      </c>
      <c r="Y271" s="6">
        <v>0</v>
      </c>
      <c r="Z271" s="6">
        <f>SUM(NonNurse[[#This Row],[Physical Therapist (PT) Hours]],NonNurse[[#This Row],[PT Assistant Hours]],NonNurse[[#This Row],[PT Aide Hours]])/NonNurse[[#This Row],[MDS Census]]</f>
        <v>3.5135915323550634E-2</v>
      </c>
      <c r="AA271" s="6">
        <v>0</v>
      </c>
      <c r="AB271" s="6">
        <v>0</v>
      </c>
      <c r="AC271" s="6">
        <v>0</v>
      </c>
      <c r="AD271" s="6">
        <v>0</v>
      </c>
      <c r="AE271" s="6">
        <v>0</v>
      </c>
      <c r="AF271" s="6">
        <v>0</v>
      </c>
      <c r="AG271" s="6">
        <v>0</v>
      </c>
      <c r="AH271" s="1">
        <v>155219</v>
      </c>
      <c r="AI271">
        <v>5</v>
      </c>
    </row>
    <row r="272" spans="1:35" x14ac:dyDescent="0.25">
      <c r="A272" t="s">
        <v>508</v>
      </c>
      <c r="B272" t="s">
        <v>117</v>
      </c>
      <c r="C272" t="s">
        <v>696</v>
      </c>
      <c r="D272" t="s">
        <v>557</v>
      </c>
      <c r="E272" s="6">
        <v>77.902173913043484</v>
      </c>
      <c r="F272" s="6">
        <v>5.4782608695652177</v>
      </c>
      <c r="G272" s="6">
        <v>0</v>
      </c>
      <c r="H272" s="6">
        <v>0</v>
      </c>
      <c r="I272" s="6">
        <v>0</v>
      </c>
      <c r="J272" s="6">
        <v>0</v>
      </c>
      <c r="K272" s="6">
        <v>0</v>
      </c>
      <c r="L272" s="6">
        <v>4.3783695652173922</v>
      </c>
      <c r="M272" s="6">
        <v>5.3170652173913036</v>
      </c>
      <c r="N272" s="6">
        <v>0</v>
      </c>
      <c r="O272" s="6">
        <f>SUM(NonNurse[[#This Row],[Qualified Social Work Staff Hours]],NonNurse[[#This Row],[Other Social Work Staff Hours]])/NonNurse[[#This Row],[MDS Census]]</f>
        <v>6.8253104506767109E-2</v>
      </c>
      <c r="P272" s="6">
        <v>6.481630434782609</v>
      </c>
      <c r="Q272" s="6">
        <v>4.977065217391301</v>
      </c>
      <c r="R272" s="6">
        <f>SUM(NonNurse[[#This Row],[Qualified Activities Professional Hours]],NonNurse[[#This Row],[Other Activities Professional Hours]])/NonNurse[[#This Row],[MDS Census]]</f>
        <v>0.14709083298451231</v>
      </c>
      <c r="S272" s="6">
        <v>2.2720652173913045</v>
      </c>
      <c r="T272" s="6">
        <v>1.3195652173913044</v>
      </c>
      <c r="U272" s="6">
        <v>0</v>
      </c>
      <c r="V272" s="6">
        <f>SUM(NonNurse[[#This Row],[Occupational Therapist Hours]],NonNurse[[#This Row],[OT Assistant Hours]],NonNurse[[#This Row],[OT Aide Hours]])/NonNurse[[#This Row],[MDS Census]]</f>
        <v>4.6104367238733082E-2</v>
      </c>
      <c r="W272" s="6">
        <v>6.189782608695654</v>
      </c>
      <c r="X272" s="6">
        <v>0</v>
      </c>
      <c r="Y272" s="6">
        <v>0</v>
      </c>
      <c r="Z272" s="6">
        <f>SUM(NonNurse[[#This Row],[Physical Therapist (PT) Hours]],NonNurse[[#This Row],[PT Assistant Hours]],NonNurse[[#This Row],[PT Aide Hours]])/NonNurse[[#This Row],[MDS Census]]</f>
        <v>7.9455839263290098E-2</v>
      </c>
      <c r="AA272" s="6">
        <v>0</v>
      </c>
      <c r="AB272" s="6">
        <v>0</v>
      </c>
      <c r="AC272" s="6">
        <v>0</v>
      </c>
      <c r="AD272" s="6">
        <v>0</v>
      </c>
      <c r="AE272" s="6">
        <v>0</v>
      </c>
      <c r="AF272" s="6">
        <v>0</v>
      </c>
      <c r="AG272" s="6">
        <v>0</v>
      </c>
      <c r="AH272" s="1">
        <v>155247</v>
      </c>
      <c r="AI272">
        <v>5</v>
      </c>
    </row>
    <row r="273" spans="1:35" x14ac:dyDescent="0.25">
      <c r="A273" t="s">
        <v>508</v>
      </c>
      <c r="B273" t="s">
        <v>150</v>
      </c>
      <c r="C273" t="s">
        <v>708</v>
      </c>
      <c r="D273" t="s">
        <v>605</v>
      </c>
      <c r="E273" s="6">
        <v>85.728260869565219</v>
      </c>
      <c r="F273" s="6">
        <v>5.4782608695652177</v>
      </c>
      <c r="G273" s="6">
        <v>0.70652173913043481</v>
      </c>
      <c r="H273" s="6">
        <v>0</v>
      </c>
      <c r="I273" s="6">
        <v>0</v>
      </c>
      <c r="J273" s="6">
        <v>0</v>
      </c>
      <c r="K273" s="6">
        <v>0.97336956521739093</v>
      </c>
      <c r="L273" s="6">
        <v>1.7650000000000003</v>
      </c>
      <c r="M273" s="6">
        <v>4.9565217391304346</v>
      </c>
      <c r="N273" s="6">
        <v>0</v>
      </c>
      <c r="O273" s="6">
        <f>SUM(NonNurse[[#This Row],[Qualified Social Work Staff Hours]],NonNurse[[#This Row],[Other Social Work Staff Hours]])/NonNurse[[#This Row],[MDS Census]]</f>
        <v>5.7816660327120573E-2</v>
      </c>
      <c r="P273" s="6">
        <v>7.8782608695652154</v>
      </c>
      <c r="Q273" s="6">
        <v>8.7920652173913023</v>
      </c>
      <c r="R273" s="6">
        <f>SUM(NonNurse[[#This Row],[Qualified Activities Professional Hours]],NonNurse[[#This Row],[Other Activities Professional Hours]])/NonNurse[[#This Row],[MDS Census]]</f>
        <v>0.1944554329909978</v>
      </c>
      <c r="S273" s="6">
        <v>0.58250000000000002</v>
      </c>
      <c r="T273" s="6">
        <v>1.7405434782608695</v>
      </c>
      <c r="U273" s="6">
        <v>0</v>
      </c>
      <c r="V273" s="6">
        <f>SUM(NonNurse[[#This Row],[Occupational Therapist Hours]],NonNurse[[#This Row],[OT Assistant Hours]],NonNurse[[#This Row],[OT Aide Hours]])/NonNurse[[#This Row],[MDS Census]]</f>
        <v>2.7097755800684669E-2</v>
      </c>
      <c r="W273" s="6">
        <v>0.53934782608695642</v>
      </c>
      <c r="X273" s="6">
        <v>1.9242391304347826</v>
      </c>
      <c r="Y273" s="6">
        <v>0</v>
      </c>
      <c r="Z273" s="6">
        <f>SUM(NonNurse[[#This Row],[Physical Therapist (PT) Hours]],NonNurse[[#This Row],[PT Assistant Hours]],NonNurse[[#This Row],[PT Aide Hours]])/NonNurse[[#This Row],[MDS Census]]</f>
        <v>2.8737162419170785E-2</v>
      </c>
      <c r="AA273" s="6">
        <v>0</v>
      </c>
      <c r="AB273" s="6">
        <v>0</v>
      </c>
      <c r="AC273" s="6">
        <v>0</v>
      </c>
      <c r="AD273" s="6">
        <v>0</v>
      </c>
      <c r="AE273" s="6">
        <v>0</v>
      </c>
      <c r="AF273" s="6">
        <v>0</v>
      </c>
      <c r="AG273" s="6">
        <v>0</v>
      </c>
      <c r="AH273" s="1">
        <v>155322</v>
      </c>
      <c r="AI273">
        <v>5</v>
      </c>
    </row>
    <row r="274" spans="1:35" x14ac:dyDescent="0.25">
      <c r="A274" t="s">
        <v>508</v>
      </c>
      <c r="B274" t="s">
        <v>372</v>
      </c>
      <c r="C274" t="s">
        <v>814</v>
      </c>
      <c r="D274" t="s">
        <v>618</v>
      </c>
      <c r="E274" s="6">
        <v>39.152173913043477</v>
      </c>
      <c r="F274" s="6">
        <v>5.7391304347826084</v>
      </c>
      <c r="G274" s="6">
        <v>0</v>
      </c>
      <c r="H274" s="6">
        <v>0</v>
      </c>
      <c r="I274" s="6">
        <v>0</v>
      </c>
      <c r="J274" s="6">
        <v>0</v>
      </c>
      <c r="K274" s="6">
        <v>0</v>
      </c>
      <c r="L274" s="6">
        <v>0</v>
      </c>
      <c r="M274" s="6">
        <v>0</v>
      </c>
      <c r="N274" s="6">
        <v>5.4782608695652177</v>
      </c>
      <c r="O274" s="6">
        <f>SUM(NonNurse[[#This Row],[Qualified Social Work Staff Hours]],NonNurse[[#This Row],[Other Social Work Staff Hours]])/NonNurse[[#This Row],[MDS Census]]</f>
        <v>0.13992226540810662</v>
      </c>
      <c r="P274" s="6">
        <v>5.5652173913043477</v>
      </c>
      <c r="Q274" s="6">
        <v>2.2659782608695656</v>
      </c>
      <c r="R274" s="6">
        <f>SUM(NonNurse[[#This Row],[Qualified Activities Professional Hours]],NonNurse[[#This Row],[Other Activities Professional Hours]])/NonNurse[[#This Row],[MDS Census]]</f>
        <v>0.20001943364797337</v>
      </c>
      <c r="S274" s="6">
        <v>0</v>
      </c>
      <c r="T274" s="6">
        <v>0</v>
      </c>
      <c r="U274" s="6">
        <v>0</v>
      </c>
      <c r="V274" s="6">
        <f>SUM(NonNurse[[#This Row],[Occupational Therapist Hours]],NonNurse[[#This Row],[OT Assistant Hours]],NonNurse[[#This Row],[OT Aide Hours]])/NonNurse[[#This Row],[MDS Census]]</f>
        <v>0</v>
      </c>
      <c r="W274" s="6">
        <v>0</v>
      </c>
      <c r="X274" s="6">
        <v>0</v>
      </c>
      <c r="Y274" s="6">
        <v>0</v>
      </c>
      <c r="Z274" s="6">
        <f>SUM(NonNurse[[#This Row],[Physical Therapist (PT) Hours]],NonNurse[[#This Row],[PT Assistant Hours]],NonNurse[[#This Row],[PT Aide Hours]])/NonNurse[[#This Row],[MDS Census]]</f>
        <v>0</v>
      </c>
      <c r="AA274" s="6">
        <v>0</v>
      </c>
      <c r="AB274" s="6">
        <v>0</v>
      </c>
      <c r="AC274" s="6">
        <v>0</v>
      </c>
      <c r="AD274" s="6">
        <v>0</v>
      </c>
      <c r="AE274" s="6">
        <v>0</v>
      </c>
      <c r="AF274" s="6">
        <v>0</v>
      </c>
      <c r="AG274" s="6">
        <v>0</v>
      </c>
      <c r="AH274" s="1">
        <v>155728</v>
      </c>
      <c r="AI274">
        <v>5</v>
      </c>
    </row>
    <row r="275" spans="1:35" x14ac:dyDescent="0.25">
      <c r="A275" t="s">
        <v>508</v>
      </c>
      <c r="B275" t="s">
        <v>401</v>
      </c>
      <c r="C275" t="s">
        <v>804</v>
      </c>
      <c r="D275" t="s">
        <v>573</v>
      </c>
      <c r="E275" s="6">
        <v>41.423913043478258</v>
      </c>
      <c r="F275" s="6">
        <v>5.1513043478260867</v>
      </c>
      <c r="G275" s="6">
        <v>0</v>
      </c>
      <c r="H275" s="6">
        <v>0.20913043478260868</v>
      </c>
      <c r="I275" s="6">
        <v>0.52173913043478259</v>
      </c>
      <c r="J275" s="6">
        <v>0</v>
      </c>
      <c r="K275" s="6">
        <v>0</v>
      </c>
      <c r="L275" s="6">
        <v>1.1682608695652177</v>
      </c>
      <c r="M275" s="6">
        <v>0.17391304347826086</v>
      </c>
      <c r="N275" s="6">
        <v>0</v>
      </c>
      <c r="O275" s="6">
        <f>SUM(NonNurse[[#This Row],[Qualified Social Work Staff Hours]],NonNurse[[#This Row],[Other Social Work Staff Hours]])/NonNurse[[#This Row],[MDS Census]]</f>
        <v>4.1983731304119651E-3</v>
      </c>
      <c r="P275" s="6">
        <v>0</v>
      </c>
      <c r="Q275" s="6">
        <v>0</v>
      </c>
      <c r="R275" s="6">
        <f>SUM(NonNurse[[#This Row],[Qualified Activities Professional Hours]],NonNurse[[#This Row],[Other Activities Professional Hours]])/NonNurse[[#This Row],[MDS Census]]</f>
        <v>0</v>
      </c>
      <c r="S275" s="6">
        <v>1.932065217391304</v>
      </c>
      <c r="T275" s="6">
        <v>4.5434782608695649E-2</v>
      </c>
      <c r="U275" s="6">
        <v>0</v>
      </c>
      <c r="V275" s="6">
        <f>SUM(NonNurse[[#This Row],[Occupational Therapist Hours]],NonNurse[[#This Row],[OT Assistant Hours]],NonNurse[[#This Row],[OT Aide Hours]])/NonNurse[[#This Row],[MDS Census]]</f>
        <v>4.7738126475990544E-2</v>
      </c>
      <c r="W275" s="6">
        <v>0.40336956521739131</v>
      </c>
      <c r="X275" s="6">
        <v>3.2055434782608692</v>
      </c>
      <c r="Y275" s="6">
        <v>0</v>
      </c>
      <c r="Z275" s="6">
        <f>SUM(NonNurse[[#This Row],[Physical Therapist (PT) Hours]],NonNurse[[#This Row],[PT Assistant Hours]],NonNurse[[#This Row],[PT Aide Hours]])/NonNurse[[#This Row],[MDS Census]]</f>
        <v>8.7121490422461284E-2</v>
      </c>
      <c r="AA275" s="6">
        <v>0</v>
      </c>
      <c r="AB275" s="6">
        <v>0</v>
      </c>
      <c r="AC275" s="6">
        <v>0</v>
      </c>
      <c r="AD275" s="6">
        <v>0</v>
      </c>
      <c r="AE275" s="6">
        <v>0</v>
      </c>
      <c r="AF275" s="6">
        <v>0</v>
      </c>
      <c r="AG275" s="6">
        <v>0</v>
      </c>
      <c r="AH275" s="1">
        <v>155766</v>
      </c>
      <c r="AI275">
        <v>5</v>
      </c>
    </row>
    <row r="276" spans="1:35" x14ac:dyDescent="0.25">
      <c r="A276" t="s">
        <v>508</v>
      </c>
      <c r="B276" t="s">
        <v>80</v>
      </c>
      <c r="C276" t="s">
        <v>725</v>
      </c>
      <c r="D276" t="s">
        <v>582</v>
      </c>
      <c r="E276" s="6">
        <v>81.630434782608702</v>
      </c>
      <c r="F276" s="6">
        <v>5.3043478260869561</v>
      </c>
      <c r="G276" s="6">
        <v>0.39673913043478259</v>
      </c>
      <c r="H276" s="6">
        <v>0.23804347826086955</v>
      </c>
      <c r="I276" s="6">
        <v>4.8804347826086953</v>
      </c>
      <c r="J276" s="6">
        <v>0</v>
      </c>
      <c r="K276" s="6">
        <v>0</v>
      </c>
      <c r="L276" s="6">
        <v>2.953043478260871</v>
      </c>
      <c r="M276" s="6">
        <v>5.3913043478260869</v>
      </c>
      <c r="N276" s="6">
        <v>5.3043478260869561</v>
      </c>
      <c r="O276" s="6">
        <f>SUM(NonNurse[[#This Row],[Qualified Social Work Staff Hours]],NonNurse[[#This Row],[Other Social Work Staff Hours]])/NonNurse[[#This Row],[MDS Census]]</f>
        <v>0.13102529960053261</v>
      </c>
      <c r="P276" s="6">
        <v>10.882391304347829</v>
      </c>
      <c r="Q276" s="6">
        <v>1.1661956521739127</v>
      </c>
      <c r="R276" s="6">
        <f>SUM(NonNurse[[#This Row],[Qualified Activities Professional Hours]],NonNurse[[#This Row],[Other Activities Professional Hours]])/NonNurse[[#This Row],[MDS Census]]</f>
        <v>0.14759920106524635</v>
      </c>
      <c r="S276" s="6">
        <v>3.1849999999999996</v>
      </c>
      <c r="T276" s="6">
        <v>4.2293478260869568</v>
      </c>
      <c r="U276" s="6">
        <v>0</v>
      </c>
      <c r="V276" s="6">
        <f>SUM(NonNurse[[#This Row],[Occupational Therapist Hours]],NonNurse[[#This Row],[OT Assistant Hours]],NonNurse[[#This Row],[OT Aide Hours]])/NonNurse[[#This Row],[MDS Census]]</f>
        <v>9.0828229027962712E-2</v>
      </c>
      <c r="W276" s="6">
        <v>6.4510869565217392</v>
      </c>
      <c r="X276" s="6">
        <v>4.7808695652173911</v>
      </c>
      <c r="Y276" s="6">
        <v>0</v>
      </c>
      <c r="Z276" s="6">
        <f>SUM(NonNurse[[#This Row],[Physical Therapist (PT) Hours]],NonNurse[[#This Row],[PT Assistant Hours]],NonNurse[[#This Row],[PT Aide Hours]])/NonNurse[[#This Row],[MDS Census]]</f>
        <v>0.13759520639147801</v>
      </c>
      <c r="AA276" s="6">
        <v>0</v>
      </c>
      <c r="AB276" s="6">
        <v>0</v>
      </c>
      <c r="AC276" s="6">
        <v>0</v>
      </c>
      <c r="AD276" s="6">
        <v>0</v>
      </c>
      <c r="AE276" s="6">
        <v>0</v>
      </c>
      <c r="AF276" s="6">
        <v>0</v>
      </c>
      <c r="AG276" s="6">
        <v>0</v>
      </c>
      <c r="AH276" s="1">
        <v>155199</v>
      </c>
      <c r="AI276">
        <v>5</v>
      </c>
    </row>
    <row r="277" spans="1:35" x14ac:dyDescent="0.25">
      <c r="A277" t="s">
        <v>508</v>
      </c>
      <c r="B277" t="s">
        <v>325</v>
      </c>
      <c r="C277" t="s">
        <v>806</v>
      </c>
      <c r="D277" t="s">
        <v>626</v>
      </c>
      <c r="E277" s="6">
        <v>61.967391304347828</v>
      </c>
      <c r="F277" s="6">
        <v>4.8695652173913047</v>
      </c>
      <c r="G277" s="6">
        <v>0.35869565217391303</v>
      </c>
      <c r="H277" s="6">
        <v>0.23478260869565215</v>
      </c>
      <c r="I277" s="6">
        <v>0.38043478260869568</v>
      </c>
      <c r="J277" s="6">
        <v>0</v>
      </c>
      <c r="K277" s="6">
        <v>0</v>
      </c>
      <c r="L277" s="6">
        <v>3.2842391304347829</v>
      </c>
      <c r="M277" s="6">
        <v>5.0815217391304346</v>
      </c>
      <c r="N277" s="6">
        <v>5.1469565217391287</v>
      </c>
      <c r="O277" s="6">
        <f>SUM(NonNurse[[#This Row],[Qualified Social Work Staff Hours]],NonNurse[[#This Row],[Other Social Work Staff Hours]])/NonNurse[[#This Row],[MDS Census]]</f>
        <v>0.16506226977723204</v>
      </c>
      <c r="P277" s="6">
        <v>9.7358695652173886</v>
      </c>
      <c r="Q277" s="6">
        <v>2.5143478260869569</v>
      </c>
      <c r="R277" s="6">
        <f>SUM(NonNurse[[#This Row],[Qualified Activities Professional Hours]],NonNurse[[#This Row],[Other Activities Professional Hours]])/NonNurse[[#This Row],[MDS Census]]</f>
        <v>0.19768812489037008</v>
      </c>
      <c r="S277" s="6">
        <v>4.6572826086956525</v>
      </c>
      <c r="T277" s="6">
        <v>0.23500000000000001</v>
      </c>
      <c r="U277" s="6">
        <v>0</v>
      </c>
      <c r="V277" s="6">
        <f>SUM(NonNurse[[#This Row],[Occupational Therapist Hours]],NonNurse[[#This Row],[OT Assistant Hours]],NonNurse[[#This Row],[OT Aide Hours]])/NonNurse[[#This Row],[MDS Census]]</f>
        <v>7.894930713909841E-2</v>
      </c>
      <c r="W277" s="6">
        <v>2.6392391304347824</v>
      </c>
      <c r="X277" s="6">
        <v>1.8665217391304347</v>
      </c>
      <c r="Y277" s="6">
        <v>0</v>
      </c>
      <c r="Z277" s="6">
        <f>SUM(NonNurse[[#This Row],[Physical Therapist (PT) Hours]],NonNurse[[#This Row],[PT Assistant Hours]],NonNurse[[#This Row],[PT Aide Hours]])/NonNurse[[#This Row],[MDS Census]]</f>
        <v>7.2711804946500605E-2</v>
      </c>
      <c r="AA277" s="6">
        <v>0</v>
      </c>
      <c r="AB277" s="6">
        <v>0</v>
      </c>
      <c r="AC277" s="6">
        <v>0</v>
      </c>
      <c r="AD277" s="6">
        <v>0</v>
      </c>
      <c r="AE277" s="6">
        <v>0</v>
      </c>
      <c r="AF277" s="6">
        <v>0</v>
      </c>
      <c r="AG277" s="6">
        <v>0</v>
      </c>
      <c r="AH277" s="1">
        <v>155673</v>
      </c>
      <c r="AI277">
        <v>5</v>
      </c>
    </row>
    <row r="278" spans="1:35" x14ac:dyDescent="0.25">
      <c r="A278" t="s">
        <v>508</v>
      </c>
      <c r="B278" t="s">
        <v>79</v>
      </c>
      <c r="C278" t="s">
        <v>696</v>
      </c>
      <c r="D278" t="s">
        <v>557</v>
      </c>
      <c r="E278" s="6">
        <v>51.097826086956523</v>
      </c>
      <c r="F278" s="6">
        <v>5.3913043478260869</v>
      </c>
      <c r="G278" s="6">
        <v>6.5217391304347824E-2</v>
      </c>
      <c r="H278" s="6">
        <v>0.23793478260869566</v>
      </c>
      <c r="I278" s="6">
        <v>1.8369565217391304</v>
      </c>
      <c r="J278" s="6">
        <v>0</v>
      </c>
      <c r="K278" s="6">
        <v>8</v>
      </c>
      <c r="L278" s="6">
        <v>6.822608695652173</v>
      </c>
      <c r="M278" s="6">
        <v>0.18478260869565216</v>
      </c>
      <c r="N278" s="6">
        <v>5.0434782608695654</v>
      </c>
      <c r="O278" s="6">
        <f>SUM(NonNurse[[#This Row],[Qualified Social Work Staff Hours]],NonNurse[[#This Row],[Other Social Work Staff Hours]])/NonNurse[[#This Row],[MDS Census]]</f>
        <v>0.10231865560519039</v>
      </c>
      <c r="P278" s="6">
        <v>0</v>
      </c>
      <c r="Q278" s="6">
        <v>14.796195652173912</v>
      </c>
      <c r="R278" s="6">
        <f>SUM(NonNurse[[#This Row],[Qualified Activities Professional Hours]],NonNurse[[#This Row],[Other Activities Professional Hours]])/NonNurse[[#This Row],[MDS Census]]</f>
        <v>0.28956604977664324</v>
      </c>
      <c r="S278" s="6">
        <v>9.4815217391304358</v>
      </c>
      <c r="T278" s="6">
        <v>10.263913043478261</v>
      </c>
      <c r="U278" s="6">
        <v>0</v>
      </c>
      <c r="V278" s="6">
        <f>SUM(NonNurse[[#This Row],[Occupational Therapist Hours]],NonNurse[[#This Row],[OT Assistant Hours]],NonNurse[[#This Row],[OT Aide Hours]])/NonNurse[[#This Row],[MDS Census]]</f>
        <v>0.38642416507126143</v>
      </c>
      <c r="W278" s="6">
        <v>10.02</v>
      </c>
      <c r="X278" s="6">
        <v>10.841304347826089</v>
      </c>
      <c r="Y278" s="6">
        <v>0.42391304347826086</v>
      </c>
      <c r="Z278" s="6">
        <f>SUM(NonNurse[[#This Row],[Physical Therapist (PT) Hours]],NonNurse[[#This Row],[PT Assistant Hours]],NonNurse[[#This Row],[PT Aide Hours]])/NonNurse[[#This Row],[MDS Census]]</f>
        <v>0.41655817911082754</v>
      </c>
      <c r="AA278" s="6">
        <v>0</v>
      </c>
      <c r="AB278" s="6">
        <v>0</v>
      </c>
      <c r="AC278" s="6">
        <v>0</v>
      </c>
      <c r="AD278" s="6">
        <v>0</v>
      </c>
      <c r="AE278" s="6">
        <v>0</v>
      </c>
      <c r="AF278" s="6">
        <v>0</v>
      </c>
      <c r="AG278" s="6">
        <v>0.88043478260869568</v>
      </c>
      <c r="AH278" s="1">
        <v>155198</v>
      </c>
      <c r="AI278">
        <v>5</v>
      </c>
    </row>
    <row r="279" spans="1:35" x14ac:dyDescent="0.25">
      <c r="A279" t="s">
        <v>508</v>
      </c>
      <c r="B279" t="s">
        <v>10</v>
      </c>
      <c r="C279" t="s">
        <v>697</v>
      </c>
      <c r="D279" t="s">
        <v>596</v>
      </c>
      <c r="E279" s="6">
        <v>74.413043478260875</v>
      </c>
      <c r="F279" s="6">
        <v>5.6521739130434785</v>
      </c>
      <c r="G279" s="6">
        <v>0</v>
      </c>
      <c r="H279" s="6">
        <v>0</v>
      </c>
      <c r="I279" s="6">
        <v>0</v>
      </c>
      <c r="J279" s="6">
        <v>0</v>
      </c>
      <c r="K279" s="6">
        <v>0</v>
      </c>
      <c r="L279" s="6">
        <v>3.4797826086956527</v>
      </c>
      <c r="M279" s="6">
        <v>5.5842391304347823</v>
      </c>
      <c r="N279" s="6">
        <v>0</v>
      </c>
      <c r="O279" s="6">
        <f>SUM(NonNurse[[#This Row],[Qualified Social Work Staff Hours]],NonNurse[[#This Row],[Other Social Work Staff Hours]])/NonNurse[[#This Row],[MDS Census]]</f>
        <v>7.5043821209465372E-2</v>
      </c>
      <c r="P279" s="6">
        <v>0</v>
      </c>
      <c r="Q279" s="6">
        <v>17.353260869565219</v>
      </c>
      <c r="R279" s="6">
        <f>SUM(NonNurse[[#This Row],[Qualified Activities Professional Hours]],NonNurse[[#This Row],[Other Activities Professional Hours]])/NonNurse[[#This Row],[MDS Census]]</f>
        <v>0.2332018697049372</v>
      </c>
      <c r="S279" s="6">
        <v>5.1946739130434771</v>
      </c>
      <c r="T279" s="6">
        <v>7.8554347826086941</v>
      </c>
      <c r="U279" s="6">
        <v>0</v>
      </c>
      <c r="V279" s="6">
        <f>SUM(NonNurse[[#This Row],[Occupational Therapist Hours]],NonNurse[[#This Row],[OT Assistant Hours]],NonNurse[[#This Row],[OT Aide Hours]])/NonNurse[[#This Row],[MDS Census]]</f>
        <v>0.17537394098743786</v>
      </c>
      <c r="W279" s="6">
        <v>5.4851086956521735</v>
      </c>
      <c r="X279" s="6">
        <v>4.9896739130434771</v>
      </c>
      <c r="Y279" s="6">
        <v>0</v>
      </c>
      <c r="Z279" s="6">
        <f>SUM(NonNurse[[#This Row],[Physical Therapist (PT) Hours]],NonNurse[[#This Row],[PT Assistant Hours]],NonNurse[[#This Row],[PT Aide Hours]])/NonNurse[[#This Row],[MDS Census]]</f>
        <v>0.14076541045866198</v>
      </c>
      <c r="AA279" s="6">
        <v>0</v>
      </c>
      <c r="AB279" s="6">
        <v>0</v>
      </c>
      <c r="AC279" s="6">
        <v>0</v>
      </c>
      <c r="AD279" s="6">
        <v>0</v>
      </c>
      <c r="AE279" s="6">
        <v>0.95652173913043481</v>
      </c>
      <c r="AF279" s="6">
        <v>0</v>
      </c>
      <c r="AG279" s="6">
        <v>0</v>
      </c>
      <c r="AH279" s="1">
        <v>155003</v>
      </c>
      <c r="AI279">
        <v>5</v>
      </c>
    </row>
    <row r="280" spans="1:35" x14ac:dyDescent="0.25">
      <c r="A280" t="s">
        <v>508</v>
      </c>
      <c r="B280" t="s">
        <v>305</v>
      </c>
      <c r="C280" t="s">
        <v>683</v>
      </c>
      <c r="D280" t="s">
        <v>634</v>
      </c>
      <c r="E280" s="6">
        <v>73.619565217391298</v>
      </c>
      <c r="F280" s="6">
        <v>1.6304347826086956</v>
      </c>
      <c r="G280" s="6">
        <v>0.5</v>
      </c>
      <c r="H280" s="6">
        <v>0.22826086956521738</v>
      </c>
      <c r="I280" s="6">
        <v>1.9782608695652173</v>
      </c>
      <c r="J280" s="6">
        <v>0</v>
      </c>
      <c r="K280" s="6">
        <v>0</v>
      </c>
      <c r="L280" s="6">
        <v>6.4459782608695688</v>
      </c>
      <c r="M280" s="6">
        <v>5.4690217391304348</v>
      </c>
      <c r="N280" s="6">
        <v>0</v>
      </c>
      <c r="O280" s="6">
        <f>SUM(NonNurse[[#This Row],[Qualified Social Work Staff Hours]],NonNurse[[#This Row],[Other Social Work Staff Hours]])/NonNurse[[#This Row],[MDS Census]]</f>
        <v>7.428761257935923E-2</v>
      </c>
      <c r="P280" s="6">
        <v>5.6703260869565222</v>
      </c>
      <c r="Q280" s="6">
        <v>1.6602173913043479</v>
      </c>
      <c r="R280" s="6">
        <f>SUM(NonNurse[[#This Row],[Qualified Activities Professional Hours]],NonNurse[[#This Row],[Other Activities Professional Hours]])/NonNurse[[#This Row],[MDS Census]]</f>
        <v>9.9573305772921908E-2</v>
      </c>
      <c r="S280" s="6">
        <v>4.9460869565217394</v>
      </c>
      <c r="T280" s="6">
        <v>13.896195652173912</v>
      </c>
      <c r="U280" s="6">
        <v>0</v>
      </c>
      <c r="V280" s="6">
        <f>SUM(NonNurse[[#This Row],[Occupational Therapist Hours]],NonNurse[[#This Row],[OT Assistant Hours]],NonNurse[[#This Row],[OT Aide Hours]])/NonNurse[[#This Row],[MDS Census]]</f>
        <v>0.25594123726561346</v>
      </c>
      <c r="W280" s="6">
        <v>4.1610869565217401</v>
      </c>
      <c r="X280" s="6">
        <v>11.602282608695653</v>
      </c>
      <c r="Y280" s="6">
        <v>0</v>
      </c>
      <c r="Z280" s="6">
        <f>SUM(NonNurse[[#This Row],[Physical Therapist (PT) Hours]],NonNurse[[#This Row],[PT Assistant Hours]],NonNurse[[#This Row],[PT Aide Hours]])/NonNurse[[#This Row],[MDS Census]]</f>
        <v>0.21411929720950837</v>
      </c>
      <c r="AA280" s="6">
        <v>0</v>
      </c>
      <c r="AB280" s="6">
        <v>0</v>
      </c>
      <c r="AC280" s="6">
        <v>0</v>
      </c>
      <c r="AD280" s="6">
        <v>0</v>
      </c>
      <c r="AE280" s="6">
        <v>0</v>
      </c>
      <c r="AF280" s="6">
        <v>0</v>
      </c>
      <c r="AG280" s="6">
        <v>0.71739130434782605</v>
      </c>
      <c r="AH280" s="1">
        <v>155649</v>
      </c>
      <c r="AI280">
        <v>5</v>
      </c>
    </row>
    <row r="281" spans="1:35" x14ac:dyDescent="0.25">
      <c r="A281" t="s">
        <v>508</v>
      </c>
      <c r="B281" t="s">
        <v>484</v>
      </c>
      <c r="C281" t="s">
        <v>722</v>
      </c>
      <c r="D281" t="s">
        <v>582</v>
      </c>
      <c r="E281" s="6">
        <v>35.347826086956523</v>
      </c>
      <c r="F281" s="6">
        <v>4.7826086956521738</v>
      </c>
      <c r="G281" s="6">
        <v>9.2391304347826081E-2</v>
      </c>
      <c r="H281" s="6">
        <v>0</v>
      </c>
      <c r="I281" s="6">
        <v>0.27173913043478259</v>
      </c>
      <c r="J281" s="6">
        <v>0</v>
      </c>
      <c r="K281" s="6">
        <v>0.14673913043478262</v>
      </c>
      <c r="L281" s="6">
        <v>0.27728260869565219</v>
      </c>
      <c r="M281" s="6">
        <v>0</v>
      </c>
      <c r="N281" s="6">
        <v>0</v>
      </c>
      <c r="O281" s="6">
        <f>SUM(NonNurse[[#This Row],[Qualified Social Work Staff Hours]],NonNurse[[#This Row],[Other Social Work Staff Hours]])/NonNurse[[#This Row],[MDS Census]]</f>
        <v>0</v>
      </c>
      <c r="P281" s="6">
        <v>0</v>
      </c>
      <c r="Q281" s="6">
        <v>0</v>
      </c>
      <c r="R281" s="6">
        <f>SUM(NonNurse[[#This Row],[Qualified Activities Professional Hours]],NonNurse[[#This Row],[Other Activities Professional Hours]])/NonNurse[[#This Row],[MDS Census]]</f>
        <v>0</v>
      </c>
      <c r="S281" s="6">
        <v>0.30500000000000005</v>
      </c>
      <c r="T281" s="6">
        <v>0.72043478260869565</v>
      </c>
      <c r="U281" s="6">
        <v>0</v>
      </c>
      <c r="V281" s="6">
        <f>SUM(NonNurse[[#This Row],[Occupational Therapist Hours]],NonNurse[[#This Row],[OT Assistant Hours]],NonNurse[[#This Row],[OT Aide Hours]])/NonNurse[[#This Row],[MDS Census]]</f>
        <v>2.9009840098400987E-2</v>
      </c>
      <c r="W281" s="6">
        <v>0.11576086956521739</v>
      </c>
      <c r="X281" s="6">
        <v>0.33445652173913054</v>
      </c>
      <c r="Y281" s="6">
        <v>0</v>
      </c>
      <c r="Z281" s="6">
        <f>SUM(NonNurse[[#This Row],[Physical Therapist (PT) Hours]],NonNurse[[#This Row],[PT Assistant Hours]],NonNurse[[#This Row],[PT Aide Hours]])/NonNurse[[#This Row],[MDS Census]]</f>
        <v>1.2736777367773679E-2</v>
      </c>
      <c r="AA281" s="6">
        <v>0</v>
      </c>
      <c r="AB281" s="6">
        <v>0</v>
      </c>
      <c r="AC281" s="6">
        <v>0</v>
      </c>
      <c r="AD281" s="6">
        <v>0</v>
      </c>
      <c r="AE281" s="6">
        <v>0</v>
      </c>
      <c r="AF281" s="6">
        <v>0</v>
      </c>
      <c r="AG281" s="6">
        <v>0</v>
      </c>
      <c r="AH281" s="1">
        <v>155855</v>
      </c>
      <c r="AI281">
        <v>5</v>
      </c>
    </row>
    <row r="282" spans="1:35" x14ac:dyDescent="0.25">
      <c r="A282" t="s">
        <v>508</v>
      </c>
      <c r="B282" t="s">
        <v>388</v>
      </c>
      <c r="C282" t="s">
        <v>785</v>
      </c>
      <c r="D282" t="s">
        <v>549</v>
      </c>
      <c r="E282" s="6">
        <v>99.478260869565219</v>
      </c>
      <c r="F282" s="6">
        <v>4.8695652173913047</v>
      </c>
      <c r="G282" s="6">
        <v>0.42391304347826086</v>
      </c>
      <c r="H282" s="6">
        <v>0.52826086956521745</v>
      </c>
      <c r="I282" s="6">
        <v>5.2391304347826084</v>
      </c>
      <c r="J282" s="6">
        <v>0</v>
      </c>
      <c r="K282" s="6">
        <v>0</v>
      </c>
      <c r="L282" s="6">
        <v>6.2093478260869537</v>
      </c>
      <c r="M282" s="6">
        <v>5.4782608695652177</v>
      </c>
      <c r="N282" s="6">
        <v>9.3726086956521719</v>
      </c>
      <c r="O282" s="6">
        <f>SUM(NonNurse[[#This Row],[Qualified Social Work Staff Hours]],NonNurse[[#This Row],[Other Social Work Staff Hours]])/NonNurse[[#This Row],[MDS Census]]</f>
        <v>0.14928758741258741</v>
      </c>
      <c r="P282" s="6">
        <v>16.052717391304348</v>
      </c>
      <c r="Q282" s="6">
        <v>8.4831521739130444</v>
      </c>
      <c r="R282" s="6">
        <f>SUM(NonNurse[[#This Row],[Qualified Activities Professional Hours]],NonNurse[[#This Row],[Other Activities Professional Hours]])/NonNurse[[#This Row],[MDS Census]]</f>
        <v>0.24664554195804198</v>
      </c>
      <c r="S282" s="6">
        <v>7.0616304347826073</v>
      </c>
      <c r="T282" s="6">
        <v>8.5647826086956531</v>
      </c>
      <c r="U282" s="6">
        <v>0</v>
      </c>
      <c r="V282" s="6">
        <f>SUM(NonNurse[[#This Row],[Occupational Therapist Hours]],NonNurse[[#This Row],[OT Assistant Hours]],NonNurse[[#This Row],[OT Aide Hours]])/NonNurse[[#This Row],[MDS Census]]</f>
        <v>0.15708369755244755</v>
      </c>
      <c r="W282" s="6">
        <v>8.3338043478260868</v>
      </c>
      <c r="X282" s="6">
        <v>4.6326086956521753</v>
      </c>
      <c r="Y282" s="6">
        <v>0</v>
      </c>
      <c r="Z282" s="6">
        <f>SUM(NonNurse[[#This Row],[Physical Therapist (PT) Hours]],NonNurse[[#This Row],[PT Assistant Hours]],NonNurse[[#This Row],[PT Aide Hours]])/NonNurse[[#This Row],[MDS Census]]</f>
        <v>0.13034418706293707</v>
      </c>
      <c r="AA282" s="6">
        <v>0</v>
      </c>
      <c r="AB282" s="6">
        <v>0</v>
      </c>
      <c r="AC282" s="6">
        <v>0</v>
      </c>
      <c r="AD282" s="6">
        <v>0</v>
      </c>
      <c r="AE282" s="6">
        <v>0</v>
      </c>
      <c r="AF282" s="6">
        <v>0</v>
      </c>
      <c r="AG282" s="6">
        <v>0.29347826086956524</v>
      </c>
      <c r="AH282" s="1">
        <v>155751</v>
      </c>
      <c r="AI282">
        <v>5</v>
      </c>
    </row>
    <row r="283" spans="1:35" x14ac:dyDescent="0.25">
      <c r="A283" t="s">
        <v>508</v>
      </c>
      <c r="B283" t="s">
        <v>152</v>
      </c>
      <c r="C283" t="s">
        <v>649</v>
      </c>
      <c r="D283" t="s">
        <v>552</v>
      </c>
      <c r="E283" s="6">
        <v>72.782608695652172</v>
      </c>
      <c r="F283" s="6">
        <v>5.3913043478260869</v>
      </c>
      <c r="G283" s="6">
        <v>0.4891304347826087</v>
      </c>
      <c r="H283" s="6">
        <v>0.23478260869565218</v>
      </c>
      <c r="I283" s="6">
        <v>0.4891304347826087</v>
      </c>
      <c r="J283" s="6">
        <v>0</v>
      </c>
      <c r="K283" s="6">
        <v>0</v>
      </c>
      <c r="L283" s="6">
        <v>4.0689130434782603</v>
      </c>
      <c r="M283" s="6">
        <v>4.8695652173913047</v>
      </c>
      <c r="N283" s="6">
        <v>2.2799999999999998</v>
      </c>
      <c r="O283" s="6">
        <f>SUM(NonNurse[[#This Row],[Qualified Social Work Staff Hours]],NonNurse[[#This Row],[Other Social Work Staff Hours]])/NonNurse[[#This Row],[MDS Census]]</f>
        <v>9.8231780167264041E-2</v>
      </c>
      <c r="P283" s="6">
        <v>5.2497826086956536</v>
      </c>
      <c r="Q283" s="6">
        <v>5.8919565217391296</v>
      </c>
      <c r="R283" s="6">
        <f>SUM(NonNurse[[#This Row],[Qualified Activities Professional Hours]],NonNurse[[#This Row],[Other Activities Professional Hours]])/NonNurse[[#This Row],[MDS Census]]</f>
        <v>0.15308243727598567</v>
      </c>
      <c r="S283" s="6">
        <v>2.9532608695652174</v>
      </c>
      <c r="T283" s="6">
        <v>2.0352173913043488</v>
      </c>
      <c r="U283" s="6">
        <v>0</v>
      </c>
      <c r="V283" s="6">
        <f>SUM(NonNurse[[#This Row],[Occupational Therapist Hours]],NonNurse[[#This Row],[OT Assistant Hours]],NonNurse[[#This Row],[OT Aide Hours]])/NonNurse[[#This Row],[MDS Census]]</f>
        <v>6.8539426523297517E-2</v>
      </c>
      <c r="W283" s="6">
        <v>5.9518478260869561</v>
      </c>
      <c r="X283" s="6">
        <v>3.0934782608695648</v>
      </c>
      <c r="Y283" s="6">
        <v>0</v>
      </c>
      <c r="Z283" s="6">
        <f>SUM(NonNurse[[#This Row],[Physical Therapist (PT) Hours]],NonNurse[[#This Row],[PT Assistant Hours]],NonNurse[[#This Row],[PT Aide Hours]])/NonNurse[[#This Row],[MDS Census]]</f>
        <v>0.12427867383512545</v>
      </c>
      <c r="AA283" s="6">
        <v>0</v>
      </c>
      <c r="AB283" s="6">
        <v>0</v>
      </c>
      <c r="AC283" s="6">
        <v>0</v>
      </c>
      <c r="AD283" s="6">
        <v>0</v>
      </c>
      <c r="AE283" s="6">
        <v>0</v>
      </c>
      <c r="AF283" s="6">
        <v>0</v>
      </c>
      <c r="AG283" s="6">
        <v>0</v>
      </c>
      <c r="AH283" s="1">
        <v>155325</v>
      </c>
      <c r="AI283">
        <v>5</v>
      </c>
    </row>
    <row r="284" spans="1:35" x14ac:dyDescent="0.25">
      <c r="A284" t="s">
        <v>508</v>
      </c>
      <c r="B284" t="s">
        <v>174</v>
      </c>
      <c r="C284" t="s">
        <v>718</v>
      </c>
      <c r="D284" t="s">
        <v>614</v>
      </c>
      <c r="E284" s="6">
        <v>39.826086956521742</v>
      </c>
      <c r="F284" s="6">
        <v>5.0869565217391308</v>
      </c>
      <c r="G284" s="6">
        <v>0.28260869565217389</v>
      </c>
      <c r="H284" s="6">
        <v>0.16304347826086957</v>
      </c>
      <c r="I284" s="6">
        <v>6.6413043478260869</v>
      </c>
      <c r="J284" s="6">
        <v>0</v>
      </c>
      <c r="K284" s="6">
        <v>0</v>
      </c>
      <c r="L284" s="6">
        <v>2.1611956521739142</v>
      </c>
      <c r="M284" s="6">
        <v>0</v>
      </c>
      <c r="N284" s="6">
        <v>6.3478260869565215</v>
      </c>
      <c r="O284" s="6">
        <f>SUM(NonNurse[[#This Row],[Qualified Social Work Staff Hours]],NonNurse[[#This Row],[Other Social Work Staff Hours]])/NonNurse[[#This Row],[MDS Census]]</f>
        <v>0.15938864628820959</v>
      </c>
      <c r="P284" s="6">
        <v>4.5869565217391308</v>
      </c>
      <c r="Q284" s="6">
        <v>4.6521739130434785</v>
      </c>
      <c r="R284" s="6">
        <f>SUM(NonNurse[[#This Row],[Qualified Activities Professional Hours]],NonNurse[[#This Row],[Other Activities Professional Hours]])/NonNurse[[#This Row],[MDS Census]]</f>
        <v>0.23198689956331878</v>
      </c>
      <c r="S284" s="6">
        <v>4.0817391304347845</v>
      </c>
      <c r="T284" s="6">
        <v>0.13652173913043478</v>
      </c>
      <c r="U284" s="6">
        <v>0</v>
      </c>
      <c r="V284" s="6">
        <f>SUM(NonNurse[[#This Row],[Occupational Therapist Hours]],NonNurse[[#This Row],[OT Assistant Hours]],NonNurse[[#This Row],[OT Aide Hours]])/NonNurse[[#This Row],[MDS Census]]</f>
        <v>0.10591703056768564</v>
      </c>
      <c r="W284" s="6">
        <v>1.494891304347826</v>
      </c>
      <c r="X284" s="6">
        <v>4.4997826086956527</v>
      </c>
      <c r="Y284" s="6">
        <v>0</v>
      </c>
      <c r="Z284" s="6">
        <f>SUM(NonNurse[[#This Row],[Physical Therapist (PT) Hours]],NonNurse[[#This Row],[PT Assistant Hours]],NonNurse[[#This Row],[PT Aide Hours]])/NonNurse[[#This Row],[MDS Census]]</f>
        <v>0.150521288209607</v>
      </c>
      <c r="AA284" s="6">
        <v>0</v>
      </c>
      <c r="AB284" s="6">
        <v>0</v>
      </c>
      <c r="AC284" s="6">
        <v>0</v>
      </c>
      <c r="AD284" s="6">
        <v>0</v>
      </c>
      <c r="AE284" s="6">
        <v>0</v>
      </c>
      <c r="AF284" s="6">
        <v>0</v>
      </c>
      <c r="AG284" s="6">
        <v>0</v>
      </c>
      <c r="AH284" s="1">
        <v>155358</v>
      </c>
      <c r="AI284">
        <v>5</v>
      </c>
    </row>
    <row r="285" spans="1:35" x14ac:dyDescent="0.25">
      <c r="A285" t="s">
        <v>508</v>
      </c>
      <c r="B285" t="s">
        <v>51</v>
      </c>
      <c r="C285" t="s">
        <v>718</v>
      </c>
      <c r="D285" t="s">
        <v>614</v>
      </c>
      <c r="E285" s="6">
        <v>50.25</v>
      </c>
      <c r="F285" s="6">
        <v>5.0434782608695654</v>
      </c>
      <c r="G285" s="6">
        <v>7.0652173913043473E-2</v>
      </c>
      <c r="H285" s="6">
        <v>0.22010869565217392</v>
      </c>
      <c r="I285" s="6">
        <v>6.4130434782608692</v>
      </c>
      <c r="J285" s="6">
        <v>0</v>
      </c>
      <c r="K285" s="6">
        <v>0</v>
      </c>
      <c r="L285" s="6">
        <v>2.6705434782608699</v>
      </c>
      <c r="M285" s="6">
        <v>0</v>
      </c>
      <c r="N285" s="6">
        <v>4.1603260869565215</v>
      </c>
      <c r="O285" s="6">
        <f>SUM(NonNurse[[#This Row],[Qualified Social Work Staff Hours]],NonNurse[[#This Row],[Other Social Work Staff Hours]])/NonNurse[[#This Row],[MDS Census]]</f>
        <v>8.2792558944408387E-2</v>
      </c>
      <c r="P285" s="6">
        <v>5.4755434782608692</v>
      </c>
      <c r="Q285" s="6">
        <v>8.8858695652173907</v>
      </c>
      <c r="R285" s="6">
        <f>SUM(NonNurse[[#This Row],[Qualified Activities Professional Hours]],NonNurse[[#This Row],[Other Activities Professional Hours]])/NonNurse[[#This Row],[MDS Census]]</f>
        <v>0.28579926454683102</v>
      </c>
      <c r="S285" s="6">
        <v>0.88380434782608719</v>
      </c>
      <c r="T285" s="6">
        <v>7.540978260869565</v>
      </c>
      <c r="U285" s="6">
        <v>0</v>
      </c>
      <c r="V285" s="6">
        <f>SUM(NonNurse[[#This Row],[Occupational Therapist Hours]],NonNurse[[#This Row],[OT Assistant Hours]],NonNurse[[#This Row],[OT Aide Hours]])/NonNurse[[#This Row],[MDS Census]]</f>
        <v>0.16765736534717718</v>
      </c>
      <c r="W285" s="6">
        <v>4.4414130434782608</v>
      </c>
      <c r="X285" s="6">
        <v>0.56532608695652176</v>
      </c>
      <c r="Y285" s="6">
        <v>0</v>
      </c>
      <c r="Z285" s="6">
        <f>SUM(NonNurse[[#This Row],[Physical Therapist (PT) Hours]],NonNurse[[#This Row],[PT Assistant Hours]],NonNurse[[#This Row],[PT Aide Hours]])/NonNurse[[#This Row],[MDS Census]]</f>
        <v>9.9636599610642446E-2</v>
      </c>
      <c r="AA285" s="6">
        <v>0</v>
      </c>
      <c r="AB285" s="6">
        <v>0</v>
      </c>
      <c r="AC285" s="6">
        <v>0</v>
      </c>
      <c r="AD285" s="6">
        <v>0</v>
      </c>
      <c r="AE285" s="6">
        <v>0</v>
      </c>
      <c r="AF285" s="6">
        <v>0</v>
      </c>
      <c r="AG285" s="6">
        <v>0</v>
      </c>
      <c r="AH285" s="1">
        <v>155143</v>
      </c>
      <c r="AI285">
        <v>5</v>
      </c>
    </row>
    <row r="286" spans="1:35" x14ac:dyDescent="0.25">
      <c r="A286" t="s">
        <v>508</v>
      </c>
      <c r="B286" t="s">
        <v>240</v>
      </c>
      <c r="C286" t="s">
        <v>661</v>
      </c>
      <c r="D286" t="s">
        <v>563</v>
      </c>
      <c r="E286" s="6">
        <v>13.358695652173912</v>
      </c>
      <c r="F286" s="6">
        <v>2.2608695652173911</v>
      </c>
      <c r="G286" s="6">
        <v>0</v>
      </c>
      <c r="H286" s="6">
        <v>0</v>
      </c>
      <c r="I286" s="6">
        <v>0</v>
      </c>
      <c r="J286" s="6">
        <v>0</v>
      </c>
      <c r="K286" s="6">
        <v>0</v>
      </c>
      <c r="L286" s="6">
        <v>0</v>
      </c>
      <c r="M286" s="6">
        <v>0</v>
      </c>
      <c r="N286" s="6">
        <v>1.6673913043478259</v>
      </c>
      <c r="O286" s="6">
        <f>SUM(NonNurse[[#This Row],[Qualified Social Work Staff Hours]],NonNurse[[#This Row],[Other Social Work Staff Hours]])/NonNurse[[#This Row],[MDS Census]]</f>
        <v>0.12481692432872253</v>
      </c>
      <c r="P286" s="6">
        <v>1.0021739130434784</v>
      </c>
      <c r="Q286" s="6">
        <v>0</v>
      </c>
      <c r="R286" s="6">
        <f>SUM(NonNurse[[#This Row],[Qualified Activities Professional Hours]],NonNurse[[#This Row],[Other Activities Professional Hours]])/NonNurse[[#This Row],[MDS Census]]</f>
        <v>7.5020341741253063E-2</v>
      </c>
      <c r="S286" s="6">
        <v>0</v>
      </c>
      <c r="T286" s="6">
        <v>0</v>
      </c>
      <c r="U286" s="6">
        <v>0</v>
      </c>
      <c r="V286" s="6">
        <f>SUM(NonNurse[[#This Row],[Occupational Therapist Hours]],NonNurse[[#This Row],[OT Assistant Hours]],NonNurse[[#This Row],[OT Aide Hours]])/NonNurse[[#This Row],[MDS Census]]</f>
        <v>0</v>
      </c>
      <c r="W286" s="6">
        <v>0</v>
      </c>
      <c r="X286" s="6">
        <v>0</v>
      </c>
      <c r="Y286" s="6">
        <v>0</v>
      </c>
      <c r="Z286" s="6">
        <f>SUM(NonNurse[[#This Row],[Physical Therapist (PT) Hours]],NonNurse[[#This Row],[PT Assistant Hours]],NonNurse[[#This Row],[PT Aide Hours]])/NonNurse[[#This Row],[MDS Census]]</f>
        <v>0</v>
      </c>
      <c r="AA286" s="6">
        <v>0</v>
      </c>
      <c r="AB286" s="6">
        <v>0</v>
      </c>
      <c r="AC286" s="6">
        <v>0</v>
      </c>
      <c r="AD286" s="6">
        <v>0</v>
      </c>
      <c r="AE286" s="6">
        <v>0</v>
      </c>
      <c r="AF286" s="6">
        <v>0</v>
      </c>
      <c r="AG286" s="6">
        <v>0</v>
      </c>
      <c r="AH286" s="1">
        <v>155486</v>
      </c>
      <c r="AI286">
        <v>5</v>
      </c>
    </row>
    <row r="287" spans="1:35" x14ac:dyDescent="0.25">
      <c r="A287" t="s">
        <v>508</v>
      </c>
      <c r="B287" t="s">
        <v>379</v>
      </c>
      <c r="C287" t="s">
        <v>726</v>
      </c>
      <c r="D287" t="s">
        <v>581</v>
      </c>
      <c r="E287" s="6">
        <v>41.760869565217391</v>
      </c>
      <c r="F287" s="6">
        <v>23.827282608695647</v>
      </c>
      <c r="G287" s="6">
        <v>0.56521739130434778</v>
      </c>
      <c r="H287" s="6">
        <v>0.17934782608695651</v>
      </c>
      <c r="I287" s="6">
        <v>8.6956521739130432E-2</v>
      </c>
      <c r="J287" s="6">
        <v>0</v>
      </c>
      <c r="K287" s="6">
        <v>0</v>
      </c>
      <c r="L287" s="6">
        <v>3.2127173913043476</v>
      </c>
      <c r="M287" s="6">
        <v>5.0760869565217401</v>
      </c>
      <c r="N287" s="6">
        <v>0</v>
      </c>
      <c r="O287" s="6">
        <f>SUM(NonNurse[[#This Row],[Qualified Social Work Staff Hours]],NonNurse[[#This Row],[Other Social Work Staff Hours]])/NonNurse[[#This Row],[MDS Census]]</f>
        <v>0.12155127537740762</v>
      </c>
      <c r="P287" s="6">
        <v>5.7876086956521728</v>
      </c>
      <c r="Q287" s="6">
        <v>15.757717391304354</v>
      </c>
      <c r="R287" s="6">
        <f>SUM(NonNurse[[#This Row],[Qualified Activities Professional Hours]],NonNurse[[#This Row],[Other Activities Professional Hours]])/NonNurse[[#This Row],[MDS Census]]</f>
        <v>0.51592139510671542</v>
      </c>
      <c r="S287" s="6">
        <v>3.3589130434782613</v>
      </c>
      <c r="T287" s="6">
        <v>2.7608695652173911</v>
      </c>
      <c r="U287" s="6">
        <v>0</v>
      </c>
      <c r="V287" s="6">
        <f>SUM(NonNurse[[#This Row],[Occupational Therapist Hours]],NonNurse[[#This Row],[OT Assistant Hours]],NonNurse[[#This Row],[OT Aide Hours]])/NonNurse[[#This Row],[MDS Census]]</f>
        <v>0.14654346694429987</v>
      </c>
      <c r="W287" s="6">
        <v>2.0379347826086955</v>
      </c>
      <c r="X287" s="6">
        <v>4.2981521739130448</v>
      </c>
      <c r="Y287" s="6">
        <v>0</v>
      </c>
      <c r="Z287" s="6">
        <f>SUM(NonNurse[[#This Row],[Physical Therapist (PT) Hours]],NonNurse[[#This Row],[PT Assistant Hours]],NonNurse[[#This Row],[PT Aide Hours]])/NonNurse[[#This Row],[MDS Census]]</f>
        <v>0.15172306090577825</v>
      </c>
      <c r="AA287" s="6">
        <v>0</v>
      </c>
      <c r="AB287" s="6">
        <v>0</v>
      </c>
      <c r="AC287" s="6">
        <v>0</v>
      </c>
      <c r="AD287" s="6">
        <v>45.30423913043478</v>
      </c>
      <c r="AE287" s="6">
        <v>0</v>
      </c>
      <c r="AF287" s="6">
        <v>0</v>
      </c>
      <c r="AG287" s="6">
        <v>0</v>
      </c>
      <c r="AH287" s="1">
        <v>155736</v>
      </c>
      <c r="AI287">
        <v>5</v>
      </c>
    </row>
    <row r="288" spans="1:35" x14ac:dyDescent="0.25">
      <c r="A288" t="s">
        <v>508</v>
      </c>
      <c r="B288" t="s">
        <v>42</v>
      </c>
      <c r="C288" t="s">
        <v>715</v>
      </c>
      <c r="D288" t="s">
        <v>610</v>
      </c>
      <c r="E288" s="6">
        <v>29.782608695652176</v>
      </c>
      <c r="F288" s="6">
        <v>0</v>
      </c>
      <c r="G288" s="6">
        <v>0</v>
      </c>
      <c r="H288" s="6">
        <v>0.2391304347826087</v>
      </c>
      <c r="I288" s="6">
        <v>0.45652173913043476</v>
      </c>
      <c r="J288" s="6">
        <v>0</v>
      </c>
      <c r="K288" s="6">
        <v>0</v>
      </c>
      <c r="L288" s="6">
        <v>0.69739130434782604</v>
      </c>
      <c r="M288" s="6">
        <v>5.1440217391304346</v>
      </c>
      <c r="N288" s="6">
        <v>0</v>
      </c>
      <c r="O288" s="6">
        <f>SUM(NonNurse[[#This Row],[Qualified Social Work Staff Hours]],NonNurse[[#This Row],[Other Social Work Staff Hours]])/NonNurse[[#This Row],[MDS Census]]</f>
        <v>0.17271897810218975</v>
      </c>
      <c r="P288" s="6">
        <v>8.2282608695652169</v>
      </c>
      <c r="Q288" s="6">
        <v>0</v>
      </c>
      <c r="R288" s="6">
        <f>SUM(NonNurse[[#This Row],[Qualified Activities Professional Hours]],NonNurse[[#This Row],[Other Activities Professional Hours]])/NonNurse[[#This Row],[MDS Census]]</f>
        <v>0.27627737226277371</v>
      </c>
      <c r="S288" s="6">
        <v>0.48043478260869582</v>
      </c>
      <c r="T288" s="6">
        <v>3.513260869565217</v>
      </c>
      <c r="U288" s="6">
        <v>0</v>
      </c>
      <c r="V288" s="6">
        <f>SUM(NonNurse[[#This Row],[Occupational Therapist Hours]],NonNurse[[#This Row],[OT Assistant Hours]],NonNurse[[#This Row],[OT Aide Hours]])/NonNurse[[#This Row],[MDS Census]]</f>
        <v>0.13409489051094889</v>
      </c>
      <c r="W288" s="6">
        <v>0.5264130434782609</v>
      </c>
      <c r="X288" s="6">
        <v>3.0307608695652184</v>
      </c>
      <c r="Y288" s="6">
        <v>0</v>
      </c>
      <c r="Z288" s="6">
        <f>SUM(NonNurse[[#This Row],[Physical Therapist (PT) Hours]],NonNurse[[#This Row],[PT Assistant Hours]],NonNurse[[#This Row],[PT Aide Hours]])/NonNurse[[#This Row],[MDS Census]]</f>
        <v>0.11943795620437958</v>
      </c>
      <c r="AA288" s="6">
        <v>0</v>
      </c>
      <c r="AB288" s="6">
        <v>0</v>
      </c>
      <c r="AC288" s="6">
        <v>0</v>
      </c>
      <c r="AD288" s="6">
        <v>0</v>
      </c>
      <c r="AE288" s="6">
        <v>0</v>
      </c>
      <c r="AF288" s="6">
        <v>0</v>
      </c>
      <c r="AG288" s="6">
        <v>0</v>
      </c>
      <c r="AH288" s="1">
        <v>155128</v>
      </c>
      <c r="AI288">
        <v>5</v>
      </c>
    </row>
    <row r="289" spans="1:35" x14ac:dyDescent="0.25">
      <c r="A289" t="s">
        <v>508</v>
      </c>
      <c r="B289" t="s">
        <v>144</v>
      </c>
      <c r="C289" t="s">
        <v>703</v>
      </c>
      <c r="D289" t="s">
        <v>602</v>
      </c>
      <c r="E289" s="6">
        <v>49.478260869565219</v>
      </c>
      <c r="F289" s="6">
        <v>0</v>
      </c>
      <c r="G289" s="6">
        <v>0</v>
      </c>
      <c r="H289" s="6">
        <v>0.30978260869565216</v>
      </c>
      <c r="I289" s="6">
        <v>0.45652173913043476</v>
      </c>
      <c r="J289" s="6">
        <v>0</v>
      </c>
      <c r="K289" s="6">
        <v>0</v>
      </c>
      <c r="L289" s="6">
        <v>2.5129347826086961</v>
      </c>
      <c r="M289" s="6">
        <v>7.1277173913043477</v>
      </c>
      <c r="N289" s="6">
        <v>0</v>
      </c>
      <c r="O289" s="6">
        <f>SUM(NonNurse[[#This Row],[Qualified Social Work Staff Hours]],NonNurse[[#This Row],[Other Social Work Staff Hours]])/NonNurse[[#This Row],[MDS Census]]</f>
        <v>0.14405755711775042</v>
      </c>
      <c r="P289" s="6">
        <v>10.059782608695652</v>
      </c>
      <c r="Q289" s="6">
        <v>0</v>
      </c>
      <c r="R289" s="6">
        <f>SUM(NonNurse[[#This Row],[Qualified Activities Professional Hours]],NonNurse[[#This Row],[Other Activities Professional Hours]])/NonNurse[[#This Row],[MDS Census]]</f>
        <v>0.20331722319859402</v>
      </c>
      <c r="S289" s="6">
        <v>1.7877173913043478</v>
      </c>
      <c r="T289" s="6">
        <v>12.386086956521746</v>
      </c>
      <c r="U289" s="6">
        <v>0</v>
      </c>
      <c r="V289" s="6">
        <f>SUM(NonNurse[[#This Row],[Occupational Therapist Hours]],NonNurse[[#This Row],[OT Assistant Hours]],NonNurse[[#This Row],[OT Aide Hours]])/NonNurse[[#This Row],[MDS Census]]</f>
        <v>0.28646528998242543</v>
      </c>
      <c r="W289" s="6">
        <v>4.1703260869565213</v>
      </c>
      <c r="X289" s="6">
        <v>14.655543478260867</v>
      </c>
      <c r="Y289" s="6">
        <v>0</v>
      </c>
      <c r="Z289" s="6">
        <f>SUM(NonNurse[[#This Row],[Physical Therapist (PT) Hours]],NonNurse[[#This Row],[PT Assistant Hours]],NonNurse[[#This Row],[PT Aide Hours]])/NonNurse[[#This Row],[MDS Census]]</f>
        <v>0.3804876977152899</v>
      </c>
      <c r="AA289" s="6">
        <v>0</v>
      </c>
      <c r="AB289" s="6">
        <v>0</v>
      </c>
      <c r="AC289" s="6">
        <v>0</v>
      </c>
      <c r="AD289" s="6">
        <v>0</v>
      </c>
      <c r="AE289" s="6">
        <v>0</v>
      </c>
      <c r="AF289" s="6">
        <v>0</v>
      </c>
      <c r="AG289" s="6">
        <v>0</v>
      </c>
      <c r="AH289" s="1">
        <v>155297</v>
      </c>
      <c r="AI289">
        <v>5</v>
      </c>
    </row>
    <row r="290" spans="1:35" x14ac:dyDescent="0.25">
      <c r="A290" t="s">
        <v>508</v>
      </c>
      <c r="B290" t="s">
        <v>12</v>
      </c>
      <c r="C290" t="s">
        <v>698</v>
      </c>
      <c r="D290" t="s">
        <v>591</v>
      </c>
      <c r="E290" s="6">
        <v>51.25</v>
      </c>
      <c r="F290" s="6">
        <v>0</v>
      </c>
      <c r="G290" s="6">
        <v>0</v>
      </c>
      <c r="H290" s="6">
        <v>0.30978260869565216</v>
      </c>
      <c r="I290" s="6">
        <v>0.4891304347826087</v>
      </c>
      <c r="J290" s="6">
        <v>0</v>
      </c>
      <c r="K290" s="6">
        <v>0</v>
      </c>
      <c r="L290" s="6">
        <v>1.8891304347826088</v>
      </c>
      <c r="M290" s="6">
        <v>0</v>
      </c>
      <c r="N290" s="6">
        <v>0</v>
      </c>
      <c r="O290" s="6">
        <f>SUM(NonNurse[[#This Row],[Qualified Social Work Staff Hours]],NonNurse[[#This Row],[Other Social Work Staff Hours]])/NonNurse[[#This Row],[MDS Census]]</f>
        <v>0</v>
      </c>
      <c r="P290" s="6">
        <v>10.796195652173912</v>
      </c>
      <c r="Q290" s="6">
        <v>0</v>
      </c>
      <c r="R290" s="6">
        <f>SUM(NonNurse[[#This Row],[Qualified Activities Professional Hours]],NonNurse[[#This Row],[Other Activities Professional Hours]])/NonNurse[[#This Row],[MDS Census]]</f>
        <v>0.21065747613997876</v>
      </c>
      <c r="S290" s="6">
        <v>2.3239130434782611</v>
      </c>
      <c r="T290" s="6">
        <v>4.004130434782609</v>
      </c>
      <c r="U290" s="6">
        <v>0</v>
      </c>
      <c r="V290" s="6">
        <f>SUM(NonNurse[[#This Row],[Occupational Therapist Hours]],NonNurse[[#This Row],[OT Assistant Hours]],NonNurse[[#This Row],[OT Aide Hours]])/NonNurse[[#This Row],[MDS Census]]</f>
        <v>0.12347401908801697</v>
      </c>
      <c r="W290" s="6">
        <v>1.9859782608695653</v>
      </c>
      <c r="X290" s="6">
        <v>4.5772826086956515</v>
      </c>
      <c r="Y290" s="6">
        <v>0</v>
      </c>
      <c r="Z290" s="6">
        <f>SUM(NonNurse[[#This Row],[Physical Therapist (PT) Hours]],NonNurse[[#This Row],[PT Assistant Hours]],NonNurse[[#This Row],[PT Aide Hours]])/NonNurse[[#This Row],[MDS Census]]</f>
        <v>0.12806362672322374</v>
      </c>
      <c r="AA290" s="6">
        <v>0</v>
      </c>
      <c r="AB290" s="6">
        <v>0</v>
      </c>
      <c r="AC290" s="6">
        <v>0</v>
      </c>
      <c r="AD290" s="6">
        <v>0</v>
      </c>
      <c r="AE290" s="6">
        <v>0</v>
      </c>
      <c r="AF290" s="6">
        <v>0</v>
      </c>
      <c r="AG290" s="6">
        <v>0</v>
      </c>
      <c r="AH290" s="1">
        <v>155006</v>
      </c>
      <c r="AI290">
        <v>5</v>
      </c>
    </row>
    <row r="291" spans="1:35" x14ac:dyDescent="0.25">
      <c r="A291" t="s">
        <v>508</v>
      </c>
      <c r="B291" t="s">
        <v>12</v>
      </c>
      <c r="C291" t="s">
        <v>687</v>
      </c>
      <c r="D291" t="s">
        <v>598</v>
      </c>
      <c r="E291" s="6">
        <v>44.934782608695649</v>
      </c>
      <c r="F291" s="6">
        <v>0</v>
      </c>
      <c r="G291" s="6">
        <v>0</v>
      </c>
      <c r="H291" s="6">
        <v>0.34239130434782611</v>
      </c>
      <c r="I291" s="6">
        <v>0.44565217391304346</v>
      </c>
      <c r="J291" s="6">
        <v>0</v>
      </c>
      <c r="K291" s="6">
        <v>0</v>
      </c>
      <c r="L291" s="6">
        <v>0.56836956521739135</v>
      </c>
      <c r="M291" s="6">
        <v>9.5951086956521738</v>
      </c>
      <c r="N291" s="6">
        <v>0</v>
      </c>
      <c r="O291" s="6">
        <f>SUM(NonNurse[[#This Row],[Qualified Social Work Staff Hours]],NonNurse[[#This Row],[Other Social Work Staff Hours]])/NonNurse[[#This Row],[MDS Census]]</f>
        <v>0.21353410740203194</v>
      </c>
      <c r="P291" s="6">
        <v>10.972826086956522</v>
      </c>
      <c r="Q291" s="6">
        <v>0</v>
      </c>
      <c r="R291" s="6">
        <f>SUM(NonNurse[[#This Row],[Qualified Activities Professional Hours]],NonNurse[[#This Row],[Other Activities Professional Hours]])/NonNurse[[#This Row],[MDS Census]]</f>
        <v>0.24419448476052252</v>
      </c>
      <c r="S291" s="6">
        <v>0.78184782608695647</v>
      </c>
      <c r="T291" s="6">
        <v>5.5836956521739145</v>
      </c>
      <c r="U291" s="6">
        <v>0</v>
      </c>
      <c r="V291" s="6">
        <f>SUM(NonNurse[[#This Row],[Occupational Therapist Hours]],NonNurse[[#This Row],[OT Assistant Hours]],NonNurse[[#This Row],[OT Aide Hours]])/NonNurse[[#This Row],[MDS Census]]</f>
        <v>0.14166182873730046</v>
      </c>
      <c r="W291" s="6">
        <v>0.82326086956521716</v>
      </c>
      <c r="X291" s="6">
        <v>5.2747826086956522</v>
      </c>
      <c r="Y291" s="6">
        <v>0</v>
      </c>
      <c r="Z291" s="6">
        <f>SUM(NonNurse[[#This Row],[Physical Therapist (PT) Hours]],NonNurse[[#This Row],[PT Assistant Hours]],NonNurse[[#This Row],[PT Aide Hours]])/NonNurse[[#This Row],[MDS Census]]</f>
        <v>0.1357087566521529</v>
      </c>
      <c r="AA291" s="6">
        <v>0</v>
      </c>
      <c r="AB291" s="6">
        <v>0</v>
      </c>
      <c r="AC291" s="6">
        <v>0</v>
      </c>
      <c r="AD291" s="6">
        <v>0</v>
      </c>
      <c r="AE291" s="6">
        <v>0</v>
      </c>
      <c r="AF291" s="6">
        <v>0</v>
      </c>
      <c r="AG291" s="6">
        <v>0</v>
      </c>
      <c r="AH291" s="1">
        <v>155039</v>
      </c>
      <c r="AI291">
        <v>5</v>
      </c>
    </row>
    <row r="292" spans="1:35" x14ac:dyDescent="0.25">
      <c r="A292" t="s">
        <v>508</v>
      </c>
      <c r="B292" t="s">
        <v>12</v>
      </c>
      <c r="C292" t="s">
        <v>697</v>
      </c>
      <c r="D292" t="s">
        <v>596</v>
      </c>
      <c r="E292" s="6">
        <v>82.010869565217391</v>
      </c>
      <c r="F292" s="6">
        <v>0</v>
      </c>
      <c r="G292" s="6">
        <v>0</v>
      </c>
      <c r="H292" s="6">
        <v>0.41304347826086957</v>
      </c>
      <c r="I292" s="6">
        <v>0.63043478260869568</v>
      </c>
      <c r="J292" s="6">
        <v>0</v>
      </c>
      <c r="K292" s="6">
        <v>0</v>
      </c>
      <c r="L292" s="6">
        <v>2.223478260869566</v>
      </c>
      <c r="M292" s="6">
        <v>10.989130434782609</v>
      </c>
      <c r="N292" s="6">
        <v>0</v>
      </c>
      <c r="O292" s="6">
        <f>SUM(NonNurse[[#This Row],[Qualified Social Work Staff Hours]],NonNurse[[#This Row],[Other Social Work Staff Hours]])/NonNurse[[#This Row],[MDS Census]]</f>
        <v>0.13399602385685885</v>
      </c>
      <c r="P292" s="6">
        <v>12.945652173913043</v>
      </c>
      <c r="Q292" s="6">
        <v>0</v>
      </c>
      <c r="R292" s="6">
        <f>SUM(NonNurse[[#This Row],[Qualified Activities Professional Hours]],NonNurse[[#This Row],[Other Activities Professional Hours]])/NonNurse[[#This Row],[MDS Census]]</f>
        <v>0.15785288270377734</v>
      </c>
      <c r="S292" s="6">
        <v>2.6243478260869568</v>
      </c>
      <c r="T292" s="6">
        <v>8.2205434782608684</v>
      </c>
      <c r="U292" s="6">
        <v>0</v>
      </c>
      <c r="V292" s="6">
        <f>SUM(NonNurse[[#This Row],[Occupational Therapist Hours]],NonNurse[[#This Row],[OT Assistant Hours]],NonNurse[[#This Row],[OT Aide Hours]])/NonNurse[[#This Row],[MDS Census]]</f>
        <v>0.13223724320742214</v>
      </c>
      <c r="W292" s="6">
        <v>2.7463043478260856</v>
      </c>
      <c r="X292" s="6">
        <v>9.097065217391302</v>
      </c>
      <c r="Y292" s="6">
        <v>0</v>
      </c>
      <c r="Z292" s="6">
        <f>SUM(NonNurse[[#This Row],[Physical Therapist (PT) Hours]],NonNurse[[#This Row],[PT Assistant Hours]],NonNurse[[#This Row],[PT Aide Hours]])/NonNurse[[#This Row],[MDS Census]]</f>
        <v>0.14441219350563281</v>
      </c>
      <c r="AA292" s="6">
        <v>0</v>
      </c>
      <c r="AB292" s="6">
        <v>0</v>
      </c>
      <c r="AC292" s="6">
        <v>0</v>
      </c>
      <c r="AD292" s="6">
        <v>0</v>
      </c>
      <c r="AE292" s="6">
        <v>0</v>
      </c>
      <c r="AF292" s="6">
        <v>0</v>
      </c>
      <c r="AG292" s="6">
        <v>0</v>
      </c>
      <c r="AH292" s="1">
        <v>155049</v>
      </c>
      <c r="AI292">
        <v>5</v>
      </c>
    </row>
    <row r="293" spans="1:35" x14ac:dyDescent="0.25">
      <c r="A293" t="s">
        <v>508</v>
      </c>
      <c r="B293" t="s">
        <v>12</v>
      </c>
      <c r="C293" t="s">
        <v>691</v>
      </c>
      <c r="D293" t="s">
        <v>599</v>
      </c>
      <c r="E293" s="6">
        <v>53.315217391304351</v>
      </c>
      <c r="F293" s="6">
        <v>0</v>
      </c>
      <c r="G293" s="6">
        <v>0</v>
      </c>
      <c r="H293" s="6">
        <v>0.50271739130434778</v>
      </c>
      <c r="I293" s="6">
        <v>0</v>
      </c>
      <c r="J293" s="6">
        <v>0</v>
      </c>
      <c r="K293" s="6">
        <v>0</v>
      </c>
      <c r="L293" s="6">
        <v>9.4130434782608699E-2</v>
      </c>
      <c r="M293" s="6">
        <v>9.366847826086957</v>
      </c>
      <c r="N293" s="6">
        <v>0</v>
      </c>
      <c r="O293" s="6">
        <f>SUM(NonNurse[[#This Row],[Qualified Social Work Staff Hours]],NonNurse[[#This Row],[Other Social Work Staff Hours]])/NonNurse[[#This Row],[MDS Census]]</f>
        <v>0.17568807339449541</v>
      </c>
      <c r="P293" s="6">
        <v>9.5027173913043477</v>
      </c>
      <c r="Q293" s="6">
        <v>0</v>
      </c>
      <c r="R293" s="6">
        <f>SUM(NonNurse[[#This Row],[Qualified Activities Professional Hours]],NonNurse[[#This Row],[Other Activities Professional Hours]])/NonNurse[[#This Row],[MDS Census]]</f>
        <v>0.17823649337410805</v>
      </c>
      <c r="S293" s="6">
        <v>4.3329347826086941</v>
      </c>
      <c r="T293" s="6">
        <v>2.9264130434782616</v>
      </c>
      <c r="U293" s="6">
        <v>0</v>
      </c>
      <c r="V293" s="6">
        <f>SUM(NonNurse[[#This Row],[Occupational Therapist Hours]],NonNurse[[#This Row],[OT Assistant Hours]],NonNurse[[#This Row],[OT Aide Hours]])/NonNurse[[#This Row],[MDS Census]]</f>
        <v>0.13615902140672781</v>
      </c>
      <c r="W293" s="6">
        <v>3.8671739130434797</v>
      </c>
      <c r="X293" s="6">
        <v>1.7127173913043483</v>
      </c>
      <c r="Y293" s="6">
        <v>0</v>
      </c>
      <c r="Z293" s="6">
        <f>SUM(NonNurse[[#This Row],[Physical Therapist (PT) Hours]],NonNurse[[#This Row],[PT Assistant Hours]],NonNurse[[#This Row],[PT Aide Hours]])/NonNurse[[#This Row],[MDS Census]]</f>
        <v>0.10465851172273193</v>
      </c>
      <c r="AA293" s="6">
        <v>0</v>
      </c>
      <c r="AB293" s="6">
        <v>0</v>
      </c>
      <c r="AC293" s="6">
        <v>0</v>
      </c>
      <c r="AD293" s="6">
        <v>0</v>
      </c>
      <c r="AE293" s="6">
        <v>0</v>
      </c>
      <c r="AF293" s="6">
        <v>0</v>
      </c>
      <c r="AG293" s="6">
        <v>0</v>
      </c>
      <c r="AH293" s="1">
        <v>155053</v>
      </c>
      <c r="AI293">
        <v>5</v>
      </c>
    </row>
    <row r="294" spans="1:35" x14ac:dyDescent="0.25">
      <c r="A294" t="s">
        <v>508</v>
      </c>
      <c r="B294" t="s">
        <v>12</v>
      </c>
      <c r="C294" t="s">
        <v>701</v>
      </c>
      <c r="D294" t="s">
        <v>600</v>
      </c>
      <c r="E294" s="6">
        <v>51.489130434782609</v>
      </c>
      <c r="F294" s="6">
        <v>0</v>
      </c>
      <c r="G294" s="6">
        <v>0</v>
      </c>
      <c r="H294" s="6">
        <v>0.28260869565217389</v>
      </c>
      <c r="I294" s="6">
        <v>0.44565217391304346</v>
      </c>
      <c r="J294" s="6">
        <v>0</v>
      </c>
      <c r="K294" s="6">
        <v>0</v>
      </c>
      <c r="L294" s="6">
        <v>0.7904347826086956</v>
      </c>
      <c r="M294" s="6">
        <v>3.7201086956521738</v>
      </c>
      <c r="N294" s="6">
        <v>0</v>
      </c>
      <c r="O294" s="6">
        <f>SUM(NonNurse[[#This Row],[Qualified Social Work Staff Hours]],NonNurse[[#This Row],[Other Social Work Staff Hours]])/NonNurse[[#This Row],[MDS Census]]</f>
        <v>7.2250369432130035E-2</v>
      </c>
      <c r="P294" s="6">
        <v>15.002717391304348</v>
      </c>
      <c r="Q294" s="6">
        <v>0</v>
      </c>
      <c r="R294" s="6">
        <f>SUM(NonNurse[[#This Row],[Qualified Activities Professional Hours]],NonNurse[[#This Row],[Other Activities Professional Hours]])/NonNurse[[#This Row],[MDS Census]]</f>
        <v>0.29137639856449227</v>
      </c>
      <c r="S294" s="6">
        <v>0.40380434782608693</v>
      </c>
      <c r="T294" s="6">
        <v>2.4563043478260873</v>
      </c>
      <c r="U294" s="6">
        <v>0</v>
      </c>
      <c r="V294" s="6">
        <f>SUM(NonNurse[[#This Row],[Occupational Therapist Hours]],NonNurse[[#This Row],[OT Assistant Hours]],NonNurse[[#This Row],[OT Aide Hours]])/NonNurse[[#This Row],[MDS Census]]</f>
        <v>5.5547815072830915E-2</v>
      </c>
      <c r="W294" s="6">
        <v>0.39956521739130441</v>
      </c>
      <c r="X294" s="6">
        <v>2.586086956521739</v>
      </c>
      <c r="Y294" s="6">
        <v>0</v>
      </c>
      <c r="Z294" s="6">
        <f>SUM(NonNurse[[#This Row],[Physical Therapist (PT) Hours]],NonNurse[[#This Row],[PT Assistant Hours]],NonNurse[[#This Row],[PT Aide Hours]])/NonNurse[[#This Row],[MDS Census]]</f>
        <v>5.798606713109563E-2</v>
      </c>
      <c r="AA294" s="6">
        <v>0</v>
      </c>
      <c r="AB294" s="6">
        <v>0</v>
      </c>
      <c r="AC294" s="6">
        <v>0</v>
      </c>
      <c r="AD294" s="6">
        <v>0</v>
      </c>
      <c r="AE294" s="6">
        <v>0</v>
      </c>
      <c r="AF294" s="6">
        <v>0</v>
      </c>
      <c r="AG294" s="6">
        <v>0</v>
      </c>
      <c r="AH294" s="1">
        <v>155059</v>
      </c>
      <c r="AI294">
        <v>5</v>
      </c>
    </row>
    <row r="295" spans="1:35" x14ac:dyDescent="0.25">
      <c r="A295" t="s">
        <v>508</v>
      </c>
      <c r="B295" t="s">
        <v>12</v>
      </c>
      <c r="C295" t="s">
        <v>665</v>
      </c>
      <c r="D295" t="s">
        <v>548</v>
      </c>
      <c r="E295" s="6">
        <v>45.923913043478258</v>
      </c>
      <c r="F295" s="6">
        <v>0</v>
      </c>
      <c r="G295" s="6">
        <v>0</v>
      </c>
      <c r="H295" s="6">
        <v>0.22554347826086957</v>
      </c>
      <c r="I295" s="6">
        <v>0.27173913043478259</v>
      </c>
      <c r="J295" s="6">
        <v>0</v>
      </c>
      <c r="K295" s="6">
        <v>0</v>
      </c>
      <c r="L295" s="6">
        <v>0.2159782608695652</v>
      </c>
      <c r="M295" s="6">
        <v>9.8016304347826093</v>
      </c>
      <c r="N295" s="6">
        <v>0</v>
      </c>
      <c r="O295" s="6">
        <f>SUM(NonNurse[[#This Row],[Qualified Social Work Staff Hours]],NonNurse[[#This Row],[Other Social Work Staff Hours]])/NonNurse[[#This Row],[MDS Census]]</f>
        <v>0.21343195266272191</v>
      </c>
      <c r="P295" s="6">
        <v>6.9157608695652177</v>
      </c>
      <c r="Q295" s="6">
        <v>0</v>
      </c>
      <c r="R295" s="6">
        <f>SUM(NonNurse[[#This Row],[Qualified Activities Professional Hours]],NonNurse[[#This Row],[Other Activities Professional Hours]])/NonNurse[[#This Row],[MDS Census]]</f>
        <v>0.15059171597633136</v>
      </c>
      <c r="S295" s="6">
        <v>0.95684782608695618</v>
      </c>
      <c r="T295" s="6">
        <v>3.6488043478260859</v>
      </c>
      <c r="U295" s="6">
        <v>0</v>
      </c>
      <c r="V295" s="6">
        <f>SUM(NonNurse[[#This Row],[Occupational Therapist Hours]],NonNurse[[#This Row],[OT Assistant Hours]],NonNurse[[#This Row],[OT Aide Hours]])/NonNurse[[#This Row],[MDS Census]]</f>
        <v>0.10028875739644968</v>
      </c>
      <c r="W295" s="6">
        <v>0.83934782608695635</v>
      </c>
      <c r="X295" s="6">
        <v>3.9557608695652169</v>
      </c>
      <c r="Y295" s="6">
        <v>0</v>
      </c>
      <c r="Z295" s="6">
        <f>SUM(NonNurse[[#This Row],[Physical Therapist (PT) Hours]],NonNurse[[#This Row],[PT Assistant Hours]],NonNurse[[#This Row],[PT Aide Hours]])/NonNurse[[#This Row],[MDS Census]]</f>
        <v>0.10441420118343195</v>
      </c>
      <c r="AA295" s="6">
        <v>0</v>
      </c>
      <c r="AB295" s="6">
        <v>0</v>
      </c>
      <c r="AC295" s="6">
        <v>0</v>
      </c>
      <c r="AD295" s="6">
        <v>0</v>
      </c>
      <c r="AE295" s="6">
        <v>0</v>
      </c>
      <c r="AF295" s="6">
        <v>0</v>
      </c>
      <c r="AG295" s="6">
        <v>0</v>
      </c>
      <c r="AH295" s="1">
        <v>155102</v>
      </c>
      <c r="AI295">
        <v>5</v>
      </c>
    </row>
    <row r="296" spans="1:35" x14ac:dyDescent="0.25">
      <c r="A296" t="s">
        <v>508</v>
      </c>
      <c r="B296" t="s">
        <v>12</v>
      </c>
      <c r="C296" t="s">
        <v>672</v>
      </c>
      <c r="D296" t="s">
        <v>608</v>
      </c>
      <c r="E296" s="6">
        <v>58.706521739130437</v>
      </c>
      <c r="F296" s="6">
        <v>0</v>
      </c>
      <c r="G296" s="6">
        <v>0</v>
      </c>
      <c r="H296" s="6">
        <v>0.44565217391304346</v>
      </c>
      <c r="I296" s="6">
        <v>0.58695652173913049</v>
      </c>
      <c r="J296" s="6">
        <v>0</v>
      </c>
      <c r="K296" s="6">
        <v>0</v>
      </c>
      <c r="L296" s="6">
        <v>0.15760869565217392</v>
      </c>
      <c r="M296" s="6">
        <v>4.7336956521739131</v>
      </c>
      <c r="N296" s="6">
        <v>0</v>
      </c>
      <c r="O296" s="6">
        <f>SUM(NonNurse[[#This Row],[Qualified Social Work Staff Hours]],NonNurse[[#This Row],[Other Social Work Staff Hours]])/NonNurse[[#This Row],[MDS Census]]</f>
        <v>8.0633216071097941E-2</v>
      </c>
      <c r="P296" s="6">
        <v>5.8885869565217392</v>
      </c>
      <c r="Q296" s="6">
        <v>0</v>
      </c>
      <c r="R296" s="6">
        <f>SUM(NonNurse[[#This Row],[Qualified Activities Professional Hours]],NonNurse[[#This Row],[Other Activities Professional Hours]])/NonNurse[[#This Row],[MDS Census]]</f>
        <v>0.10030549898167006</v>
      </c>
      <c r="S296" s="6">
        <v>0.27510869565217394</v>
      </c>
      <c r="T296" s="6">
        <v>2.9692391304347829</v>
      </c>
      <c r="U296" s="6">
        <v>0</v>
      </c>
      <c r="V296" s="6">
        <f>SUM(NonNurse[[#This Row],[Occupational Therapist Hours]],NonNurse[[#This Row],[OT Assistant Hours]],NonNurse[[#This Row],[OT Aide Hours]])/NonNurse[[#This Row],[MDS Census]]</f>
        <v>5.5263840029624145E-2</v>
      </c>
      <c r="W296" s="6">
        <v>0.36989130434782608</v>
      </c>
      <c r="X296" s="6">
        <v>2.1633695652173919</v>
      </c>
      <c r="Y296" s="6">
        <v>0</v>
      </c>
      <c r="Z296" s="6">
        <f>SUM(NonNurse[[#This Row],[Physical Therapist (PT) Hours]],NonNurse[[#This Row],[PT Assistant Hours]],NonNurse[[#This Row],[PT Aide Hours]])/NonNurse[[#This Row],[MDS Census]]</f>
        <v>4.3151268283651185E-2</v>
      </c>
      <c r="AA296" s="6">
        <v>0</v>
      </c>
      <c r="AB296" s="6">
        <v>0</v>
      </c>
      <c r="AC296" s="6">
        <v>0</v>
      </c>
      <c r="AD296" s="6">
        <v>0</v>
      </c>
      <c r="AE296" s="6">
        <v>0</v>
      </c>
      <c r="AF296" s="6">
        <v>0</v>
      </c>
      <c r="AG296" s="6">
        <v>0</v>
      </c>
      <c r="AH296" s="1">
        <v>155118</v>
      </c>
      <c r="AI296">
        <v>5</v>
      </c>
    </row>
    <row r="297" spans="1:35" x14ac:dyDescent="0.25">
      <c r="A297" t="s">
        <v>508</v>
      </c>
      <c r="B297" t="s">
        <v>12</v>
      </c>
      <c r="C297" t="s">
        <v>715</v>
      </c>
      <c r="D297" t="s">
        <v>610</v>
      </c>
      <c r="E297" s="6">
        <v>39.891304347826086</v>
      </c>
      <c r="F297" s="6">
        <v>0</v>
      </c>
      <c r="G297" s="6">
        <v>0</v>
      </c>
      <c r="H297" s="6">
        <v>0.21739130434782608</v>
      </c>
      <c r="I297" s="6">
        <v>0.56521739130434778</v>
      </c>
      <c r="J297" s="6">
        <v>0</v>
      </c>
      <c r="K297" s="6">
        <v>0</v>
      </c>
      <c r="L297" s="6">
        <v>0.69760869565217409</v>
      </c>
      <c r="M297" s="6">
        <v>7.1467391304347823</v>
      </c>
      <c r="N297" s="6">
        <v>0</v>
      </c>
      <c r="O297" s="6">
        <f>SUM(NonNurse[[#This Row],[Qualified Social Work Staff Hours]],NonNurse[[#This Row],[Other Social Work Staff Hours]])/NonNurse[[#This Row],[MDS Census]]</f>
        <v>0.17915531335149865</v>
      </c>
      <c r="P297" s="6">
        <v>9.5842391304347831</v>
      </c>
      <c r="Q297" s="6">
        <v>0</v>
      </c>
      <c r="R297" s="6">
        <f>SUM(NonNurse[[#This Row],[Qualified Activities Professional Hours]],NonNurse[[#This Row],[Other Activities Professional Hours]])/NonNurse[[#This Row],[MDS Census]]</f>
        <v>0.24025885558583107</v>
      </c>
      <c r="S297" s="6">
        <v>1.7024999999999997</v>
      </c>
      <c r="T297" s="6">
        <v>0.65684782608695647</v>
      </c>
      <c r="U297" s="6">
        <v>0</v>
      </c>
      <c r="V297" s="6">
        <f>SUM(NonNurse[[#This Row],[Occupational Therapist Hours]],NonNurse[[#This Row],[OT Assistant Hours]],NonNurse[[#This Row],[OT Aide Hours]])/NonNurse[[#This Row],[MDS Census]]</f>
        <v>5.9144414168937322E-2</v>
      </c>
      <c r="W297" s="6">
        <v>0.42086956521739122</v>
      </c>
      <c r="X297" s="6">
        <v>2.4697826086956529</v>
      </c>
      <c r="Y297" s="6">
        <v>0</v>
      </c>
      <c r="Z297" s="6">
        <f>SUM(NonNurse[[#This Row],[Physical Therapist (PT) Hours]],NonNurse[[#This Row],[PT Assistant Hours]],NonNurse[[#This Row],[PT Aide Hours]])/NonNurse[[#This Row],[MDS Census]]</f>
        <v>7.2463215258855601E-2</v>
      </c>
      <c r="AA297" s="6">
        <v>0</v>
      </c>
      <c r="AB297" s="6">
        <v>0</v>
      </c>
      <c r="AC297" s="6">
        <v>0</v>
      </c>
      <c r="AD297" s="6">
        <v>0</v>
      </c>
      <c r="AE297" s="6">
        <v>0</v>
      </c>
      <c r="AF297" s="6">
        <v>0</v>
      </c>
      <c r="AG297" s="6">
        <v>0</v>
      </c>
      <c r="AH297" s="1">
        <v>155150</v>
      </c>
      <c r="AI297">
        <v>5</v>
      </c>
    </row>
    <row r="298" spans="1:35" x14ac:dyDescent="0.25">
      <c r="A298" t="s">
        <v>508</v>
      </c>
      <c r="B298" t="s">
        <v>12</v>
      </c>
      <c r="C298" t="s">
        <v>636</v>
      </c>
      <c r="D298" t="s">
        <v>576</v>
      </c>
      <c r="E298" s="6">
        <v>62.673913043478258</v>
      </c>
      <c r="F298" s="6">
        <v>0</v>
      </c>
      <c r="G298" s="6">
        <v>0</v>
      </c>
      <c r="H298" s="6">
        <v>0.46467391304347827</v>
      </c>
      <c r="I298" s="6">
        <v>0.65217391304347827</v>
      </c>
      <c r="J298" s="6">
        <v>0</v>
      </c>
      <c r="K298" s="6">
        <v>0</v>
      </c>
      <c r="L298" s="6">
        <v>0.7777173913043478</v>
      </c>
      <c r="M298" s="6">
        <v>8.4809782608695645</v>
      </c>
      <c r="N298" s="6">
        <v>0</v>
      </c>
      <c r="O298" s="6">
        <f>SUM(NonNurse[[#This Row],[Qualified Social Work Staff Hours]],NonNurse[[#This Row],[Other Social Work Staff Hours]])/NonNurse[[#This Row],[MDS Census]]</f>
        <v>0.13531911203607352</v>
      </c>
      <c r="P298" s="6">
        <v>14.192934782608695</v>
      </c>
      <c r="Q298" s="6">
        <v>0</v>
      </c>
      <c r="R298" s="6">
        <f>SUM(NonNurse[[#This Row],[Qualified Activities Professional Hours]],NonNurse[[#This Row],[Other Activities Professional Hours]])/NonNurse[[#This Row],[MDS Census]]</f>
        <v>0.22645681581685745</v>
      </c>
      <c r="S298" s="6">
        <v>0.86815217391304356</v>
      </c>
      <c r="T298" s="6">
        <v>5.0932608695652162</v>
      </c>
      <c r="U298" s="6">
        <v>0</v>
      </c>
      <c r="V298" s="6">
        <f>SUM(NonNurse[[#This Row],[Occupational Therapist Hours]],NonNurse[[#This Row],[OT Assistant Hours]],NonNurse[[#This Row],[OT Aide Hours]])/NonNurse[[#This Row],[MDS Census]]</f>
        <v>9.511793270898368E-2</v>
      </c>
      <c r="W298" s="6">
        <v>3.7114130434782622</v>
      </c>
      <c r="X298" s="6">
        <v>4.7144565217391303</v>
      </c>
      <c r="Y298" s="6">
        <v>0</v>
      </c>
      <c r="Z298" s="6">
        <f>SUM(NonNurse[[#This Row],[Physical Therapist (PT) Hours]],NonNurse[[#This Row],[PT Assistant Hours]],NonNurse[[#This Row],[PT Aide Hours]])/NonNurse[[#This Row],[MDS Census]]</f>
        <v>0.13443981963232748</v>
      </c>
      <c r="AA298" s="6">
        <v>0</v>
      </c>
      <c r="AB298" s="6">
        <v>0</v>
      </c>
      <c r="AC298" s="6">
        <v>0</v>
      </c>
      <c r="AD298" s="6">
        <v>0</v>
      </c>
      <c r="AE298" s="6">
        <v>0</v>
      </c>
      <c r="AF298" s="6">
        <v>0</v>
      </c>
      <c r="AG298" s="6">
        <v>0</v>
      </c>
      <c r="AH298" s="1">
        <v>155173</v>
      </c>
      <c r="AI298">
        <v>5</v>
      </c>
    </row>
    <row r="299" spans="1:35" x14ac:dyDescent="0.25">
      <c r="A299" t="s">
        <v>508</v>
      </c>
      <c r="B299" t="s">
        <v>12</v>
      </c>
      <c r="C299" t="s">
        <v>735</v>
      </c>
      <c r="D299" t="s">
        <v>594</v>
      </c>
      <c r="E299" s="6">
        <v>82.869565217391298</v>
      </c>
      <c r="F299" s="6">
        <v>0</v>
      </c>
      <c r="G299" s="6">
        <v>0</v>
      </c>
      <c r="H299" s="6">
        <v>0.63043478260869568</v>
      </c>
      <c r="I299" s="6">
        <v>0.43478260869565216</v>
      </c>
      <c r="J299" s="6">
        <v>0</v>
      </c>
      <c r="K299" s="6">
        <v>0</v>
      </c>
      <c r="L299" s="6">
        <v>5.1381521739130447</v>
      </c>
      <c r="M299" s="6">
        <v>5.9782608695652177</v>
      </c>
      <c r="N299" s="6">
        <v>0</v>
      </c>
      <c r="O299" s="6">
        <f>SUM(NonNurse[[#This Row],[Qualified Social Work Staff Hours]],NonNurse[[#This Row],[Other Social Work Staff Hours]])/NonNurse[[#This Row],[MDS Census]]</f>
        <v>7.2140608604407144E-2</v>
      </c>
      <c r="P299" s="6">
        <v>11.478260869565217</v>
      </c>
      <c r="Q299" s="6">
        <v>0</v>
      </c>
      <c r="R299" s="6">
        <f>SUM(NonNurse[[#This Row],[Qualified Activities Professional Hours]],NonNurse[[#This Row],[Other Activities Professional Hours]])/NonNurse[[#This Row],[MDS Census]]</f>
        <v>0.13850996852046171</v>
      </c>
      <c r="S299" s="6">
        <v>2.7655434782608701</v>
      </c>
      <c r="T299" s="6">
        <v>4.9278260869565216</v>
      </c>
      <c r="U299" s="6">
        <v>0</v>
      </c>
      <c r="V299" s="6">
        <f>SUM(NonNurse[[#This Row],[Occupational Therapist Hours]],NonNurse[[#This Row],[OT Assistant Hours]],NonNurse[[#This Row],[OT Aide Hours]])/NonNurse[[#This Row],[MDS Census]]</f>
        <v>9.2837093389296965E-2</v>
      </c>
      <c r="W299" s="6">
        <v>8.0515217391304343</v>
      </c>
      <c r="X299" s="6">
        <v>17.459130434782605</v>
      </c>
      <c r="Y299" s="6">
        <v>0</v>
      </c>
      <c r="Z299" s="6">
        <f>SUM(NonNurse[[#This Row],[Physical Therapist (PT) Hours]],NonNurse[[#This Row],[PT Assistant Hours]],NonNurse[[#This Row],[PT Aide Hours]])/NonNurse[[#This Row],[MDS Census]]</f>
        <v>0.30784102833158444</v>
      </c>
      <c r="AA299" s="6">
        <v>0</v>
      </c>
      <c r="AB299" s="6">
        <v>0</v>
      </c>
      <c r="AC299" s="6">
        <v>0</v>
      </c>
      <c r="AD299" s="6">
        <v>0</v>
      </c>
      <c r="AE299" s="6">
        <v>0</v>
      </c>
      <c r="AF299" s="6">
        <v>0</v>
      </c>
      <c r="AG299" s="6">
        <v>0</v>
      </c>
      <c r="AH299" s="1">
        <v>155235</v>
      </c>
      <c r="AI299">
        <v>5</v>
      </c>
    </row>
    <row r="300" spans="1:35" x14ac:dyDescent="0.25">
      <c r="A300" t="s">
        <v>508</v>
      </c>
      <c r="B300" t="s">
        <v>12</v>
      </c>
      <c r="C300" t="s">
        <v>738</v>
      </c>
      <c r="D300" t="s">
        <v>578</v>
      </c>
      <c r="E300" s="6">
        <v>38.5</v>
      </c>
      <c r="F300" s="6">
        <v>0</v>
      </c>
      <c r="G300" s="6">
        <v>0</v>
      </c>
      <c r="H300" s="6">
        <v>0.24456521739130435</v>
      </c>
      <c r="I300" s="6">
        <v>0.44565217391304346</v>
      </c>
      <c r="J300" s="6">
        <v>0</v>
      </c>
      <c r="K300" s="6">
        <v>0</v>
      </c>
      <c r="L300" s="6">
        <v>0.26999999999999991</v>
      </c>
      <c r="M300" s="6">
        <v>5.0869565217391308</v>
      </c>
      <c r="N300" s="6">
        <v>0</v>
      </c>
      <c r="O300" s="6">
        <f>SUM(NonNurse[[#This Row],[Qualified Social Work Staff Hours]],NonNurse[[#This Row],[Other Social Work Staff Hours]])/NonNurse[[#This Row],[MDS Census]]</f>
        <v>0.13212874082439302</v>
      </c>
      <c r="P300" s="6">
        <v>8.5380434782608692</v>
      </c>
      <c r="Q300" s="6">
        <v>0</v>
      </c>
      <c r="R300" s="6">
        <f>SUM(NonNurse[[#This Row],[Qualified Activities Professional Hours]],NonNurse[[#This Row],[Other Activities Professional Hours]])/NonNurse[[#This Row],[MDS Census]]</f>
        <v>0.22176736307171088</v>
      </c>
      <c r="S300" s="6">
        <v>0.45097826086956516</v>
      </c>
      <c r="T300" s="6">
        <v>3.2650000000000001</v>
      </c>
      <c r="U300" s="6">
        <v>0</v>
      </c>
      <c r="V300" s="6">
        <f>SUM(NonNurse[[#This Row],[Occupational Therapist Hours]],NonNurse[[#This Row],[OT Assistant Hours]],NonNurse[[#This Row],[OT Aide Hours]])/NonNurse[[#This Row],[MDS Census]]</f>
        <v>9.6518915866741953E-2</v>
      </c>
      <c r="W300" s="6">
        <v>0.76945652173913048</v>
      </c>
      <c r="X300" s="6">
        <v>4.5199999999999987</v>
      </c>
      <c r="Y300" s="6">
        <v>0</v>
      </c>
      <c r="Z300" s="6">
        <f>SUM(NonNurse[[#This Row],[Physical Therapist (PT) Hours]],NonNurse[[#This Row],[PT Assistant Hours]],NonNurse[[#This Row],[PT Aide Hours]])/NonNurse[[#This Row],[MDS Census]]</f>
        <v>0.13738848108413323</v>
      </c>
      <c r="AA300" s="6">
        <v>0</v>
      </c>
      <c r="AB300" s="6">
        <v>0</v>
      </c>
      <c r="AC300" s="6">
        <v>0</v>
      </c>
      <c r="AD300" s="6">
        <v>0</v>
      </c>
      <c r="AE300" s="6">
        <v>0</v>
      </c>
      <c r="AF300" s="6">
        <v>0</v>
      </c>
      <c r="AG300" s="6">
        <v>0</v>
      </c>
      <c r="AH300" s="1">
        <v>155251</v>
      </c>
      <c r="AI300">
        <v>5</v>
      </c>
    </row>
    <row r="301" spans="1:35" x14ac:dyDescent="0.25">
      <c r="A301" t="s">
        <v>508</v>
      </c>
      <c r="B301" t="s">
        <v>12</v>
      </c>
      <c r="C301" t="s">
        <v>688</v>
      </c>
      <c r="D301" t="s">
        <v>620</v>
      </c>
      <c r="E301" s="6">
        <v>50.945652173913047</v>
      </c>
      <c r="F301" s="6">
        <v>0</v>
      </c>
      <c r="G301" s="6">
        <v>0</v>
      </c>
      <c r="H301" s="6">
        <v>0.47826086956521741</v>
      </c>
      <c r="I301" s="6">
        <v>0.53260869565217395</v>
      </c>
      <c r="J301" s="6">
        <v>0</v>
      </c>
      <c r="K301" s="6">
        <v>0</v>
      </c>
      <c r="L301" s="6">
        <v>4.4131521739130442</v>
      </c>
      <c r="M301" s="6">
        <v>5.4048913043478262</v>
      </c>
      <c r="N301" s="6">
        <v>0</v>
      </c>
      <c r="O301" s="6">
        <f>SUM(NonNurse[[#This Row],[Qualified Social Work Staff Hours]],NonNurse[[#This Row],[Other Social Work Staff Hours]])/NonNurse[[#This Row],[MDS Census]]</f>
        <v>0.10609131640708341</v>
      </c>
      <c r="P301" s="6">
        <v>8.7853260869565215</v>
      </c>
      <c r="Q301" s="6">
        <v>0</v>
      </c>
      <c r="R301" s="6">
        <f>SUM(NonNurse[[#This Row],[Qualified Activities Professional Hours]],NonNurse[[#This Row],[Other Activities Professional Hours]])/NonNurse[[#This Row],[MDS Census]]</f>
        <v>0.172445060806486</v>
      </c>
      <c r="S301" s="6">
        <v>1.8097826086956521</v>
      </c>
      <c r="T301" s="6">
        <v>5.0559782608695656</v>
      </c>
      <c r="U301" s="6">
        <v>0</v>
      </c>
      <c r="V301" s="6">
        <f>SUM(NonNurse[[#This Row],[Occupational Therapist Hours]],NonNurse[[#This Row],[OT Assistant Hours]],NonNurse[[#This Row],[OT Aide Hours]])/NonNurse[[#This Row],[MDS Census]]</f>
        <v>0.13476637508000855</v>
      </c>
      <c r="W301" s="6">
        <v>3.2234782608695647</v>
      </c>
      <c r="X301" s="6">
        <v>5.4545652173913055</v>
      </c>
      <c r="Y301" s="6">
        <v>0</v>
      </c>
      <c r="Z301" s="6">
        <f>SUM(NonNurse[[#This Row],[Physical Therapist (PT) Hours]],NonNurse[[#This Row],[PT Assistant Hours]],NonNurse[[#This Row],[PT Aide Hours]])/NonNurse[[#This Row],[MDS Census]]</f>
        <v>0.17033923618519309</v>
      </c>
      <c r="AA301" s="6">
        <v>0</v>
      </c>
      <c r="AB301" s="6">
        <v>0</v>
      </c>
      <c r="AC301" s="6">
        <v>0</v>
      </c>
      <c r="AD301" s="6">
        <v>0</v>
      </c>
      <c r="AE301" s="6">
        <v>0</v>
      </c>
      <c r="AF301" s="6">
        <v>0</v>
      </c>
      <c r="AG301" s="6">
        <v>0</v>
      </c>
      <c r="AH301" s="1">
        <v>155262</v>
      </c>
      <c r="AI301">
        <v>5</v>
      </c>
    </row>
    <row r="302" spans="1:35" x14ac:dyDescent="0.25">
      <c r="A302" t="s">
        <v>508</v>
      </c>
      <c r="B302" t="s">
        <v>12</v>
      </c>
      <c r="C302" t="s">
        <v>743</v>
      </c>
      <c r="D302" t="s">
        <v>621</v>
      </c>
      <c r="E302" s="6">
        <v>34.782608695652172</v>
      </c>
      <c r="F302" s="6">
        <v>0</v>
      </c>
      <c r="G302" s="6">
        <v>0</v>
      </c>
      <c r="H302" s="6">
        <v>0.33695652173913043</v>
      </c>
      <c r="I302" s="6">
        <v>0.29347826086956524</v>
      </c>
      <c r="J302" s="6">
        <v>0</v>
      </c>
      <c r="K302" s="6">
        <v>0</v>
      </c>
      <c r="L302" s="6">
        <v>0.46489130434782622</v>
      </c>
      <c r="M302" s="6">
        <v>5.0027173913043477</v>
      </c>
      <c r="N302" s="6">
        <v>0</v>
      </c>
      <c r="O302" s="6">
        <f>SUM(NonNurse[[#This Row],[Qualified Social Work Staff Hours]],NonNurse[[#This Row],[Other Social Work Staff Hours]])/NonNurse[[#This Row],[MDS Census]]</f>
        <v>0.143828125</v>
      </c>
      <c r="P302" s="6">
        <v>6.5760869565217392</v>
      </c>
      <c r="Q302" s="6">
        <v>0</v>
      </c>
      <c r="R302" s="6">
        <f>SUM(NonNurse[[#This Row],[Qualified Activities Professional Hours]],NonNurse[[#This Row],[Other Activities Professional Hours]])/NonNurse[[#This Row],[MDS Census]]</f>
        <v>0.18906250000000002</v>
      </c>
      <c r="S302" s="6">
        <v>0.4986956521739131</v>
      </c>
      <c r="T302" s="6">
        <v>5.0906521739130435</v>
      </c>
      <c r="U302" s="6">
        <v>0</v>
      </c>
      <c r="V302" s="6">
        <f>SUM(NonNurse[[#This Row],[Occupational Therapist Hours]],NonNurse[[#This Row],[OT Assistant Hours]],NonNurse[[#This Row],[OT Aide Hours]])/NonNurse[[#This Row],[MDS Census]]</f>
        <v>0.16069375</v>
      </c>
      <c r="W302" s="6">
        <v>0.94695652173913036</v>
      </c>
      <c r="X302" s="6">
        <v>5.2015217391304347</v>
      </c>
      <c r="Y302" s="6">
        <v>0</v>
      </c>
      <c r="Z302" s="6">
        <f>SUM(NonNurse[[#This Row],[Physical Therapist (PT) Hours]],NonNurse[[#This Row],[PT Assistant Hours]],NonNurse[[#This Row],[PT Aide Hours]])/NonNurse[[#This Row],[MDS Census]]</f>
        <v>0.17676875</v>
      </c>
      <c r="AA302" s="6">
        <v>0</v>
      </c>
      <c r="AB302" s="6">
        <v>0</v>
      </c>
      <c r="AC302" s="6">
        <v>0</v>
      </c>
      <c r="AD302" s="6">
        <v>0</v>
      </c>
      <c r="AE302" s="6">
        <v>0</v>
      </c>
      <c r="AF302" s="6">
        <v>0</v>
      </c>
      <c r="AG302" s="6">
        <v>0</v>
      </c>
      <c r="AH302" s="1">
        <v>155274</v>
      </c>
      <c r="AI302">
        <v>5</v>
      </c>
    </row>
    <row r="303" spans="1:35" x14ac:dyDescent="0.25">
      <c r="A303" t="s">
        <v>508</v>
      </c>
      <c r="B303" t="s">
        <v>12</v>
      </c>
      <c r="C303" t="s">
        <v>724</v>
      </c>
      <c r="D303" t="s">
        <v>613</v>
      </c>
      <c r="E303" s="6">
        <v>34.108695652173914</v>
      </c>
      <c r="F303" s="6">
        <v>0</v>
      </c>
      <c r="G303" s="6">
        <v>0</v>
      </c>
      <c r="H303" s="6">
        <v>0.22826086956521738</v>
      </c>
      <c r="I303" s="6">
        <v>0.39130434782608697</v>
      </c>
      <c r="J303" s="6">
        <v>0</v>
      </c>
      <c r="K303" s="6">
        <v>0</v>
      </c>
      <c r="L303" s="6">
        <v>0.12597826086956521</v>
      </c>
      <c r="M303" s="6">
        <v>7.7255434782608692</v>
      </c>
      <c r="N303" s="6">
        <v>0</v>
      </c>
      <c r="O303" s="6">
        <f>SUM(NonNurse[[#This Row],[Qualified Social Work Staff Hours]],NonNurse[[#This Row],[Other Social Work Staff Hours]])/NonNurse[[#This Row],[MDS Census]]</f>
        <v>0.22649776927979604</v>
      </c>
      <c r="P303" s="6">
        <v>5.4239130434782608</v>
      </c>
      <c r="Q303" s="6">
        <v>0</v>
      </c>
      <c r="R303" s="6">
        <f>SUM(NonNurse[[#This Row],[Qualified Activities Professional Hours]],NonNurse[[#This Row],[Other Activities Professional Hours]])/NonNurse[[#This Row],[MDS Census]]</f>
        <v>0.15901848311026132</v>
      </c>
      <c r="S303" s="6">
        <v>0.96173913043478265</v>
      </c>
      <c r="T303" s="6">
        <v>7.4781521739130428</v>
      </c>
      <c r="U303" s="6">
        <v>0</v>
      </c>
      <c r="V303" s="6">
        <f>SUM(NonNurse[[#This Row],[Occupational Therapist Hours]],NonNurse[[#This Row],[OT Assistant Hours]],NonNurse[[#This Row],[OT Aide Hours]])/NonNurse[[#This Row],[MDS Census]]</f>
        <v>0.24744104525175264</v>
      </c>
      <c r="W303" s="6">
        <v>3.821195652173913</v>
      </c>
      <c r="X303" s="6">
        <v>4.9688043478260866</v>
      </c>
      <c r="Y303" s="6">
        <v>0</v>
      </c>
      <c r="Z303" s="6">
        <f>SUM(NonNurse[[#This Row],[Physical Therapist (PT) Hours]],NonNurse[[#This Row],[PT Assistant Hours]],NonNurse[[#This Row],[PT Aide Hours]])/NonNurse[[#This Row],[MDS Census]]</f>
        <v>0.25770554493307835</v>
      </c>
      <c r="AA303" s="6">
        <v>0</v>
      </c>
      <c r="AB303" s="6">
        <v>0</v>
      </c>
      <c r="AC303" s="6">
        <v>0</v>
      </c>
      <c r="AD303" s="6">
        <v>0</v>
      </c>
      <c r="AE303" s="6">
        <v>0</v>
      </c>
      <c r="AF303" s="6">
        <v>0</v>
      </c>
      <c r="AG303" s="6">
        <v>0</v>
      </c>
      <c r="AH303" s="1">
        <v>155299</v>
      </c>
      <c r="AI303">
        <v>5</v>
      </c>
    </row>
    <row r="304" spans="1:35" x14ac:dyDescent="0.25">
      <c r="A304" t="s">
        <v>508</v>
      </c>
      <c r="B304" t="s">
        <v>12</v>
      </c>
      <c r="C304" t="s">
        <v>708</v>
      </c>
      <c r="D304" t="s">
        <v>605</v>
      </c>
      <c r="E304" s="6">
        <v>51.173913043478258</v>
      </c>
      <c r="F304" s="6">
        <v>0</v>
      </c>
      <c r="G304" s="6">
        <v>0</v>
      </c>
      <c r="H304" s="6">
        <v>0.2608695652173913</v>
      </c>
      <c r="I304" s="6">
        <v>0.5</v>
      </c>
      <c r="J304" s="6">
        <v>0</v>
      </c>
      <c r="K304" s="6">
        <v>0</v>
      </c>
      <c r="L304" s="6">
        <v>1.7903260869565212</v>
      </c>
      <c r="M304" s="6">
        <v>4.9402173913043477</v>
      </c>
      <c r="N304" s="6">
        <v>0</v>
      </c>
      <c r="O304" s="6">
        <f>SUM(NonNurse[[#This Row],[Qualified Social Work Staff Hours]],NonNurse[[#This Row],[Other Social Work Staff Hours]])/NonNurse[[#This Row],[MDS Census]]</f>
        <v>9.6537807986406113E-2</v>
      </c>
      <c r="P304" s="6">
        <v>11.5</v>
      </c>
      <c r="Q304" s="6">
        <v>0</v>
      </c>
      <c r="R304" s="6">
        <f>SUM(NonNurse[[#This Row],[Qualified Activities Professional Hours]],NonNurse[[#This Row],[Other Activities Professional Hours]])/NonNurse[[#This Row],[MDS Census]]</f>
        <v>0.22472387425658455</v>
      </c>
      <c r="S304" s="6">
        <v>1.9946739130434781</v>
      </c>
      <c r="T304" s="6">
        <v>3.5975000000000001</v>
      </c>
      <c r="U304" s="6">
        <v>0</v>
      </c>
      <c r="V304" s="6">
        <f>SUM(NonNurse[[#This Row],[Occupational Therapist Hours]],NonNurse[[#This Row],[OT Assistant Hours]],NonNurse[[#This Row],[OT Aide Hours]])/NonNurse[[#This Row],[MDS Census]]</f>
        <v>0.10927782497875956</v>
      </c>
      <c r="W304" s="6">
        <v>1.1325000000000001</v>
      </c>
      <c r="X304" s="6">
        <v>4.4132608695652173</v>
      </c>
      <c r="Y304" s="6">
        <v>0</v>
      </c>
      <c r="Z304" s="6">
        <f>SUM(NonNurse[[#This Row],[Physical Therapist (PT) Hours]],NonNurse[[#This Row],[PT Assistant Hours]],NonNurse[[#This Row],[PT Aide Hours]])/NonNurse[[#This Row],[MDS Census]]</f>
        <v>0.10837085811384878</v>
      </c>
      <c r="AA304" s="6">
        <v>0</v>
      </c>
      <c r="AB304" s="6">
        <v>0</v>
      </c>
      <c r="AC304" s="6">
        <v>0</v>
      </c>
      <c r="AD304" s="6">
        <v>0</v>
      </c>
      <c r="AE304" s="6">
        <v>0</v>
      </c>
      <c r="AF304" s="6">
        <v>0</v>
      </c>
      <c r="AG304" s="6">
        <v>0</v>
      </c>
      <c r="AH304" s="1">
        <v>155321</v>
      </c>
      <c r="AI304">
        <v>5</v>
      </c>
    </row>
    <row r="305" spans="1:35" x14ac:dyDescent="0.25">
      <c r="A305" t="s">
        <v>508</v>
      </c>
      <c r="B305" t="s">
        <v>12</v>
      </c>
      <c r="C305" t="s">
        <v>685</v>
      </c>
      <c r="D305" t="s">
        <v>632</v>
      </c>
      <c r="E305" s="6">
        <v>103.41304347826087</v>
      </c>
      <c r="F305" s="6">
        <v>0</v>
      </c>
      <c r="G305" s="6">
        <v>0</v>
      </c>
      <c r="H305" s="6">
        <v>0.95652173913043481</v>
      </c>
      <c r="I305" s="6">
        <v>0.47826086956521741</v>
      </c>
      <c r="J305" s="6">
        <v>0</v>
      </c>
      <c r="K305" s="6">
        <v>0</v>
      </c>
      <c r="L305" s="6">
        <v>2.9372826086956518</v>
      </c>
      <c r="M305" s="6">
        <v>19.396739130434781</v>
      </c>
      <c r="N305" s="6">
        <v>0</v>
      </c>
      <c r="O305" s="6">
        <f>SUM(NonNurse[[#This Row],[Qualified Social Work Staff Hours]],NonNurse[[#This Row],[Other Social Work Staff Hours]])/NonNurse[[#This Row],[MDS Census]]</f>
        <v>0.18756569266344333</v>
      </c>
      <c r="P305" s="6">
        <v>18.513586956521738</v>
      </c>
      <c r="Q305" s="6">
        <v>0</v>
      </c>
      <c r="R305" s="6">
        <f>SUM(NonNurse[[#This Row],[Qualified Activities Professional Hours]],NonNurse[[#This Row],[Other Activities Professional Hours]])/NonNurse[[#This Row],[MDS Census]]</f>
        <v>0.17902564641580826</v>
      </c>
      <c r="S305" s="6">
        <v>3.8042391304347833</v>
      </c>
      <c r="T305" s="6">
        <v>8.9784782608695615</v>
      </c>
      <c r="U305" s="6">
        <v>0</v>
      </c>
      <c r="V305" s="6">
        <f>SUM(NonNurse[[#This Row],[Occupational Therapist Hours]],NonNurse[[#This Row],[OT Assistant Hours]],NonNurse[[#This Row],[OT Aide Hours]])/NonNurse[[#This Row],[MDS Census]]</f>
        <v>0.12360836661761611</v>
      </c>
      <c r="W305" s="6">
        <v>4.3842391304347812</v>
      </c>
      <c r="X305" s="6">
        <v>8.8570652173913054</v>
      </c>
      <c r="Y305" s="6">
        <v>0</v>
      </c>
      <c r="Z305" s="6">
        <f>SUM(NonNurse[[#This Row],[Physical Therapist (PT) Hours]],NonNurse[[#This Row],[PT Assistant Hours]],NonNurse[[#This Row],[PT Aide Hours]])/NonNurse[[#This Row],[MDS Census]]</f>
        <v>0.12804288417069581</v>
      </c>
      <c r="AA305" s="6">
        <v>0</v>
      </c>
      <c r="AB305" s="6">
        <v>0</v>
      </c>
      <c r="AC305" s="6">
        <v>0</v>
      </c>
      <c r="AD305" s="6">
        <v>0</v>
      </c>
      <c r="AE305" s="6">
        <v>0</v>
      </c>
      <c r="AF305" s="6">
        <v>0</v>
      </c>
      <c r="AG305" s="6">
        <v>0</v>
      </c>
      <c r="AH305" s="1">
        <v>155556</v>
      </c>
      <c r="AI305">
        <v>5</v>
      </c>
    </row>
    <row r="306" spans="1:35" x14ac:dyDescent="0.25">
      <c r="A306" t="s">
        <v>508</v>
      </c>
      <c r="B306" t="s">
        <v>12</v>
      </c>
      <c r="C306" t="s">
        <v>696</v>
      </c>
      <c r="D306" t="s">
        <v>557</v>
      </c>
      <c r="E306" s="6">
        <v>77.663043478260875</v>
      </c>
      <c r="F306" s="6">
        <v>0</v>
      </c>
      <c r="G306" s="6">
        <v>0</v>
      </c>
      <c r="H306" s="6">
        <v>0.56521739130434778</v>
      </c>
      <c r="I306" s="6">
        <v>0.55434782608695654</v>
      </c>
      <c r="J306" s="6">
        <v>0</v>
      </c>
      <c r="K306" s="6">
        <v>0</v>
      </c>
      <c r="L306" s="6">
        <v>5.121739130434781</v>
      </c>
      <c r="M306" s="6">
        <v>10.423913043478262</v>
      </c>
      <c r="N306" s="6">
        <v>0</v>
      </c>
      <c r="O306" s="6">
        <f>SUM(NonNurse[[#This Row],[Qualified Social Work Staff Hours]],NonNurse[[#This Row],[Other Social Work Staff Hours]])/NonNurse[[#This Row],[MDS Census]]</f>
        <v>0.13421973407977608</v>
      </c>
      <c r="P306" s="6">
        <v>12.972826086956522</v>
      </c>
      <c r="Q306" s="6">
        <v>0</v>
      </c>
      <c r="R306" s="6">
        <f>SUM(NonNurse[[#This Row],[Qualified Activities Professional Hours]],NonNurse[[#This Row],[Other Activities Professional Hours]])/NonNurse[[#This Row],[MDS Census]]</f>
        <v>0.16703988803358991</v>
      </c>
      <c r="S306" s="6">
        <v>5.0181521739130437</v>
      </c>
      <c r="T306" s="6">
        <v>4.9327173913043456</v>
      </c>
      <c r="U306" s="6">
        <v>0</v>
      </c>
      <c r="V306" s="6">
        <f>SUM(NonNurse[[#This Row],[Occupational Therapist Hours]],NonNurse[[#This Row],[OT Assistant Hours]],NonNurse[[#This Row],[OT Aide Hours]])/NonNurse[[#This Row],[MDS Census]]</f>
        <v>0.12812876137158849</v>
      </c>
      <c r="W306" s="6">
        <v>1.2360869565217392</v>
      </c>
      <c r="X306" s="6">
        <v>9.8365217391304345</v>
      </c>
      <c r="Y306" s="6">
        <v>0</v>
      </c>
      <c r="Z306" s="6">
        <f>SUM(NonNurse[[#This Row],[Physical Therapist (PT) Hours]],NonNurse[[#This Row],[PT Assistant Hours]],NonNurse[[#This Row],[PT Aide Hours]])/NonNurse[[#This Row],[MDS Census]]</f>
        <v>0.14257242827151853</v>
      </c>
      <c r="AA306" s="6">
        <v>0</v>
      </c>
      <c r="AB306" s="6">
        <v>0</v>
      </c>
      <c r="AC306" s="6">
        <v>0</v>
      </c>
      <c r="AD306" s="6">
        <v>0</v>
      </c>
      <c r="AE306" s="6">
        <v>0</v>
      </c>
      <c r="AF306" s="6">
        <v>0</v>
      </c>
      <c r="AG306" s="6">
        <v>0</v>
      </c>
      <c r="AH306" s="1">
        <v>155557</v>
      </c>
      <c r="AI306">
        <v>5</v>
      </c>
    </row>
    <row r="307" spans="1:35" x14ac:dyDescent="0.25">
      <c r="A307" t="s">
        <v>508</v>
      </c>
      <c r="B307" t="s">
        <v>12</v>
      </c>
      <c r="C307" t="s">
        <v>785</v>
      </c>
      <c r="D307" t="s">
        <v>549</v>
      </c>
      <c r="E307" s="6">
        <v>65.141304347826093</v>
      </c>
      <c r="F307" s="6">
        <v>0</v>
      </c>
      <c r="G307" s="6">
        <v>0</v>
      </c>
      <c r="H307" s="6">
        <v>0.64673913043478259</v>
      </c>
      <c r="I307" s="6">
        <v>0.69565217391304346</v>
      </c>
      <c r="J307" s="6">
        <v>0</v>
      </c>
      <c r="K307" s="6">
        <v>0</v>
      </c>
      <c r="L307" s="6">
        <v>2.945760869565218</v>
      </c>
      <c r="M307" s="6">
        <v>4.5760869565217392</v>
      </c>
      <c r="N307" s="6">
        <v>0</v>
      </c>
      <c r="O307" s="6">
        <f>SUM(NonNurse[[#This Row],[Qualified Social Work Staff Hours]],NonNurse[[#This Row],[Other Social Work Staff Hours]])/NonNurse[[#This Row],[MDS Census]]</f>
        <v>7.0248623393959611E-2</v>
      </c>
      <c r="P307" s="6">
        <v>11.130434782608695</v>
      </c>
      <c r="Q307" s="6">
        <v>0</v>
      </c>
      <c r="R307" s="6">
        <f>SUM(NonNurse[[#This Row],[Qualified Activities Professional Hours]],NonNurse[[#This Row],[Other Activities Professional Hours]])/NonNurse[[#This Row],[MDS Census]]</f>
        <v>0.17086601034540294</v>
      </c>
      <c r="S307" s="6">
        <v>4.7376086956521748</v>
      </c>
      <c r="T307" s="6">
        <v>5.0126086956521734</v>
      </c>
      <c r="U307" s="6">
        <v>0</v>
      </c>
      <c r="V307" s="6">
        <f>SUM(NonNurse[[#This Row],[Occupational Therapist Hours]],NonNurse[[#This Row],[OT Assistant Hours]],NonNurse[[#This Row],[OT Aide Hours]])/NonNurse[[#This Row],[MDS Census]]</f>
        <v>0.14967795761722008</v>
      </c>
      <c r="W307" s="6">
        <v>3.1656521739130428</v>
      </c>
      <c r="X307" s="6">
        <v>7.6785869565217375</v>
      </c>
      <c r="Y307" s="6">
        <v>0</v>
      </c>
      <c r="Z307" s="6">
        <f>SUM(NonNurse[[#This Row],[Physical Therapist (PT) Hours]],NonNurse[[#This Row],[PT Assistant Hours]],NonNurse[[#This Row],[PT Aide Hours]])/NonNurse[[#This Row],[MDS Census]]</f>
        <v>0.16647255130986144</v>
      </c>
      <c r="AA307" s="6">
        <v>0</v>
      </c>
      <c r="AB307" s="6">
        <v>0</v>
      </c>
      <c r="AC307" s="6">
        <v>0</v>
      </c>
      <c r="AD307" s="6">
        <v>0</v>
      </c>
      <c r="AE307" s="6">
        <v>0</v>
      </c>
      <c r="AF307" s="6">
        <v>0</v>
      </c>
      <c r="AG307" s="6">
        <v>0</v>
      </c>
      <c r="AH307" s="1">
        <v>155564</v>
      </c>
      <c r="AI307">
        <v>5</v>
      </c>
    </row>
    <row r="308" spans="1:35" x14ac:dyDescent="0.25">
      <c r="A308" t="s">
        <v>508</v>
      </c>
      <c r="B308" t="s">
        <v>12</v>
      </c>
      <c r="C308" t="s">
        <v>788</v>
      </c>
      <c r="D308" t="s">
        <v>631</v>
      </c>
      <c r="E308" s="6">
        <v>39.076086956521742</v>
      </c>
      <c r="F308" s="6">
        <v>0</v>
      </c>
      <c r="G308" s="6">
        <v>0</v>
      </c>
      <c r="H308" s="6">
        <v>0.20652173913043478</v>
      </c>
      <c r="I308" s="6">
        <v>0.33695652173913043</v>
      </c>
      <c r="J308" s="6">
        <v>0</v>
      </c>
      <c r="K308" s="6">
        <v>0</v>
      </c>
      <c r="L308" s="6">
        <v>0.22989130434782606</v>
      </c>
      <c r="M308" s="6">
        <v>3.972826086956522</v>
      </c>
      <c r="N308" s="6">
        <v>0</v>
      </c>
      <c r="O308" s="6">
        <f>SUM(NonNurse[[#This Row],[Qualified Social Work Staff Hours]],NonNurse[[#This Row],[Other Social Work Staff Hours]])/NonNurse[[#This Row],[MDS Census]]</f>
        <v>0.10166898470097357</v>
      </c>
      <c r="P308" s="6">
        <v>8.2309782608695645</v>
      </c>
      <c r="Q308" s="6">
        <v>0</v>
      </c>
      <c r="R308" s="6">
        <f>SUM(NonNurse[[#This Row],[Qualified Activities Professional Hours]],NonNurse[[#This Row],[Other Activities Professional Hours]])/NonNurse[[#This Row],[MDS Census]]</f>
        <v>0.21063977746870649</v>
      </c>
      <c r="S308" s="6">
        <v>0.47858695652173916</v>
      </c>
      <c r="T308" s="6">
        <v>1.8838043478260866</v>
      </c>
      <c r="U308" s="6">
        <v>0</v>
      </c>
      <c r="V308" s="6">
        <f>SUM(NonNurse[[#This Row],[Occupational Therapist Hours]],NonNurse[[#This Row],[OT Assistant Hours]],NonNurse[[#This Row],[OT Aide Hours]])/NonNurse[[#This Row],[MDS Census]]</f>
        <v>6.0456189151599428E-2</v>
      </c>
      <c r="W308" s="6">
        <v>3.6379347826086952</v>
      </c>
      <c r="X308" s="6">
        <v>0</v>
      </c>
      <c r="Y308" s="6">
        <v>0</v>
      </c>
      <c r="Z308" s="6">
        <f>SUM(NonNurse[[#This Row],[Physical Therapist (PT) Hours]],NonNurse[[#This Row],[PT Assistant Hours]],NonNurse[[#This Row],[PT Aide Hours]])/NonNurse[[#This Row],[MDS Census]]</f>
        <v>9.3098748261474254E-2</v>
      </c>
      <c r="AA308" s="6">
        <v>0</v>
      </c>
      <c r="AB308" s="6">
        <v>0</v>
      </c>
      <c r="AC308" s="6">
        <v>0</v>
      </c>
      <c r="AD308" s="6">
        <v>0</v>
      </c>
      <c r="AE308" s="6">
        <v>0</v>
      </c>
      <c r="AF308" s="6">
        <v>0</v>
      </c>
      <c r="AG308" s="6">
        <v>0</v>
      </c>
      <c r="AH308" s="1">
        <v>155571</v>
      </c>
      <c r="AI308">
        <v>5</v>
      </c>
    </row>
    <row r="309" spans="1:35" x14ac:dyDescent="0.25">
      <c r="A309" t="s">
        <v>508</v>
      </c>
      <c r="B309" t="s">
        <v>12</v>
      </c>
      <c r="C309" t="s">
        <v>661</v>
      </c>
      <c r="D309" t="s">
        <v>563</v>
      </c>
      <c r="E309" s="6">
        <v>22.902173913043477</v>
      </c>
      <c r="F309" s="6">
        <v>0</v>
      </c>
      <c r="G309" s="6">
        <v>0</v>
      </c>
      <c r="H309" s="6">
        <v>0.17934782608695651</v>
      </c>
      <c r="I309" s="6">
        <v>0.35869565217391303</v>
      </c>
      <c r="J309" s="6">
        <v>0</v>
      </c>
      <c r="K309" s="6">
        <v>0</v>
      </c>
      <c r="L309" s="6">
        <v>0.28608695652173921</v>
      </c>
      <c r="M309" s="6">
        <v>3.0706521739130435</v>
      </c>
      <c r="N309" s="6">
        <v>0</v>
      </c>
      <c r="O309" s="6">
        <f>SUM(NonNurse[[#This Row],[Qualified Social Work Staff Hours]],NonNurse[[#This Row],[Other Social Work Staff Hours]])/NonNurse[[#This Row],[MDS Census]]</f>
        <v>0.13407688656858094</v>
      </c>
      <c r="P309" s="6">
        <v>2.5217391304347827</v>
      </c>
      <c r="Q309" s="6">
        <v>0</v>
      </c>
      <c r="R309" s="6">
        <f>SUM(NonNurse[[#This Row],[Qualified Activities Professional Hours]],NonNurse[[#This Row],[Other Activities Professional Hours]])/NonNurse[[#This Row],[MDS Census]]</f>
        <v>0.110109159943047</v>
      </c>
      <c r="S309" s="6">
        <v>0.50489130434782625</v>
      </c>
      <c r="T309" s="6">
        <v>2.8370652173913053</v>
      </c>
      <c r="U309" s="6">
        <v>0</v>
      </c>
      <c r="V309" s="6">
        <f>SUM(NonNurse[[#This Row],[Occupational Therapist Hours]],NonNurse[[#This Row],[OT Assistant Hours]],NonNurse[[#This Row],[OT Aide Hours]])/NonNurse[[#This Row],[MDS Census]]</f>
        <v>0.14592311343141914</v>
      </c>
      <c r="W309" s="6">
        <v>0.52043478260869569</v>
      </c>
      <c r="X309" s="6">
        <v>3.0720652173913048</v>
      </c>
      <c r="Y309" s="6">
        <v>0</v>
      </c>
      <c r="Z309" s="6">
        <f>SUM(NonNurse[[#This Row],[Physical Therapist (PT) Hours]],NonNurse[[#This Row],[PT Assistant Hours]],NonNurse[[#This Row],[PT Aide Hours]])/NonNurse[[#This Row],[MDS Census]]</f>
        <v>0.15686283815851923</v>
      </c>
      <c r="AA309" s="6">
        <v>0</v>
      </c>
      <c r="AB309" s="6">
        <v>0</v>
      </c>
      <c r="AC309" s="6">
        <v>0</v>
      </c>
      <c r="AD309" s="6">
        <v>0</v>
      </c>
      <c r="AE309" s="6">
        <v>0</v>
      </c>
      <c r="AF309" s="6">
        <v>0</v>
      </c>
      <c r="AG309" s="6">
        <v>0</v>
      </c>
      <c r="AH309" s="1">
        <v>155573</v>
      </c>
      <c r="AI309">
        <v>5</v>
      </c>
    </row>
    <row r="310" spans="1:35" x14ac:dyDescent="0.25">
      <c r="A310" t="s">
        <v>508</v>
      </c>
      <c r="B310" t="s">
        <v>12</v>
      </c>
      <c r="C310" t="s">
        <v>790</v>
      </c>
      <c r="D310" t="s">
        <v>606</v>
      </c>
      <c r="E310" s="6">
        <v>32.913043478260867</v>
      </c>
      <c r="F310" s="6">
        <v>0</v>
      </c>
      <c r="G310" s="6">
        <v>0</v>
      </c>
      <c r="H310" s="6">
        <v>0.14130434782608695</v>
      </c>
      <c r="I310" s="6">
        <v>0.44565217391304346</v>
      </c>
      <c r="J310" s="6">
        <v>0</v>
      </c>
      <c r="K310" s="6">
        <v>0</v>
      </c>
      <c r="L310" s="6">
        <v>0.25597826086956521</v>
      </c>
      <c r="M310" s="6">
        <v>7.9510869565217392</v>
      </c>
      <c r="N310" s="6">
        <v>0</v>
      </c>
      <c r="O310" s="6">
        <f>SUM(NonNurse[[#This Row],[Qualified Social Work Staff Hours]],NonNurse[[#This Row],[Other Social Work Staff Hours]])/NonNurse[[#This Row],[MDS Census]]</f>
        <v>0.24157859973579923</v>
      </c>
      <c r="P310" s="6">
        <v>7.0271739130434785</v>
      </c>
      <c r="Q310" s="6">
        <v>0</v>
      </c>
      <c r="R310" s="6">
        <f>SUM(NonNurse[[#This Row],[Qualified Activities Professional Hours]],NonNurse[[#This Row],[Other Activities Professional Hours]])/NonNurse[[#This Row],[MDS Census]]</f>
        <v>0.21350726552179658</v>
      </c>
      <c r="S310" s="6">
        <v>0.57456521739130451</v>
      </c>
      <c r="T310" s="6">
        <v>0.70228260869565218</v>
      </c>
      <c r="U310" s="6">
        <v>0</v>
      </c>
      <c r="V310" s="6">
        <f>SUM(NonNurse[[#This Row],[Occupational Therapist Hours]],NonNurse[[#This Row],[OT Assistant Hours]],NonNurse[[#This Row],[OT Aide Hours]])/NonNurse[[#This Row],[MDS Census]]</f>
        <v>3.8794583883751656E-2</v>
      </c>
      <c r="W310" s="6">
        <v>0.32315217391304352</v>
      </c>
      <c r="X310" s="6">
        <v>2.2743478260869563</v>
      </c>
      <c r="Y310" s="6">
        <v>0</v>
      </c>
      <c r="Z310" s="6">
        <f>SUM(NonNurse[[#This Row],[Physical Therapist (PT) Hours]],NonNurse[[#This Row],[PT Assistant Hours]],NonNurse[[#This Row],[PT Aide Hours]])/NonNurse[[#This Row],[MDS Census]]</f>
        <v>7.892007926023778E-2</v>
      </c>
      <c r="AA310" s="6">
        <v>0</v>
      </c>
      <c r="AB310" s="6">
        <v>0</v>
      </c>
      <c r="AC310" s="6">
        <v>0</v>
      </c>
      <c r="AD310" s="6">
        <v>0</v>
      </c>
      <c r="AE310" s="6">
        <v>0</v>
      </c>
      <c r="AF310" s="6">
        <v>0</v>
      </c>
      <c r="AG310" s="6">
        <v>0</v>
      </c>
      <c r="AH310" s="1">
        <v>155574</v>
      </c>
      <c r="AI310">
        <v>5</v>
      </c>
    </row>
    <row r="311" spans="1:35" x14ac:dyDescent="0.25">
      <c r="A311" t="s">
        <v>508</v>
      </c>
      <c r="B311" t="s">
        <v>12</v>
      </c>
      <c r="C311" t="s">
        <v>791</v>
      </c>
      <c r="D311" t="s">
        <v>633</v>
      </c>
      <c r="E311" s="6">
        <v>44.315217391304351</v>
      </c>
      <c r="F311" s="6">
        <v>0</v>
      </c>
      <c r="G311" s="6">
        <v>0</v>
      </c>
      <c r="H311" s="6">
        <v>0.30978260869565216</v>
      </c>
      <c r="I311" s="6">
        <v>0.39130434782608697</v>
      </c>
      <c r="J311" s="6">
        <v>0</v>
      </c>
      <c r="K311" s="6">
        <v>0</v>
      </c>
      <c r="L311" s="6">
        <v>0.49793478260869567</v>
      </c>
      <c r="M311" s="6">
        <v>2.4836956521739131</v>
      </c>
      <c r="N311" s="6">
        <v>0</v>
      </c>
      <c r="O311" s="6">
        <f>SUM(NonNurse[[#This Row],[Qualified Social Work Staff Hours]],NonNurse[[#This Row],[Other Social Work Staff Hours]])/NonNurse[[#This Row],[MDS Census]]</f>
        <v>5.6046112337503062E-2</v>
      </c>
      <c r="P311" s="6">
        <v>7.3369565217391308</v>
      </c>
      <c r="Q311" s="6">
        <v>0</v>
      </c>
      <c r="R311" s="6">
        <f>SUM(NonNurse[[#This Row],[Qualified Activities Professional Hours]],NonNurse[[#This Row],[Other Activities Professional Hours]])/NonNurse[[#This Row],[MDS Census]]</f>
        <v>0.16556291390728475</v>
      </c>
      <c r="S311" s="6">
        <v>0.72021739130434792</v>
      </c>
      <c r="T311" s="6">
        <v>2.9599999999999995</v>
      </c>
      <c r="U311" s="6">
        <v>0</v>
      </c>
      <c r="V311" s="6">
        <f>SUM(NonNurse[[#This Row],[Occupational Therapist Hours]],NonNurse[[#This Row],[OT Assistant Hours]],NonNurse[[#This Row],[OT Aide Hours]])/NonNurse[[#This Row],[MDS Census]]</f>
        <v>8.3046357615894031E-2</v>
      </c>
      <c r="W311" s="6">
        <v>0.7376086956521738</v>
      </c>
      <c r="X311" s="6">
        <v>3.6797826086956529</v>
      </c>
      <c r="Y311" s="6">
        <v>0</v>
      </c>
      <c r="Z311" s="6">
        <f>SUM(NonNurse[[#This Row],[Physical Therapist (PT) Hours]],NonNurse[[#This Row],[PT Assistant Hours]],NonNurse[[#This Row],[PT Aide Hours]])/NonNurse[[#This Row],[MDS Census]]</f>
        <v>9.9681138091734123E-2</v>
      </c>
      <c r="AA311" s="6">
        <v>0</v>
      </c>
      <c r="AB311" s="6">
        <v>0</v>
      </c>
      <c r="AC311" s="6">
        <v>0</v>
      </c>
      <c r="AD311" s="6">
        <v>0</v>
      </c>
      <c r="AE311" s="6">
        <v>0</v>
      </c>
      <c r="AF311" s="6">
        <v>0</v>
      </c>
      <c r="AG311" s="6">
        <v>0</v>
      </c>
      <c r="AH311" s="1">
        <v>155576</v>
      </c>
      <c r="AI311">
        <v>5</v>
      </c>
    </row>
    <row r="312" spans="1:35" x14ac:dyDescent="0.25">
      <c r="A312" t="s">
        <v>508</v>
      </c>
      <c r="B312" t="s">
        <v>12</v>
      </c>
      <c r="C312" t="s">
        <v>792</v>
      </c>
      <c r="D312" t="s">
        <v>606</v>
      </c>
      <c r="E312" s="6">
        <v>46.836956521739133</v>
      </c>
      <c r="F312" s="6">
        <v>0</v>
      </c>
      <c r="G312" s="6">
        <v>0</v>
      </c>
      <c r="H312" s="6">
        <v>0.32608695652173914</v>
      </c>
      <c r="I312" s="6">
        <v>0.61956521739130432</v>
      </c>
      <c r="J312" s="6">
        <v>0</v>
      </c>
      <c r="K312" s="6">
        <v>0</v>
      </c>
      <c r="L312" s="6">
        <v>0.56076086956521753</v>
      </c>
      <c r="M312" s="6">
        <v>8.4130434782608692</v>
      </c>
      <c r="N312" s="6">
        <v>0</v>
      </c>
      <c r="O312" s="6">
        <f>SUM(NonNurse[[#This Row],[Qualified Social Work Staff Hours]],NonNurse[[#This Row],[Other Social Work Staff Hours]])/NonNurse[[#This Row],[MDS Census]]</f>
        <v>0.17962404270132279</v>
      </c>
      <c r="P312" s="6">
        <v>10.478260869565217</v>
      </c>
      <c r="Q312" s="6">
        <v>0</v>
      </c>
      <c r="R312" s="6">
        <f>SUM(NonNurse[[#This Row],[Qualified Activities Professional Hours]],NonNurse[[#This Row],[Other Activities Professional Hours]])/NonNurse[[#This Row],[MDS Census]]</f>
        <v>0.22371779995358548</v>
      </c>
      <c r="S312" s="6">
        <v>0.64532608695652161</v>
      </c>
      <c r="T312" s="6">
        <v>5.1395652173913051</v>
      </c>
      <c r="U312" s="6">
        <v>0</v>
      </c>
      <c r="V312" s="6">
        <f>SUM(NonNurse[[#This Row],[Occupational Therapist Hours]],NonNurse[[#This Row],[OT Assistant Hours]],NonNurse[[#This Row],[OT Aide Hours]])/NonNurse[[#This Row],[MDS Census]]</f>
        <v>0.12351125551171967</v>
      </c>
      <c r="W312" s="6">
        <v>0.60989130434782612</v>
      </c>
      <c r="X312" s="6">
        <v>5.2082608695652155</v>
      </c>
      <c r="Y312" s="6">
        <v>0</v>
      </c>
      <c r="Z312" s="6">
        <f>SUM(NonNurse[[#This Row],[Physical Therapist (PT) Hours]],NonNurse[[#This Row],[PT Assistant Hours]],NonNurse[[#This Row],[PT Aide Hours]])/NonNurse[[#This Row],[MDS Census]]</f>
        <v>0.12422139707588764</v>
      </c>
      <c r="AA312" s="6">
        <v>0</v>
      </c>
      <c r="AB312" s="6">
        <v>0</v>
      </c>
      <c r="AC312" s="6">
        <v>0</v>
      </c>
      <c r="AD312" s="6">
        <v>0</v>
      </c>
      <c r="AE312" s="6">
        <v>0</v>
      </c>
      <c r="AF312" s="6">
        <v>0</v>
      </c>
      <c r="AG312" s="6">
        <v>0</v>
      </c>
      <c r="AH312" s="1">
        <v>155578</v>
      </c>
      <c r="AI312">
        <v>5</v>
      </c>
    </row>
    <row r="313" spans="1:35" x14ac:dyDescent="0.25">
      <c r="A313" t="s">
        <v>508</v>
      </c>
      <c r="B313" t="s">
        <v>12</v>
      </c>
      <c r="C313" t="s">
        <v>651</v>
      </c>
      <c r="D313" t="s">
        <v>612</v>
      </c>
      <c r="E313" s="6">
        <v>47.184782608695649</v>
      </c>
      <c r="F313" s="6">
        <v>0</v>
      </c>
      <c r="G313" s="6">
        <v>0</v>
      </c>
      <c r="H313" s="6">
        <v>0.39402173913043476</v>
      </c>
      <c r="I313" s="6">
        <v>0.22826086956521738</v>
      </c>
      <c r="J313" s="6">
        <v>0</v>
      </c>
      <c r="K313" s="6">
        <v>0</v>
      </c>
      <c r="L313" s="6">
        <v>1.6234782608695653</v>
      </c>
      <c r="M313" s="6">
        <v>8.0815217391304355</v>
      </c>
      <c r="N313" s="6">
        <v>0</v>
      </c>
      <c r="O313" s="6">
        <f>SUM(NonNurse[[#This Row],[Qualified Social Work Staff Hours]],NonNurse[[#This Row],[Other Social Work Staff Hours]])/NonNurse[[#This Row],[MDS Census]]</f>
        <v>0.17127390002303619</v>
      </c>
      <c r="P313" s="6">
        <v>10.317934782608695</v>
      </c>
      <c r="Q313" s="6">
        <v>0</v>
      </c>
      <c r="R313" s="6">
        <f>SUM(NonNurse[[#This Row],[Qualified Activities Professional Hours]],NonNurse[[#This Row],[Other Activities Professional Hours]])/NonNurse[[#This Row],[MDS Census]]</f>
        <v>0.21867081317668741</v>
      </c>
      <c r="S313" s="6">
        <v>3.2046739130434787</v>
      </c>
      <c r="T313" s="6">
        <v>1.0784782608695651</v>
      </c>
      <c r="U313" s="6">
        <v>0</v>
      </c>
      <c r="V313" s="6">
        <f>SUM(NonNurse[[#This Row],[Occupational Therapist Hours]],NonNurse[[#This Row],[OT Assistant Hours]],NonNurse[[#This Row],[OT Aide Hours]])/NonNurse[[#This Row],[MDS Census]]</f>
        <v>9.0774015203870087E-2</v>
      </c>
      <c r="W313" s="6">
        <v>0.64282608695652177</v>
      </c>
      <c r="X313" s="6">
        <v>4.5303260869565216</v>
      </c>
      <c r="Y313" s="6">
        <v>0</v>
      </c>
      <c r="Z313" s="6">
        <f>SUM(NonNurse[[#This Row],[Physical Therapist (PT) Hours]],NonNurse[[#This Row],[PT Assistant Hours]],NonNurse[[#This Row],[PT Aide Hours]])/NonNurse[[#This Row],[MDS Census]]</f>
        <v>0.1096360285648468</v>
      </c>
      <c r="AA313" s="6">
        <v>0</v>
      </c>
      <c r="AB313" s="6">
        <v>0</v>
      </c>
      <c r="AC313" s="6">
        <v>0</v>
      </c>
      <c r="AD313" s="6">
        <v>0</v>
      </c>
      <c r="AE313" s="6">
        <v>0</v>
      </c>
      <c r="AF313" s="6">
        <v>0</v>
      </c>
      <c r="AG313" s="6">
        <v>0</v>
      </c>
      <c r="AH313" s="1">
        <v>155579</v>
      </c>
      <c r="AI313">
        <v>5</v>
      </c>
    </row>
    <row r="314" spans="1:35" x14ac:dyDescent="0.25">
      <c r="A314" t="s">
        <v>508</v>
      </c>
      <c r="B314" t="s">
        <v>12</v>
      </c>
      <c r="C314" t="s">
        <v>793</v>
      </c>
      <c r="D314" t="s">
        <v>596</v>
      </c>
      <c r="E314" s="6">
        <v>40.608695652173914</v>
      </c>
      <c r="F314" s="6">
        <v>0</v>
      </c>
      <c r="G314" s="6">
        <v>0</v>
      </c>
      <c r="H314" s="6">
        <v>0.23369565217391305</v>
      </c>
      <c r="I314" s="6">
        <v>0.40217391304347827</v>
      </c>
      <c r="J314" s="6">
        <v>0</v>
      </c>
      <c r="K314" s="6">
        <v>0</v>
      </c>
      <c r="L314" s="6">
        <v>1.4983695652173912</v>
      </c>
      <c r="M314" s="6">
        <v>9.116847826086957</v>
      </c>
      <c r="N314" s="6">
        <v>0</v>
      </c>
      <c r="O314" s="6">
        <f>SUM(NonNurse[[#This Row],[Qualified Social Work Staff Hours]],NonNurse[[#This Row],[Other Social Work Staff Hours]])/NonNurse[[#This Row],[MDS Census]]</f>
        <v>0.22450481798715205</v>
      </c>
      <c r="P314" s="6">
        <v>9.8885869565217384</v>
      </c>
      <c r="Q314" s="6">
        <v>0</v>
      </c>
      <c r="R314" s="6">
        <f>SUM(NonNurse[[#This Row],[Qualified Activities Professional Hours]],NonNurse[[#This Row],[Other Activities Professional Hours]])/NonNurse[[#This Row],[MDS Census]]</f>
        <v>0.24350910064239825</v>
      </c>
      <c r="S314" s="6">
        <v>0.50793478260869573</v>
      </c>
      <c r="T314" s="6">
        <v>4.5793478260869573</v>
      </c>
      <c r="U314" s="6">
        <v>0</v>
      </c>
      <c r="V314" s="6">
        <f>SUM(NonNurse[[#This Row],[Occupational Therapist Hours]],NonNurse[[#This Row],[OT Assistant Hours]],NonNurse[[#This Row],[OT Aide Hours]])/NonNurse[[#This Row],[MDS Census]]</f>
        <v>0.12527569593147753</v>
      </c>
      <c r="W314" s="6">
        <v>1.0944565217391307</v>
      </c>
      <c r="X314" s="6">
        <v>3.8006521739130439</v>
      </c>
      <c r="Y314" s="6">
        <v>0</v>
      </c>
      <c r="Z314" s="6">
        <f>SUM(NonNurse[[#This Row],[Physical Therapist (PT) Hours]],NonNurse[[#This Row],[PT Assistant Hours]],NonNurse[[#This Row],[PT Aide Hours]])/NonNurse[[#This Row],[MDS Census]]</f>
        <v>0.12054336188436832</v>
      </c>
      <c r="AA314" s="6">
        <v>0</v>
      </c>
      <c r="AB314" s="6">
        <v>0</v>
      </c>
      <c r="AC314" s="6">
        <v>0</v>
      </c>
      <c r="AD314" s="6">
        <v>0</v>
      </c>
      <c r="AE314" s="6">
        <v>0</v>
      </c>
      <c r="AF314" s="6">
        <v>0</v>
      </c>
      <c r="AG314" s="6">
        <v>0</v>
      </c>
      <c r="AH314" s="1">
        <v>155581</v>
      </c>
      <c r="AI314">
        <v>5</v>
      </c>
    </row>
    <row r="315" spans="1:35" x14ac:dyDescent="0.25">
      <c r="A315" t="s">
        <v>508</v>
      </c>
      <c r="B315" t="s">
        <v>12</v>
      </c>
      <c r="C315" t="s">
        <v>794</v>
      </c>
      <c r="D315" t="s">
        <v>603</v>
      </c>
      <c r="E315" s="6">
        <v>94.641304347826093</v>
      </c>
      <c r="F315" s="6">
        <v>0</v>
      </c>
      <c r="G315" s="6">
        <v>0</v>
      </c>
      <c r="H315" s="6">
        <v>0.47282608695652173</v>
      </c>
      <c r="I315" s="6">
        <v>0.43478260869565216</v>
      </c>
      <c r="J315" s="6">
        <v>0</v>
      </c>
      <c r="K315" s="6">
        <v>0</v>
      </c>
      <c r="L315" s="6">
        <v>0.25456521739130439</v>
      </c>
      <c r="M315" s="6">
        <v>11.051630434782609</v>
      </c>
      <c r="N315" s="6">
        <v>0</v>
      </c>
      <c r="O315" s="6">
        <f>SUM(NonNurse[[#This Row],[Qualified Social Work Staff Hours]],NonNurse[[#This Row],[Other Social Work Staff Hours]])/NonNurse[[#This Row],[MDS Census]]</f>
        <v>0.11677386011255311</v>
      </c>
      <c r="P315" s="6">
        <v>26.605978260869566</v>
      </c>
      <c r="Q315" s="6">
        <v>0</v>
      </c>
      <c r="R315" s="6">
        <f>SUM(NonNurse[[#This Row],[Qualified Activities Professional Hours]],NonNurse[[#This Row],[Other Activities Professional Hours]])/NonNurse[[#This Row],[MDS Census]]</f>
        <v>0.2811243826806018</v>
      </c>
      <c r="S315" s="6">
        <v>1.2543478260869569</v>
      </c>
      <c r="T315" s="6">
        <v>9.1657608695652186</v>
      </c>
      <c r="U315" s="6">
        <v>0</v>
      </c>
      <c r="V315" s="6">
        <f>SUM(NonNurse[[#This Row],[Occupational Therapist Hours]],NonNurse[[#This Row],[OT Assistant Hours]],NonNurse[[#This Row],[OT Aide Hours]])/NonNurse[[#This Row],[MDS Census]]</f>
        <v>0.11010106810612151</v>
      </c>
      <c r="W315" s="6">
        <v>1.4177173913043479</v>
      </c>
      <c r="X315" s="6">
        <v>7.0204347826086959</v>
      </c>
      <c r="Y315" s="6">
        <v>0</v>
      </c>
      <c r="Z315" s="6">
        <f>SUM(NonNurse[[#This Row],[Physical Therapist (PT) Hours]],NonNurse[[#This Row],[PT Assistant Hours]],NonNurse[[#This Row],[PT Aide Hours]])/NonNurse[[#This Row],[MDS Census]]</f>
        <v>8.9159297117261976E-2</v>
      </c>
      <c r="AA315" s="6">
        <v>0</v>
      </c>
      <c r="AB315" s="6">
        <v>0</v>
      </c>
      <c r="AC315" s="6">
        <v>0</v>
      </c>
      <c r="AD315" s="6">
        <v>0</v>
      </c>
      <c r="AE315" s="6">
        <v>0</v>
      </c>
      <c r="AF315" s="6">
        <v>0</v>
      </c>
      <c r="AG315" s="6">
        <v>0</v>
      </c>
      <c r="AH315" s="1">
        <v>155582</v>
      </c>
      <c r="AI315">
        <v>5</v>
      </c>
    </row>
    <row r="316" spans="1:35" x14ac:dyDescent="0.25">
      <c r="A316" t="s">
        <v>508</v>
      </c>
      <c r="B316" t="s">
        <v>12</v>
      </c>
      <c r="C316" t="s">
        <v>795</v>
      </c>
      <c r="D316" t="s">
        <v>559</v>
      </c>
      <c r="E316" s="6">
        <v>49.521739130434781</v>
      </c>
      <c r="F316" s="6">
        <v>0</v>
      </c>
      <c r="G316" s="6">
        <v>0</v>
      </c>
      <c r="H316" s="6">
        <v>0.31521739130434784</v>
      </c>
      <c r="I316" s="6">
        <v>1.5108695652173914</v>
      </c>
      <c r="J316" s="6">
        <v>0</v>
      </c>
      <c r="K316" s="6">
        <v>0</v>
      </c>
      <c r="L316" s="6">
        <v>0.42119565217391319</v>
      </c>
      <c r="M316" s="6">
        <v>6.2391304347826084</v>
      </c>
      <c r="N316" s="6">
        <v>0</v>
      </c>
      <c r="O316" s="6">
        <f>SUM(NonNurse[[#This Row],[Qualified Social Work Staff Hours]],NonNurse[[#This Row],[Other Social Work Staff Hours]])/NonNurse[[#This Row],[MDS Census]]</f>
        <v>0.1259877085162423</v>
      </c>
      <c r="P316" s="6">
        <v>9.6603260869565215</v>
      </c>
      <c r="Q316" s="6">
        <v>0</v>
      </c>
      <c r="R316" s="6">
        <f>SUM(NonNurse[[#This Row],[Qualified Activities Professional Hours]],NonNurse[[#This Row],[Other Activities Professional Hours]])/NonNurse[[#This Row],[MDS Census]]</f>
        <v>0.19507243195785778</v>
      </c>
      <c r="S316" s="6">
        <v>1.2006521739130438</v>
      </c>
      <c r="T316" s="6">
        <v>3.0090217391304352</v>
      </c>
      <c r="U316" s="6">
        <v>0</v>
      </c>
      <c r="V316" s="6">
        <f>SUM(NonNurse[[#This Row],[Occupational Therapist Hours]],NonNurse[[#This Row],[OT Assistant Hours]],NonNurse[[#This Row],[OT Aide Hours]])/NonNurse[[#This Row],[MDS Census]]</f>
        <v>8.5006584723441636E-2</v>
      </c>
      <c r="W316" s="6">
        <v>1.8288043478260869</v>
      </c>
      <c r="X316" s="6">
        <v>3.4706521739130443</v>
      </c>
      <c r="Y316" s="6">
        <v>0</v>
      </c>
      <c r="Z316" s="6">
        <f>SUM(NonNurse[[#This Row],[Physical Therapist (PT) Hours]],NonNurse[[#This Row],[PT Assistant Hours]],NonNurse[[#This Row],[PT Aide Hours]])/NonNurse[[#This Row],[MDS Census]]</f>
        <v>0.10701273046532048</v>
      </c>
      <c r="AA316" s="6">
        <v>0</v>
      </c>
      <c r="AB316" s="6">
        <v>0</v>
      </c>
      <c r="AC316" s="6">
        <v>0</v>
      </c>
      <c r="AD316" s="6">
        <v>0</v>
      </c>
      <c r="AE316" s="6">
        <v>0</v>
      </c>
      <c r="AF316" s="6">
        <v>0</v>
      </c>
      <c r="AG316" s="6">
        <v>0</v>
      </c>
      <c r="AH316" s="1">
        <v>155583</v>
      </c>
      <c r="AI316">
        <v>5</v>
      </c>
    </row>
    <row r="317" spans="1:35" x14ac:dyDescent="0.25">
      <c r="A317" t="s">
        <v>508</v>
      </c>
      <c r="B317" t="s">
        <v>12</v>
      </c>
      <c r="C317" t="s">
        <v>796</v>
      </c>
      <c r="D317" t="s">
        <v>548</v>
      </c>
      <c r="E317" s="6">
        <v>38.076086956521742</v>
      </c>
      <c r="F317" s="6">
        <v>0</v>
      </c>
      <c r="G317" s="6">
        <v>0</v>
      </c>
      <c r="H317" s="6">
        <v>0.17934782608695651</v>
      </c>
      <c r="I317" s="6">
        <v>0.43478260869565216</v>
      </c>
      <c r="J317" s="6">
        <v>0</v>
      </c>
      <c r="K317" s="6">
        <v>0</v>
      </c>
      <c r="L317" s="6">
        <v>1.358695652173913E-2</v>
      </c>
      <c r="M317" s="6">
        <v>7.5516304347826084</v>
      </c>
      <c r="N317" s="6">
        <v>0</v>
      </c>
      <c r="O317" s="6">
        <f>SUM(NonNurse[[#This Row],[Qualified Social Work Staff Hours]],NonNurse[[#This Row],[Other Social Work Staff Hours]])/NonNurse[[#This Row],[MDS Census]]</f>
        <v>0.19833000285469596</v>
      </c>
      <c r="P317" s="6">
        <v>7.6711956521739131</v>
      </c>
      <c r="Q317" s="6">
        <v>0</v>
      </c>
      <c r="R317" s="6">
        <f>SUM(NonNurse[[#This Row],[Qualified Activities Professional Hours]],NonNurse[[#This Row],[Other Activities Professional Hours]])/NonNurse[[#This Row],[MDS Census]]</f>
        <v>0.2014701684270625</v>
      </c>
      <c r="S317" s="6">
        <v>0.87847826086956526</v>
      </c>
      <c r="T317" s="6">
        <v>2.5184782608695655</v>
      </c>
      <c r="U317" s="6">
        <v>0</v>
      </c>
      <c r="V317" s="6">
        <f>SUM(NonNurse[[#This Row],[Occupational Therapist Hours]],NonNurse[[#This Row],[OT Assistant Hours]],NonNurse[[#This Row],[OT Aide Hours]])/NonNurse[[#This Row],[MDS Census]]</f>
        <v>8.9214958606908368E-2</v>
      </c>
      <c r="W317" s="6">
        <v>0.61956521739130432</v>
      </c>
      <c r="X317" s="6">
        <v>4.2106521739130436</v>
      </c>
      <c r="Y317" s="6">
        <v>0</v>
      </c>
      <c r="Z317" s="6">
        <f>SUM(NonNurse[[#This Row],[Physical Therapist (PT) Hours]],NonNurse[[#This Row],[PT Assistant Hours]],NonNurse[[#This Row],[PT Aide Hours]])/NonNurse[[#This Row],[MDS Census]]</f>
        <v>0.12685697973165858</v>
      </c>
      <c r="AA317" s="6">
        <v>0</v>
      </c>
      <c r="AB317" s="6">
        <v>0</v>
      </c>
      <c r="AC317" s="6">
        <v>0</v>
      </c>
      <c r="AD317" s="6">
        <v>0</v>
      </c>
      <c r="AE317" s="6">
        <v>0</v>
      </c>
      <c r="AF317" s="6">
        <v>0</v>
      </c>
      <c r="AG317" s="6">
        <v>0</v>
      </c>
      <c r="AH317" s="1">
        <v>155589</v>
      </c>
      <c r="AI317">
        <v>5</v>
      </c>
    </row>
    <row r="318" spans="1:35" x14ac:dyDescent="0.25">
      <c r="A318" t="s">
        <v>508</v>
      </c>
      <c r="B318" t="s">
        <v>12</v>
      </c>
      <c r="C318" t="s">
        <v>799</v>
      </c>
      <c r="D318" t="s">
        <v>551</v>
      </c>
      <c r="E318" s="6">
        <v>36.021739130434781</v>
      </c>
      <c r="F318" s="6">
        <v>0</v>
      </c>
      <c r="G318" s="6">
        <v>0</v>
      </c>
      <c r="H318" s="6">
        <v>0.34782608695652173</v>
      </c>
      <c r="I318" s="6">
        <v>0.33695652173913043</v>
      </c>
      <c r="J318" s="6">
        <v>0</v>
      </c>
      <c r="K318" s="6">
        <v>0</v>
      </c>
      <c r="L318" s="6">
        <v>0.86467391304347807</v>
      </c>
      <c r="M318" s="6">
        <v>0</v>
      </c>
      <c r="N318" s="6">
        <v>0</v>
      </c>
      <c r="O318" s="6">
        <f>SUM(NonNurse[[#This Row],[Qualified Social Work Staff Hours]],NonNurse[[#This Row],[Other Social Work Staff Hours]])/NonNurse[[#This Row],[MDS Census]]</f>
        <v>0</v>
      </c>
      <c r="P318" s="6">
        <v>12.641304347826088</v>
      </c>
      <c r="Q318" s="6">
        <v>0</v>
      </c>
      <c r="R318" s="6">
        <f>SUM(NonNurse[[#This Row],[Qualified Activities Professional Hours]],NonNurse[[#This Row],[Other Activities Professional Hours]])/NonNurse[[#This Row],[MDS Census]]</f>
        <v>0.35093542546771278</v>
      </c>
      <c r="S318" s="6">
        <v>0.82608695652173914</v>
      </c>
      <c r="T318" s="6">
        <v>4.7209782608695647</v>
      </c>
      <c r="U318" s="6">
        <v>0</v>
      </c>
      <c r="V318" s="6">
        <f>SUM(NonNurse[[#This Row],[Occupational Therapist Hours]],NonNurse[[#This Row],[OT Assistant Hours]],NonNurse[[#This Row],[OT Aide Hours]])/NonNurse[[#This Row],[MDS Census]]</f>
        <v>0.15399215449607725</v>
      </c>
      <c r="W318" s="6">
        <v>1.0308695652173911</v>
      </c>
      <c r="X318" s="6">
        <v>4.1729347826086958</v>
      </c>
      <c r="Y318" s="6">
        <v>0</v>
      </c>
      <c r="Z318" s="6">
        <f>SUM(NonNurse[[#This Row],[Physical Therapist (PT) Hours]],NonNurse[[#This Row],[PT Assistant Hours]],NonNurse[[#This Row],[PT Aide Hours]])/NonNurse[[#This Row],[MDS Census]]</f>
        <v>0.14446288473144236</v>
      </c>
      <c r="AA318" s="6">
        <v>0</v>
      </c>
      <c r="AB318" s="6">
        <v>0</v>
      </c>
      <c r="AC318" s="6">
        <v>0</v>
      </c>
      <c r="AD318" s="6">
        <v>0</v>
      </c>
      <c r="AE318" s="6">
        <v>0</v>
      </c>
      <c r="AF318" s="6">
        <v>0</v>
      </c>
      <c r="AG318" s="6">
        <v>0</v>
      </c>
      <c r="AH318" s="1">
        <v>155617</v>
      </c>
      <c r="AI318">
        <v>5</v>
      </c>
    </row>
    <row r="319" spans="1:35" x14ac:dyDescent="0.25">
      <c r="A319" t="s">
        <v>508</v>
      </c>
      <c r="B319" t="s">
        <v>12</v>
      </c>
      <c r="C319" t="s">
        <v>698</v>
      </c>
      <c r="D319" t="s">
        <v>591</v>
      </c>
      <c r="E319" s="6">
        <v>23.891304347826086</v>
      </c>
      <c r="F319" s="6">
        <v>0</v>
      </c>
      <c r="G319" s="6">
        <v>0</v>
      </c>
      <c r="H319" s="6">
        <v>0.10054347826086957</v>
      </c>
      <c r="I319" s="6">
        <v>0.4891304347826087</v>
      </c>
      <c r="J319" s="6">
        <v>0</v>
      </c>
      <c r="K319" s="6">
        <v>0</v>
      </c>
      <c r="L319" s="6">
        <v>0.19695652173913045</v>
      </c>
      <c r="M319" s="6">
        <v>4.3206521739130439</v>
      </c>
      <c r="N319" s="6">
        <v>0</v>
      </c>
      <c r="O319" s="6">
        <f>SUM(NonNurse[[#This Row],[Qualified Social Work Staff Hours]],NonNurse[[#This Row],[Other Social Work Staff Hours]])/NonNurse[[#This Row],[MDS Census]]</f>
        <v>0.18084622383985444</v>
      </c>
      <c r="P319" s="6">
        <v>7.375</v>
      </c>
      <c r="Q319" s="6">
        <v>0</v>
      </c>
      <c r="R319" s="6">
        <f>SUM(NonNurse[[#This Row],[Qualified Activities Professional Hours]],NonNurse[[#This Row],[Other Activities Professional Hours]])/NonNurse[[#This Row],[MDS Census]]</f>
        <v>0.30868971792538674</v>
      </c>
      <c r="S319" s="6">
        <v>0.36380434782608695</v>
      </c>
      <c r="T319" s="6">
        <v>0.95978260869565213</v>
      </c>
      <c r="U319" s="6">
        <v>0</v>
      </c>
      <c r="V319" s="6">
        <f>SUM(NonNurse[[#This Row],[Occupational Therapist Hours]],NonNurse[[#This Row],[OT Assistant Hours]],NonNurse[[#This Row],[OT Aide Hours]])/NonNurse[[#This Row],[MDS Census]]</f>
        <v>5.5400363967242947E-2</v>
      </c>
      <c r="W319" s="6">
        <v>0.33380434782608698</v>
      </c>
      <c r="X319" s="6">
        <v>1.0234782608695649</v>
      </c>
      <c r="Y319" s="6">
        <v>0</v>
      </c>
      <c r="Z319" s="6">
        <f>SUM(NonNurse[[#This Row],[Physical Therapist (PT) Hours]],NonNurse[[#This Row],[PT Assistant Hours]],NonNurse[[#This Row],[PT Aide Hours]])/NonNurse[[#This Row],[MDS Census]]</f>
        <v>5.6810737033666965E-2</v>
      </c>
      <c r="AA319" s="6">
        <v>0</v>
      </c>
      <c r="AB319" s="6">
        <v>0</v>
      </c>
      <c r="AC319" s="6">
        <v>0</v>
      </c>
      <c r="AD319" s="6">
        <v>0</v>
      </c>
      <c r="AE319" s="6">
        <v>0</v>
      </c>
      <c r="AF319" s="6">
        <v>0</v>
      </c>
      <c r="AG319" s="6">
        <v>0</v>
      </c>
      <c r="AH319" s="1">
        <v>155627</v>
      </c>
      <c r="AI319">
        <v>5</v>
      </c>
    </row>
    <row r="320" spans="1:35" x14ac:dyDescent="0.25">
      <c r="A320" t="s">
        <v>508</v>
      </c>
      <c r="B320" t="s">
        <v>130</v>
      </c>
      <c r="C320" t="s">
        <v>696</v>
      </c>
      <c r="D320" t="s">
        <v>557</v>
      </c>
      <c r="E320" s="6">
        <v>62</v>
      </c>
      <c r="F320" s="6">
        <v>0</v>
      </c>
      <c r="G320" s="6">
        <v>0</v>
      </c>
      <c r="H320" s="6">
        <v>0.61413043478260865</v>
      </c>
      <c r="I320" s="6">
        <v>0.83695652173913049</v>
      </c>
      <c r="J320" s="6">
        <v>0</v>
      </c>
      <c r="K320" s="6">
        <v>0</v>
      </c>
      <c r="L320" s="6">
        <v>3.5806521739130432</v>
      </c>
      <c r="M320" s="6">
        <v>3.6222826086956523</v>
      </c>
      <c r="N320" s="6">
        <v>0</v>
      </c>
      <c r="O320" s="6">
        <f>SUM(NonNurse[[#This Row],[Qualified Social Work Staff Hours]],NonNurse[[#This Row],[Other Social Work Staff Hours]])/NonNurse[[#This Row],[MDS Census]]</f>
        <v>5.8423913043478264E-2</v>
      </c>
      <c r="P320" s="6">
        <v>13.861413043478262</v>
      </c>
      <c r="Q320" s="6">
        <v>0</v>
      </c>
      <c r="R320" s="6">
        <f>SUM(NonNurse[[#This Row],[Qualified Activities Professional Hours]],NonNurse[[#This Row],[Other Activities Professional Hours]])/NonNurse[[#This Row],[MDS Census]]</f>
        <v>0.22357117812061714</v>
      </c>
      <c r="S320" s="6">
        <v>3.9358695652173923</v>
      </c>
      <c r="T320" s="6">
        <v>4.3959782608695646</v>
      </c>
      <c r="U320" s="6">
        <v>0</v>
      </c>
      <c r="V320" s="6">
        <f>SUM(NonNurse[[#This Row],[Occupational Therapist Hours]],NonNurse[[#This Row],[OT Assistant Hours]],NonNurse[[#This Row],[OT Aide Hours]])/NonNurse[[#This Row],[MDS Census]]</f>
        <v>0.13438464235624123</v>
      </c>
      <c r="W320" s="6">
        <v>3.7831521739130443</v>
      </c>
      <c r="X320" s="6">
        <v>5.010326086956522</v>
      </c>
      <c r="Y320" s="6">
        <v>0</v>
      </c>
      <c r="Z320" s="6">
        <f>SUM(NonNurse[[#This Row],[Physical Therapist (PT) Hours]],NonNurse[[#This Row],[PT Assistant Hours]],NonNurse[[#This Row],[PT Aide Hours]])/NonNurse[[#This Row],[MDS Census]]</f>
        <v>0.1418302945301543</v>
      </c>
      <c r="AA320" s="6">
        <v>0</v>
      </c>
      <c r="AB320" s="6">
        <v>0</v>
      </c>
      <c r="AC320" s="6">
        <v>0</v>
      </c>
      <c r="AD320" s="6">
        <v>0</v>
      </c>
      <c r="AE320" s="6">
        <v>0</v>
      </c>
      <c r="AF320" s="6">
        <v>0</v>
      </c>
      <c r="AG320" s="6">
        <v>0</v>
      </c>
      <c r="AH320" s="1">
        <v>155271</v>
      </c>
      <c r="AI320">
        <v>5</v>
      </c>
    </row>
    <row r="321" spans="1:35" x14ac:dyDescent="0.25">
      <c r="A321" t="s">
        <v>508</v>
      </c>
      <c r="B321" t="s">
        <v>328</v>
      </c>
      <c r="C321" t="s">
        <v>670</v>
      </c>
      <c r="D321" t="s">
        <v>592</v>
      </c>
      <c r="E321" s="6">
        <v>60.108695652173914</v>
      </c>
      <c r="F321" s="6">
        <v>0</v>
      </c>
      <c r="G321" s="6">
        <v>0</v>
      </c>
      <c r="H321" s="6">
        <v>0.44565217391304346</v>
      </c>
      <c r="I321" s="6">
        <v>0</v>
      </c>
      <c r="J321" s="6">
        <v>0</v>
      </c>
      <c r="K321" s="6">
        <v>0</v>
      </c>
      <c r="L321" s="6">
        <v>0.14576086956521736</v>
      </c>
      <c r="M321" s="6">
        <v>0</v>
      </c>
      <c r="N321" s="6">
        <v>0</v>
      </c>
      <c r="O321" s="6">
        <f>SUM(NonNurse[[#This Row],[Qualified Social Work Staff Hours]],NonNurse[[#This Row],[Other Social Work Staff Hours]])/NonNurse[[#This Row],[MDS Census]]</f>
        <v>0</v>
      </c>
      <c r="P321" s="6">
        <v>0</v>
      </c>
      <c r="Q321" s="6">
        <v>0</v>
      </c>
      <c r="R321" s="6">
        <f>SUM(NonNurse[[#This Row],[Qualified Activities Professional Hours]],NonNurse[[#This Row],[Other Activities Professional Hours]])/NonNurse[[#This Row],[MDS Census]]</f>
        <v>0</v>
      </c>
      <c r="S321" s="6">
        <v>0.28086956521739131</v>
      </c>
      <c r="T321" s="6">
        <v>1.4260869565217391</v>
      </c>
      <c r="U321" s="6">
        <v>0</v>
      </c>
      <c r="V321" s="6">
        <f>SUM(NonNurse[[#This Row],[Occupational Therapist Hours]],NonNurse[[#This Row],[OT Assistant Hours]],NonNurse[[#This Row],[OT Aide Hours]])/NonNurse[[#This Row],[MDS Census]]</f>
        <v>2.8397830018083183E-2</v>
      </c>
      <c r="W321" s="6">
        <v>0.24293478260869564</v>
      </c>
      <c r="X321" s="6">
        <v>2.4231521739130435</v>
      </c>
      <c r="Y321" s="6">
        <v>0</v>
      </c>
      <c r="Z321" s="6">
        <f>SUM(NonNurse[[#This Row],[Physical Therapist (PT) Hours]],NonNurse[[#This Row],[PT Assistant Hours]],NonNurse[[#This Row],[PT Aide Hours]])/NonNurse[[#This Row],[MDS Census]]</f>
        <v>4.4354430379746831E-2</v>
      </c>
      <c r="AA321" s="6">
        <v>0</v>
      </c>
      <c r="AB321" s="6">
        <v>0</v>
      </c>
      <c r="AC321" s="6">
        <v>0</v>
      </c>
      <c r="AD321" s="6">
        <v>0</v>
      </c>
      <c r="AE321" s="6">
        <v>0</v>
      </c>
      <c r="AF321" s="6">
        <v>0</v>
      </c>
      <c r="AG321" s="6">
        <v>0</v>
      </c>
      <c r="AH321" s="1">
        <v>155676</v>
      </c>
      <c r="AI321">
        <v>5</v>
      </c>
    </row>
    <row r="322" spans="1:35" x14ac:dyDescent="0.25">
      <c r="A322" t="s">
        <v>508</v>
      </c>
      <c r="B322" t="s">
        <v>380</v>
      </c>
      <c r="C322" t="s">
        <v>709</v>
      </c>
      <c r="D322" t="s">
        <v>606</v>
      </c>
      <c r="E322" s="6">
        <v>24.880434782608695</v>
      </c>
      <c r="F322" s="6">
        <v>0</v>
      </c>
      <c r="G322" s="6">
        <v>0</v>
      </c>
      <c r="H322" s="6">
        <v>0.26630434782608697</v>
      </c>
      <c r="I322" s="6">
        <v>0</v>
      </c>
      <c r="J322" s="6">
        <v>0</v>
      </c>
      <c r="K322" s="6">
        <v>0</v>
      </c>
      <c r="L322" s="6">
        <v>0.35510869565217384</v>
      </c>
      <c r="M322" s="6">
        <v>1.1605434782608695</v>
      </c>
      <c r="N322" s="6">
        <v>0</v>
      </c>
      <c r="O322" s="6">
        <f>SUM(NonNurse[[#This Row],[Qualified Social Work Staff Hours]],NonNurse[[#This Row],[Other Social Work Staff Hours]])/NonNurse[[#This Row],[MDS Census]]</f>
        <v>4.6644823066841409E-2</v>
      </c>
      <c r="P322" s="6">
        <v>5.7260869565217396</v>
      </c>
      <c r="Q322" s="6">
        <v>0.34945652173913044</v>
      </c>
      <c r="R322" s="6">
        <f>SUM(NonNurse[[#This Row],[Qualified Activities Professional Hours]],NonNurse[[#This Row],[Other Activities Professional Hours]])/NonNurse[[#This Row],[MDS Census]]</f>
        <v>0.24418960244648319</v>
      </c>
      <c r="S322" s="6">
        <v>0.53456521739130414</v>
      </c>
      <c r="T322" s="6">
        <v>1.0565217391304349</v>
      </c>
      <c r="U322" s="6">
        <v>0</v>
      </c>
      <c r="V322" s="6">
        <f>SUM(NonNurse[[#This Row],[Occupational Therapist Hours]],NonNurse[[#This Row],[OT Assistant Hours]],NonNurse[[#This Row],[OT Aide Hours]])/NonNurse[[#This Row],[MDS Census]]</f>
        <v>6.3949322848405404E-2</v>
      </c>
      <c r="W322" s="6">
        <v>0.30413043478260871</v>
      </c>
      <c r="X322" s="6">
        <v>1.3526086956521739</v>
      </c>
      <c r="Y322" s="6">
        <v>0</v>
      </c>
      <c r="Z322" s="6">
        <f>SUM(NonNurse[[#This Row],[Physical Therapist (PT) Hours]],NonNurse[[#This Row],[PT Assistant Hours]],NonNurse[[#This Row],[PT Aide Hours]])/NonNurse[[#This Row],[MDS Census]]</f>
        <v>6.6588029707295757E-2</v>
      </c>
      <c r="AA322" s="6">
        <v>0</v>
      </c>
      <c r="AB322" s="6">
        <v>0</v>
      </c>
      <c r="AC322" s="6">
        <v>0</v>
      </c>
      <c r="AD322" s="6">
        <v>0</v>
      </c>
      <c r="AE322" s="6">
        <v>0</v>
      </c>
      <c r="AF322" s="6">
        <v>0</v>
      </c>
      <c r="AG322" s="6">
        <v>0.70652173913043481</v>
      </c>
      <c r="AH322" s="1">
        <v>155738</v>
      </c>
      <c r="AI322">
        <v>5</v>
      </c>
    </row>
    <row r="323" spans="1:35" x14ac:dyDescent="0.25">
      <c r="A323" t="s">
        <v>508</v>
      </c>
      <c r="B323" t="s">
        <v>151</v>
      </c>
      <c r="C323" t="s">
        <v>750</v>
      </c>
      <c r="D323" t="s">
        <v>555</v>
      </c>
      <c r="E323" s="6">
        <v>65.771739130434781</v>
      </c>
      <c r="F323" s="6">
        <v>21.174782608695658</v>
      </c>
      <c r="G323" s="6">
        <v>0.30978260869565216</v>
      </c>
      <c r="H323" s="6">
        <v>0.19021739130434784</v>
      </c>
      <c r="I323" s="6">
        <v>0.54347826086956519</v>
      </c>
      <c r="J323" s="6">
        <v>0</v>
      </c>
      <c r="K323" s="6">
        <v>0</v>
      </c>
      <c r="L323" s="6">
        <v>5.2388043478260862</v>
      </c>
      <c r="M323" s="6">
        <v>4.3913043478260869</v>
      </c>
      <c r="N323" s="6">
        <v>0</v>
      </c>
      <c r="O323" s="6">
        <f>SUM(NonNurse[[#This Row],[Qualified Social Work Staff Hours]],NonNurse[[#This Row],[Other Social Work Staff Hours]])/NonNurse[[#This Row],[MDS Census]]</f>
        <v>6.6765823830771773E-2</v>
      </c>
      <c r="P323" s="6">
        <v>4.8743478260869573</v>
      </c>
      <c r="Q323" s="6">
        <v>6.3738043478260833</v>
      </c>
      <c r="R323" s="6">
        <f>SUM(NonNurse[[#This Row],[Qualified Activities Professional Hours]],NonNurse[[#This Row],[Other Activities Professional Hours]])/NonNurse[[#This Row],[MDS Census]]</f>
        <v>0.17101801355147905</v>
      </c>
      <c r="S323" s="6">
        <v>11.308478260869567</v>
      </c>
      <c r="T323" s="6">
        <v>5.6516304347826063</v>
      </c>
      <c r="U323" s="6">
        <v>0</v>
      </c>
      <c r="V323" s="6">
        <f>SUM(NonNurse[[#This Row],[Occupational Therapist Hours]],NonNurse[[#This Row],[OT Assistant Hours]],NonNurse[[#This Row],[OT Aide Hours]])/NonNurse[[#This Row],[MDS Census]]</f>
        <v>0.25786316311353497</v>
      </c>
      <c r="W323" s="6">
        <v>4.7088043478260868</v>
      </c>
      <c r="X323" s="6">
        <v>14.730543478260863</v>
      </c>
      <c r="Y323" s="6">
        <v>0</v>
      </c>
      <c r="Z323" s="6">
        <f>SUM(NonNurse[[#This Row],[Physical Therapist (PT) Hours]],NonNurse[[#This Row],[PT Assistant Hours]],NonNurse[[#This Row],[PT Aide Hours]])/NonNurse[[#This Row],[MDS Census]]</f>
        <v>0.29555775904809117</v>
      </c>
      <c r="AA323" s="6">
        <v>0</v>
      </c>
      <c r="AB323" s="6">
        <v>0</v>
      </c>
      <c r="AC323" s="6">
        <v>0</v>
      </c>
      <c r="AD323" s="6">
        <v>0</v>
      </c>
      <c r="AE323" s="6">
        <v>0</v>
      </c>
      <c r="AF323" s="6">
        <v>0</v>
      </c>
      <c r="AG323" s="6">
        <v>0</v>
      </c>
      <c r="AH323" s="1">
        <v>155324</v>
      </c>
      <c r="AI323">
        <v>5</v>
      </c>
    </row>
    <row r="324" spans="1:35" x14ac:dyDescent="0.25">
      <c r="A324" t="s">
        <v>508</v>
      </c>
      <c r="B324" t="s">
        <v>55</v>
      </c>
      <c r="C324" t="s">
        <v>645</v>
      </c>
      <c r="D324" t="s">
        <v>566</v>
      </c>
      <c r="E324" s="6">
        <v>65.880434782608702</v>
      </c>
      <c r="F324" s="6">
        <v>5.2173913043478262</v>
      </c>
      <c r="G324" s="6">
        <v>0.52173913043478259</v>
      </c>
      <c r="H324" s="6">
        <v>0.22500000000000001</v>
      </c>
      <c r="I324" s="6">
        <v>2.4456521739130435</v>
      </c>
      <c r="J324" s="6">
        <v>0</v>
      </c>
      <c r="K324" s="6">
        <v>0</v>
      </c>
      <c r="L324" s="6">
        <v>2.5323913043478266</v>
      </c>
      <c r="M324" s="6">
        <v>5.0434782608695654</v>
      </c>
      <c r="N324" s="6">
        <v>5.3043478260869561</v>
      </c>
      <c r="O324" s="6">
        <f>SUM(NonNurse[[#This Row],[Qualified Social Work Staff Hours]],NonNurse[[#This Row],[Other Social Work Staff Hours]])/NonNurse[[#This Row],[MDS Census]]</f>
        <v>0.15706979046361985</v>
      </c>
      <c r="P324" s="6">
        <v>5.1101086956521735</v>
      </c>
      <c r="Q324" s="6">
        <v>5.5170652173913046</v>
      </c>
      <c r="R324" s="6">
        <f>SUM(NonNurse[[#This Row],[Qualified Activities Professional Hours]],NonNurse[[#This Row],[Other Activities Professional Hours]])/NonNurse[[#This Row],[MDS Census]]</f>
        <v>0.16131001484903479</v>
      </c>
      <c r="S324" s="6">
        <v>9.7166304347826049</v>
      </c>
      <c r="T324" s="6">
        <v>1.2520652173913041</v>
      </c>
      <c r="U324" s="6">
        <v>0</v>
      </c>
      <c r="V324" s="6">
        <f>SUM(NonNurse[[#This Row],[Occupational Therapist Hours]],NonNurse[[#This Row],[OT Assistant Hours]],NonNurse[[#This Row],[OT Aide Hours]])/NonNurse[[#This Row],[MDS Census]]</f>
        <v>0.16649397789143699</v>
      </c>
      <c r="W324" s="6">
        <v>4.3394565217391303</v>
      </c>
      <c r="X324" s="6">
        <v>3.6836956521739124</v>
      </c>
      <c r="Y324" s="6">
        <v>0</v>
      </c>
      <c r="Z324" s="6">
        <f>SUM(NonNurse[[#This Row],[Physical Therapist (PT) Hours]],NonNurse[[#This Row],[PT Assistant Hours]],NonNurse[[#This Row],[PT Aide Hours]])/NonNurse[[#This Row],[MDS Census]]</f>
        <v>0.12178353407028542</v>
      </c>
      <c r="AA324" s="6">
        <v>0</v>
      </c>
      <c r="AB324" s="6">
        <v>0</v>
      </c>
      <c r="AC324" s="6">
        <v>0</v>
      </c>
      <c r="AD324" s="6">
        <v>0</v>
      </c>
      <c r="AE324" s="6">
        <v>0</v>
      </c>
      <c r="AF324" s="6">
        <v>0</v>
      </c>
      <c r="AG324" s="6">
        <v>0</v>
      </c>
      <c r="AH324" s="1">
        <v>155152</v>
      </c>
      <c r="AI324">
        <v>5</v>
      </c>
    </row>
    <row r="325" spans="1:35" x14ac:dyDescent="0.25">
      <c r="A325" t="s">
        <v>508</v>
      </c>
      <c r="B325" t="s">
        <v>492</v>
      </c>
      <c r="C325" t="s">
        <v>824</v>
      </c>
      <c r="D325" t="s">
        <v>549</v>
      </c>
      <c r="E325" s="6">
        <v>28.152173913043477</v>
      </c>
      <c r="F325" s="6">
        <v>0</v>
      </c>
      <c r="G325" s="6">
        <v>0.10869565217391304</v>
      </c>
      <c r="H325" s="6">
        <v>0</v>
      </c>
      <c r="I325" s="6">
        <v>0.56521739130434778</v>
      </c>
      <c r="J325" s="6">
        <v>0</v>
      </c>
      <c r="K325" s="6">
        <v>1.173913043478261</v>
      </c>
      <c r="L325" s="6">
        <v>0</v>
      </c>
      <c r="M325" s="6">
        <v>0.28260869565217389</v>
      </c>
      <c r="N325" s="6">
        <v>3.0679347826086958</v>
      </c>
      <c r="O325" s="6">
        <f>SUM(NonNurse[[#This Row],[Qualified Social Work Staff Hours]],NonNurse[[#This Row],[Other Social Work Staff Hours]])/NonNurse[[#This Row],[MDS Census]]</f>
        <v>0.11901544401544402</v>
      </c>
      <c r="P325" s="6">
        <v>0</v>
      </c>
      <c r="Q325" s="6">
        <v>2.0543478260869565</v>
      </c>
      <c r="R325" s="6">
        <f>SUM(NonNurse[[#This Row],[Qualified Activities Professional Hours]],NonNurse[[#This Row],[Other Activities Professional Hours]])/NonNurse[[#This Row],[MDS Census]]</f>
        <v>7.2972972972972977E-2</v>
      </c>
      <c r="S325" s="6">
        <v>0</v>
      </c>
      <c r="T325" s="6">
        <v>0</v>
      </c>
      <c r="U325" s="6">
        <v>0</v>
      </c>
      <c r="V325" s="6">
        <f>SUM(NonNurse[[#This Row],[Occupational Therapist Hours]],NonNurse[[#This Row],[OT Assistant Hours]],NonNurse[[#This Row],[OT Aide Hours]])/NonNurse[[#This Row],[MDS Census]]</f>
        <v>0</v>
      </c>
      <c r="W325" s="6">
        <v>0</v>
      </c>
      <c r="X325" s="6">
        <v>0</v>
      </c>
      <c r="Y325" s="6">
        <v>0</v>
      </c>
      <c r="Z325" s="6">
        <f>SUM(NonNurse[[#This Row],[Physical Therapist (PT) Hours]],NonNurse[[#This Row],[PT Assistant Hours]],NonNurse[[#This Row],[PT Aide Hours]])/NonNurse[[#This Row],[MDS Census]]</f>
        <v>0</v>
      </c>
      <c r="AA325" s="6">
        <v>0.2608695652173913</v>
      </c>
      <c r="AB325" s="6">
        <v>0</v>
      </c>
      <c r="AC325" s="6">
        <v>0</v>
      </c>
      <c r="AD325" s="6">
        <v>0</v>
      </c>
      <c r="AE325" s="6">
        <v>0</v>
      </c>
      <c r="AF325" s="6">
        <v>0</v>
      </c>
      <c r="AG325" s="6">
        <v>0</v>
      </c>
      <c r="AH325" t="s">
        <v>2</v>
      </c>
      <c r="AI325">
        <v>5</v>
      </c>
    </row>
    <row r="326" spans="1:35" x14ac:dyDescent="0.25">
      <c r="A326" t="s">
        <v>508</v>
      </c>
      <c r="B326" t="s">
        <v>327</v>
      </c>
      <c r="C326" t="s">
        <v>730</v>
      </c>
      <c r="D326" t="s">
        <v>585</v>
      </c>
      <c r="E326" s="6">
        <v>59.608695652173914</v>
      </c>
      <c r="F326" s="6">
        <v>5.0434782608695654</v>
      </c>
      <c r="G326" s="6">
        <v>0</v>
      </c>
      <c r="H326" s="6">
        <v>0</v>
      </c>
      <c r="I326" s="6">
        <v>0</v>
      </c>
      <c r="J326" s="6">
        <v>0</v>
      </c>
      <c r="K326" s="6">
        <v>0</v>
      </c>
      <c r="L326" s="6">
        <v>5.0419565217391309</v>
      </c>
      <c r="M326" s="6">
        <v>5.0788043478260869</v>
      </c>
      <c r="N326" s="6">
        <v>0</v>
      </c>
      <c r="O326" s="6">
        <f>SUM(NonNurse[[#This Row],[Qualified Social Work Staff Hours]],NonNurse[[#This Row],[Other Social Work Staff Hours]])/NonNurse[[#This Row],[MDS Census]]</f>
        <v>8.5202407002188188E-2</v>
      </c>
      <c r="P326" s="6">
        <v>5.1684782608695654</v>
      </c>
      <c r="Q326" s="6">
        <v>10.877717391304348</v>
      </c>
      <c r="R326" s="6">
        <f>SUM(NonNurse[[#This Row],[Qualified Activities Professional Hours]],NonNurse[[#This Row],[Other Activities Professional Hours]])/NonNurse[[#This Row],[MDS Census]]</f>
        <v>0.26919219547775347</v>
      </c>
      <c r="S326" s="6">
        <v>0.60499999999999998</v>
      </c>
      <c r="T326" s="6">
        <v>0.67543478260869572</v>
      </c>
      <c r="U326" s="6">
        <v>0</v>
      </c>
      <c r="V326" s="6">
        <f>SUM(NonNurse[[#This Row],[Occupational Therapist Hours]],NonNurse[[#This Row],[OT Assistant Hours]],NonNurse[[#This Row],[OT Aide Hours]])/NonNurse[[#This Row],[MDS Census]]</f>
        <v>2.1480671043034281E-2</v>
      </c>
      <c r="W326" s="6">
        <v>0.59804347826086957</v>
      </c>
      <c r="X326" s="6">
        <v>0.8502173913043477</v>
      </c>
      <c r="Y326" s="6">
        <v>0</v>
      </c>
      <c r="Z326" s="6">
        <f>SUM(NonNurse[[#This Row],[Physical Therapist (PT) Hours]],NonNurse[[#This Row],[PT Assistant Hours]],NonNurse[[#This Row],[PT Aide Hours]])/NonNurse[[#This Row],[MDS Census]]</f>
        <v>2.4296134208606854E-2</v>
      </c>
      <c r="AA326" s="6">
        <v>0</v>
      </c>
      <c r="AB326" s="6">
        <v>0</v>
      </c>
      <c r="AC326" s="6">
        <v>0</v>
      </c>
      <c r="AD326" s="6">
        <v>0</v>
      </c>
      <c r="AE326" s="6">
        <v>0</v>
      </c>
      <c r="AF326" s="6">
        <v>0</v>
      </c>
      <c r="AG326" s="6">
        <v>0</v>
      </c>
      <c r="AH326" s="1">
        <v>155675</v>
      </c>
      <c r="AI326">
        <v>5</v>
      </c>
    </row>
    <row r="327" spans="1:35" x14ac:dyDescent="0.25">
      <c r="A327" t="s">
        <v>508</v>
      </c>
      <c r="B327" t="s">
        <v>404</v>
      </c>
      <c r="C327" t="s">
        <v>699</v>
      </c>
      <c r="D327" t="s">
        <v>597</v>
      </c>
      <c r="E327" s="6">
        <v>48.391304347826086</v>
      </c>
      <c r="F327" s="6">
        <v>40.004347826086956</v>
      </c>
      <c r="G327" s="6">
        <v>1.0597826086956521</v>
      </c>
      <c r="H327" s="6">
        <v>0</v>
      </c>
      <c r="I327" s="6">
        <v>0</v>
      </c>
      <c r="J327" s="6">
        <v>0</v>
      </c>
      <c r="K327" s="6">
        <v>0</v>
      </c>
      <c r="L327" s="6">
        <v>4.2569565217391299</v>
      </c>
      <c r="M327" s="6">
        <v>4.5816304347826096</v>
      </c>
      <c r="N327" s="6">
        <v>0</v>
      </c>
      <c r="O327" s="6">
        <f>SUM(NonNurse[[#This Row],[Qualified Social Work Staff Hours]],NonNurse[[#This Row],[Other Social Work Staff Hours]])/NonNurse[[#This Row],[MDS Census]]</f>
        <v>9.4678796046720595E-2</v>
      </c>
      <c r="P327" s="6">
        <v>5.8136956521739132</v>
      </c>
      <c r="Q327" s="6">
        <v>27.772391304347831</v>
      </c>
      <c r="R327" s="6">
        <f>SUM(NonNurse[[#This Row],[Qualified Activities Professional Hours]],NonNurse[[#This Row],[Other Activities Professional Hours]])/NonNurse[[#This Row],[MDS Census]]</f>
        <v>0.69405211141060219</v>
      </c>
      <c r="S327" s="6">
        <v>4.0653260869565218</v>
      </c>
      <c r="T327" s="6">
        <v>8.1917391304347831</v>
      </c>
      <c r="U327" s="6">
        <v>0</v>
      </c>
      <c r="V327" s="6">
        <f>SUM(NonNurse[[#This Row],[Occupational Therapist Hours]],NonNurse[[#This Row],[OT Assistant Hours]],NonNurse[[#This Row],[OT Aide Hours]])/NonNurse[[#This Row],[MDS Census]]</f>
        <v>0.2532906558849955</v>
      </c>
      <c r="W327" s="6">
        <v>5.0202173913043486</v>
      </c>
      <c r="X327" s="6">
        <v>6.6833695652173901</v>
      </c>
      <c r="Y327" s="6">
        <v>0</v>
      </c>
      <c r="Z327" s="6">
        <f>SUM(NonNurse[[#This Row],[Physical Therapist (PT) Hours]],NonNurse[[#This Row],[PT Assistant Hours]],NonNurse[[#This Row],[PT Aide Hours]])/NonNurse[[#This Row],[MDS Census]]</f>
        <v>0.24185309973045824</v>
      </c>
      <c r="AA327" s="6">
        <v>0</v>
      </c>
      <c r="AB327" s="6">
        <v>0</v>
      </c>
      <c r="AC327" s="6">
        <v>0</v>
      </c>
      <c r="AD327" s="6">
        <v>79.180326086956526</v>
      </c>
      <c r="AE327" s="6">
        <v>0</v>
      </c>
      <c r="AF327" s="6">
        <v>0</v>
      </c>
      <c r="AG327" s="6">
        <v>0</v>
      </c>
      <c r="AH327" s="1">
        <v>155769</v>
      </c>
      <c r="AI327">
        <v>5</v>
      </c>
    </row>
    <row r="328" spans="1:35" x14ac:dyDescent="0.25">
      <c r="A328" t="s">
        <v>508</v>
      </c>
      <c r="B328" t="s">
        <v>342</v>
      </c>
      <c r="C328" t="s">
        <v>808</v>
      </c>
      <c r="D328" t="s">
        <v>556</v>
      </c>
      <c r="E328" s="6">
        <v>105.30434782608695</v>
      </c>
      <c r="F328" s="6">
        <v>5.2173913043478262</v>
      </c>
      <c r="G328" s="6">
        <v>0</v>
      </c>
      <c r="H328" s="6">
        <v>0</v>
      </c>
      <c r="I328" s="6">
        <v>0</v>
      </c>
      <c r="J328" s="6">
        <v>0</v>
      </c>
      <c r="K328" s="6">
        <v>0</v>
      </c>
      <c r="L328" s="6">
        <v>4.72771739130435</v>
      </c>
      <c r="M328" s="6">
        <v>0</v>
      </c>
      <c r="N328" s="6">
        <v>10.426739130434784</v>
      </c>
      <c r="O328" s="6">
        <f>SUM(NonNurse[[#This Row],[Qualified Social Work Staff Hours]],NonNurse[[#This Row],[Other Social Work Staff Hours]])/NonNurse[[#This Row],[MDS Census]]</f>
        <v>9.9015276630883581E-2</v>
      </c>
      <c r="P328" s="6">
        <v>0.57608695652173914</v>
      </c>
      <c r="Q328" s="6">
        <v>13.820760869565218</v>
      </c>
      <c r="R328" s="6">
        <f>SUM(NonNurse[[#This Row],[Qualified Activities Professional Hours]],NonNurse[[#This Row],[Other Activities Professional Hours]])/NonNurse[[#This Row],[MDS Census]]</f>
        <v>0.13671655656482246</v>
      </c>
      <c r="S328" s="6">
        <v>6.528478260869564</v>
      </c>
      <c r="T328" s="6">
        <v>8.424130434782608</v>
      </c>
      <c r="U328" s="6">
        <v>0</v>
      </c>
      <c r="V328" s="6">
        <f>SUM(NonNurse[[#This Row],[Occupational Therapist Hours]],NonNurse[[#This Row],[OT Assistant Hours]],NonNurse[[#This Row],[OT Aide Hours]])/NonNurse[[#This Row],[MDS Census]]</f>
        <v>0.14199421965317918</v>
      </c>
      <c r="W328" s="6">
        <v>8.9542391304347824</v>
      </c>
      <c r="X328" s="6">
        <v>11.796304347826082</v>
      </c>
      <c r="Y328" s="6">
        <v>0</v>
      </c>
      <c r="Z328" s="6">
        <f>SUM(NonNurse[[#This Row],[Physical Therapist (PT) Hours]],NonNurse[[#This Row],[PT Assistant Hours]],NonNurse[[#This Row],[PT Aide Hours]])/NonNurse[[#This Row],[MDS Census]]</f>
        <v>0.19705305532617667</v>
      </c>
      <c r="AA328" s="6">
        <v>0</v>
      </c>
      <c r="AB328" s="6">
        <v>0</v>
      </c>
      <c r="AC328" s="6">
        <v>0</v>
      </c>
      <c r="AD328" s="6">
        <v>12.105978260869565</v>
      </c>
      <c r="AE328" s="6">
        <v>0</v>
      </c>
      <c r="AF328" s="6">
        <v>0</v>
      </c>
      <c r="AG328" s="6">
        <v>0</v>
      </c>
      <c r="AH328" s="1">
        <v>155691</v>
      </c>
      <c r="AI328">
        <v>5</v>
      </c>
    </row>
    <row r="329" spans="1:35" x14ac:dyDescent="0.25">
      <c r="A329" t="s">
        <v>508</v>
      </c>
      <c r="B329" t="s">
        <v>165</v>
      </c>
      <c r="C329" t="s">
        <v>682</v>
      </c>
      <c r="D329" t="s">
        <v>627</v>
      </c>
      <c r="E329" s="6">
        <v>45.956521739130437</v>
      </c>
      <c r="F329" s="6">
        <v>4.9565217391304346</v>
      </c>
      <c r="G329" s="6">
        <v>0.4891304347826087</v>
      </c>
      <c r="H329" s="6">
        <v>0.24021739130434785</v>
      </c>
      <c r="I329" s="6">
        <v>0.16304347826086957</v>
      </c>
      <c r="J329" s="6">
        <v>0</v>
      </c>
      <c r="K329" s="6">
        <v>0</v>
      </c>
      <c r="L329" s="6">
        <v>10.303260869565218</v>
      </c>
      <c r="M329" s="6">
        <v>5.8260869565217392</v>
      </c>
      <c r="N329" s="6">
        <v>3.3831521739130435</v>
      </c>
      <c r="O329" s="6">
        <f>SUM(NonNurse[[#This Row],[Qualified Social Work Staff Hours]],NonNurse[[#This Row],[Other Social Work Staff Hours]])/NonNurse[[#This Row],[MDS Census]]</f>
        <v>0.20039025543992431</v>
      </c>
      <c r="P329" s="6">
        <v>18.166739130434781</v>
      </c>
      <c r="Q329" s="6">
        <v>0</v>
      </c>
      <c r="R329" s="6">
        <f>SUM(NonNurse[[#This Row],[Qualified Activities Professional Hours]],NonNurse[[#This Row],[Other Activities Professional Hours]])/NonNurse[[#This Row],[MDS Census]]</f>
        <v>0.39530274361400186</v>
      </c>
      <c r="S329" s="6">
        <v>3.7409782608695652</v>
      </c>
      <c r="T329" s="6">
        <v>3.5229347826086976</v>
      </c>
      <c r="U329" s="6">
        <v>0</v>
      </c>
      <c r="V329" s="6">
        <f>SUM(NonNurse[[#This Row],[Occupational Therapist Hours]],NonNurse[[#This Row],[OT Assistant Hours]],NonNurse[[#This Row],[OT Aide Hours]])/NonNurse[[#This Row],[MDS Census]]</f>
        <v>0.15806054872280043</v>
      </c>
      <c r="W329" s="6">
        <v>3.4371739130434769</v>
      </c>
      <c r="X329" s="6">
        <v>3.3341304347826082</v>
      </c>
      <c r="Y329" s="6">
        <v>0</v>
      </c>
      <c r="Z329" s="6">
        <f>SUM(NonNurse[[#This Row],[Physical Therapist (PT) Hours]],NonNurse[[#This Row],[PT Assistant Hours]],NonNurse[[#This Row],[PT Aide Hours]])/NonNurse[[#This Row],[MDS Census]]</f>
        <v>0.14734153263954583</v>
      </c>
      <c r="AA329" s="6">
        <v>0</v>
      </c>
      <c r="AB329" s="6">
        <v>0</v>
      </c>
      <c r="AC329" s="6">
        <v>0</v>
      </c>
      <c r="AD329" s="6">
        <v>0</v>
      </c>
      <c r="AE329" s="6">
        <v>0</v>
      </c>
      <c r="AF329" s="6">
        <v>0</v>
      </c>
      <c r="AG329" s="6">
        <v>0</v>
      </c>
      <c r="AH329" s="1">
        <v>155342</v>
      </c>
      <c r="AI329">
        <v>5</v>
      </c>
    </row>
    <row r="330" spans="1:35" x14ac:dyDescent="0.25">
      <c r="A330" t="s">
        <v>508</v>
      </c>
      <c r="B330" t="s">
        <v>286</v>
      </c>
      <c r="C330" t="s">
        <v>797</v>
      </c>
      <c r="D330" t="s">
        <v>592</v>
      </c>
      <c r="E330" s="6">
        <v>111.60869565217391</v>
      </c>
      <c r="F330" s="6">
        <v>5.4782608695652177</v>
      </c>
      <c r="G330" s="6">
        <v>0</v>
      </c>
      <c r="H330" s="6">
        <v>0</v>
      </c>
      <c r="I330" s="6">
        <v>4.2608695652173916</v>
      </c>
      <c r="J330" s="6">
        <v>0</v>
      </c>
      <c r="K330" s="6">
        <v>0</v>
      </c>
      <c r="L330" s="6">
        <v>3.8613043478260862</v>
      </c>
      <c r="M330" s="6">
        <v>4</v>
      </c>
      <c r="N330" s="6">
        <v>0</v>
      </c>
      <c r="O330" s="6">
        <f>SUM(NonNurse[[#This Row],[Qualified Social Work Staff Hours]],NonNurse[[#This Row],[Other Social Work Staff Hours]])/NonNurse[[#This Row],[MDS Census]]</f>
        <v>3.5839501363459293E-2</v>
      </c>
      <c r="P330" s="6">
        <v>9.7338043478260872</v>
      </c>
      <c r="Q330" s="6">
        <v>15.63684782608696</v>
      </c>
      <c r="R330" s="6">
        <f>SUM(NonNurse[[#This Row],[Qualified Activities Professional Hours]],NonNurse[[#This Row],[Other Activities Professional Hours]])/NonNurse[[#This Row],[MDS Census]]</f>
        <v>0.22731788079470203</v>
      </c>
      <c r="S330" s="6">
        <v>6.3713043478260882</v>
      </c>
      <c r="T330" s="6">
        <v>0</v>
      </c>
      <c r="U330" s="6">
        <v>4.4347826086956523</v>
      </c>
      <c r="V330" s="6">
        <f>SUM(NonNurse[[#This Row],[Occupational Therapist Hours]],NonNurse[[#This Row],[OT Assistant Hours]],NonNurse[[#This Row],[OT Aide Hours]])/NonNurse[[#This Row],[MDS Census]]</f>
        <v>9.6821192052980148E-2</v>
      </c>
      <c r="W330" s="6">
        <v>8.4221739130434798</v>
      </c>
      <c r="X330" s="6">
        <v>0</v>
      </c>
      <c r="Y330" s="6">
        <v>4.9565217391304346</v>
      </c>
      <c r="Z330" s="6">
        <f>SUM(NonNurse[[#This Row],[Physical Therapist (PT) Hours]],NonNurse[[#This Row],[PT Assistant Hours]],NonNurse[[#This Row],[PT Aide Hours]])/NonNurse[[#This Row],[MDS Census]]</f>
        <v>0.11987144526684847</v>
      </c>
      <c r="AA330" s="6">
        <v>0</v>
      </c>
      <c r="AB330" s="6">
        <v>0</v>
      </c>
      <c r="AC330" s="6">
        <v>0</v>
      </c>
      <c r="AD330" s="6">
        <v>75.185652173913056</v>
      </c>
      <c r="AE330" s="6">
        <v>0</v>
      </c>
      <c r="AF330" s="6">
        <v>0</v>
      </c>
      <c r="AG330" s="6">
        <v>0</v>
      </c>
      <c r="AH330" s="1">
        <v>155600</v>
      </c>
      <c r="AI330">
        <v>5</v>
      </c>
    </row>
    <row r="331" spans="1:35" x14ac:dyDescent="0.25">
      <c r="A331" t="s">
        <v>508</v>
      </c>
      <c r="B331" t="s">
        <v>43</v>
      </c>
      <c r="C331" t="s">
        <v>716</v>
      </c>
      <c r="D331" t="s">
        <v>578</v>
      </c>
      <c r="E331" s="6">
        <v>182.96739130434781</v>
      </c>
      <c r="F331" s="6">
        <v>86.598913043478234</v>
      </c>
      <c r="G331" s="6">
        <v>1.3586956521739131</v>
      </c>
      <c r="H331" s="6">
        <v>0</v>
      </c>
      <c r="I331" s="6">
        <v>4.2282608695652177</v>
      </c>
      <c r="J331" s="6">
        <v>0</v>
      </c>
      <c r="K331" s="6">
        <v>0</v>
      </c>
      <c r="L331" s="6">
        <v>4.6858695652173914</v>
      </c>
      <c r="M331" s="6">
        <v>4.6956521739130439</v>
      </c>
      <c r="N331" s="6">
        <v>19.555434782608693</v>
      </c>
      <c r="O331" s="6">
        <f>SUM(NonNurse[[#This Row],[Qualified Social Work Staff Hours]],NonNurse[[#This Row],[Other Social Work Staff Hours]])/NonNurse[[#This Row],[MDS Census]]</f>
        <v>0.13254321867759755</v>
      </c>
      <c r="P331" s="6">
        <v>3.8315217391304346</v>
      </c>
      <c r="Q331" s="6">
        <v>113.51271739130434</v>
      </c>
      <c r="R331" s="6">
        <f>SUM(NonNurse[[#This Row],[Qualified Activities Professional Hours]],NonNurse[[#This Row],[Other Activities Professional Hours]])/NonNurse[[#This Row],[MDS Census]]</f>
        <v>0.64133963048773246</v>
      </c>
      <c r="S331" s="6">
        <v>8.831521739130439</v>
      </c>
      <c r="T331" s="6">
        <v>16.095652173913038</v>
      </c>
      <c r="U331" s="6">
        <v>0</v>
      </c>
      <c r="V331" s="6">
        <f>SUM(NonNurse[[#This Row],[Occupational Therapist Hours]],NonNurse[[#This Row],[OT Assistant Hours]],NonNurse[[#This Row],[OT Aide Hours]])/NonNurse[[#This Row],[MDS Census]]</f>
        <v>0.13623834135329413</v>
      </c>
      <c r="W331" s="6">
        <v>10.907608695652176</v>
      </c>
      <c r="X331" s="6">
        <v>24.333695652173912</v>
      </c>
      <c r="Y331" s="6">
        <v>0</v>
      </c>
      <c r="Z331" s="6">
        <f>SUM(NonNurse[[#This Row],[Physical Therapist (PT) Hours]],NonNurse[[#This Row],[PT Assistant Hours]],NonNurse[[#This Row],[PT Aide Hours]])/NonNurse[[#This Row],[MDS Census]]</f>
        <v>0.19260975464860691</v>
      </c>
      <c r="AA331" s="6">
        <v>0</v>
      </c>
      <c r="AB331" s="6">
        <v>0</v>
      </c>
      <c r="AC331" s="6">
        <v>0</v>
      </c>
      <c r="AD331" s="6">
        <v>0</v>
      </c>
      <c r="AE331" s="6">
        <v>0</v>
      </c>
      <c r="AF331" s="6">
        <v>0</v>
      </c>
      <c r="AG331" s="6">
        <v>0</v>
      </c>
      <c r="AH331" s="1">
        <v>155131</v>
      </c>
      <c r="AI331">
        <v>5</v>
      </c>
    </row>
    <row r="332" spans="1:35" x14ac:dyDescent="0.25">
      <c r="A332" t="s">
        <v>508</v>
      </c>
      <c r="B332" t="s">
        <v>171</v>
      </c>
      <c r="C332" t="s">
        <v>739</v>
      </c>
      <c r="D332" t="s">
        <v>619</v>
      </c>
      <c r="E332" s="6">
        <v>65.760869565217391</v>
      </c>
      <c r="F332" s="6">
        <v>5.3777173913043477</v>
      </c>
      <c r="G332" s="6">
        <v>0.52173913043478259</v>
      </c>
      <c r="H332" s="6">
        <v>0.27717391304347827</v>
      </c>
      <c r="I332" s="6">
        <v>1.5434782608695652</v>
      </c>
      <c r="J332" s="6">
        <v>0</v>
      </c>
      <c r="K332" s="6">
        <v>0</v>
      </c>
      <c r="L332" s="6">
        <v>0.37054347826086959</v>
      </c>
      <c r="M332" s="6">
        <v>9.8559782608695645</v>
      </c>
      <c r="N332" s="6">
        <v>0</v>
      </c>
      <c r="O332" s="6">
        <f>SUM(NonNurse[[#This Row],[Qualified Social Work Staff Hours]],NonNurse[[#This Row],[Other Social Work Staff Hours]])/NonNurse[[#This Row],[MDS Census]]</f>
        <v>0.14987603305785124</v>
      </c>
      <c r="P332" s="6">
        <v>15.279891304347826</v>
      </c>
      <c r="Q332" s="6">
        <v>5.5027173913043477</v>
      </c>
      <c r="R332" s="6">
        <f>SUM(NonNurse[[#This Row],[Qualified Activities Professional Hours]],NonNurse[[#This Row],[Other Activities Professional Hours]])/NonNurse[[#This Row],[MDS Census]]</f>
        <v>0.31603305785123964</v>
      </c>
      <c r="S332" s="6">
        <v>0</v>
      </c>
      <c r="T332" s="6">
        <v>0</v>
      </c>
      <c r="U332" s="6">
        <v>0</v>
      </c>
      <c r="V332" s="6">
        <f>SUM(NonNurse[[#This Row],[Occupational Therapist Hours]],NonNurse[[#This Row],[OT Assistant Hours]],NonNurse[[#This Row],[OT Aide Hours]])/NonNurse[[#This Row],[MDS Census]]</f>
        <v>0</v>
      </c>
      <c r="W332" s="6">
        <v>5.3671739130434792</v>
      </c>
      <c r="X332" s="6">
        <v>4.086086956521739</v>
      </c>
      <c r="Y332" s="6">
        <v>0</v>
      </c>
      <c r="Z332" s="6">
        <f>SUM(NonNurse[[#This Row],[Physical Therapist (PT) Hours]],NonNurse[[#This Row],[PT Assistant Hours]],NonNurse[[#This Row],[PT Aide Hours]])/NonNurse[[#This Row],[MDS Census]]</f>
        <v>0.14375206611570249</v>
      </c>
      <c r="AA332" s="6">
        <v>0</v>
      </c>
      <c r="AB332" s="6">
        <v>0</v>
      </c>
      <c r="AC332" s="6">
        <v>0</v>
      </c>
      <c r="AD332" s="6">
        <v>0</v>
      </c>
      <c r="AE332" s="6">
        <v>0</v>
      </c>
      <c r="AF332" s="6">
        <v>0</v>
      </c>
      <c r="AG332" s="6">
        <v>0</v>
      </c>
      <c r="AH332" s="1">
        <v>155354</v>
      </c>
      <c r="AI332">
        <v>5</v>
      </c>
    </row>
    <row r="333" spans="1:35" x14ac:dyDescent="0.25">
      <c r="A333" t="s">
        <v>508</v>
      </c>
      <c r="B333" t="s">
        <v>101</v>
      </c>
      <c r="C333" t="s">
        <v>696</v>
      </c>
      <c r="D333" t="s">
        <v>557</v>
      </c>
      <c r="E333" s="6">
        <v>58.173913043478258</v>
      </c>
      <c r="F333" s="6">
        <v>5.2173913043478262</v>
      </c>
      <c r="G333" s="6">
        <v>0.36956521739130432</v>
      </c>
      <c r="H333" s="6">
        <v>0.20108695652173914</v>
      </c>
      <c r="I333" s="6">
        <v>4.1956521739130439</v>
      </c>
      <c r="J333" s="6">
        <v>0</v>
      </c>
      <c r="K333" s="6">
        <v>0</v>
      </c>
      <c r="L333" s="6">
        <v>0.89423913043478243</v>
      </c>
      <c r="M333" s="6">
        <v>5.3043478260869561</v>
      </c>
      <c r="N333" s="6">
        <v>10.471956521739131</v>
      </c>
      <c r="O333" s="6">
        <f>SUM(NonNurse[[#This Row],[Qualified Social Work Staff Hours]],NonNurse[[#This Row],[Other Social Work Staff Hours]])/NonNurse[[#This Row],[MDS Census]]</f>
        <v>0.27119207772795217</v>
      </c>
      <c r="P333" s="6">
        <v>5.6448913043478255</v>
      </c>
      <c r="Q333" s="6">
        <v>0</v>
      </c>
      <c r="R333" s="6">
        <f>SUM(NonNurse[[#This Row],[Qualified Activities Professional Hours]],NonNurse[[#This Row],[Other Activities Professional Hours]])/NonNurse[[#This Row],[MDS Census]]</f>
        <v>9.7034753363228698E-2</v>
      </c>
      <c r="S333" s="6">
        <v>5.45</v>
      </c>
      <c r="T333" s="6">
        <v>4.2813043478260875</v>
      </c>
      <c r="U333" s="6">
        <v>0</v>
      </c>
      <c r="V333" s="6">
        <f>SUM(NonNurse[[#This Row],[Occupational Therapist Hours]],NonNurse[[#This Row],[OT Assistant Hours]],NonNurse[[#This Row],[OT Aide Hours]])/NonNurse[[#This Row],[MDS Census]]</f>
        <v>0.16727952167414054</v>
      </c>
      <c r="W333" s="6">
        <v>9.515217391304347</v>
      </c>
      <c r="X333" s="6">
        <v>6.648695652173914</v>
      </c>
      <c r="Y333" s="6">
        <v>0</v>
      </c>
      <c r="Z333" s="6">
        <f>SUM(NonNurse[[#This Row],[Physical Therapist (PT) Hours]],NonNurse[[#This Row],[PT Assistant Hours]],NonNurse[[#This Row],[PT Aide Hours]])/NonNurse[[#This Row],[MDS Census]]</f>
        <v>0.27785500747384156</v>
      </c>
      <c r="AA333" s="6">
        <v>0</v>
      </c>
      <c r="AB333" s="6">
        <v>0</v>
      </c>
      <c r="AC333" s="6">
        <v>0</v>
      </c>
      <c r="AD333" s="6">
        <v>0</v>
      </c>
      <c r="AE333" s="6">
        <v>45.130434782608695</v>
      </c>
      <c r="AF333" s="6">
        <v>0</v>
      </c>
      <c r="AG333" s="6">
        <v>0</v>
      </c>
      <c r="AH333" s="1">
        <v>155226</v>
      </c>
      <c r="AI333">
        <v>5</v>
      </c>
    </row>
    <row r="334" spans="1:35" x14ac:dyDescent="0.25">
      <c r="A334" t="s">
        <v>508</v>
      </c>
      <c r="B334" t="s">
        <v>53</v>
      </c>
      <c r="C334" t="s">
        <v>710</v>
      </c>
      <c r="D334" t="s">
        <v>607</v>
      </c>
      <c r="E334" s="6">
        <v>90.336956521739125</v>
      </c>
      <c r="F334" s="6">
        <v>5.0434782608695654</v>
      </c>
      <c r="G334" s="6">
        <v>0.4891304347826087</v>
      </c>
      <c r="H334" s="6">
        <v>0.34891304347826091</v>
      </c>
      <c r="I334" s="6">
        <v>2.0652173913043477</v>
      </c>
      <c r="J334" s="6">
        <v>0</v>
      </c>
      <c r="K334" s="6">
        <v>0</v>
      </c>
      <c r="L334" s="6">
        <v>3.674673913043478</v>
      </c>
      <c r="M334" s="6">
        <v>6.5217391304347823</v>
      </c>
      <c r="N334" s="6">
        <v>10.091739130434783</v>
      </c>
      <c r="O334" s="6">
        <f>SUM(NonNurse[[#This Row],[Qualified Social Work Staff Hours]],NonNurse[[#This Row],[Other Social Work Staff Hours]])/NonNurse[[#This Row],[MDS Census]]</f>
        <v>0.18390566718806403</v>
      </c>
      <c r="P334" s="6">
        <v>12.829021739130438</v>
      </c>
      <c r="Q334" s="6">
        <v>0.777391304347826</v>
      </c>
      <c r="R334" s="6">
        <f>SUM(NonNurse[[#This Row],[Qualified Activities Professional Hours]],NonNurse[[#This Row],[Other Activities Professional Hours]])/NonNurse[[#This Row],[MDS Census]]</f>
        <v>0.15061845746600896</v>
      </c>
      <c r="S334" s="6">
        <v>4.6031521739130445</v>
      </c>
      <c r="T334" s="6">
        <v>4.2528260869565209</v>
      </c>
      <c r="U334" s="6">
        <v>0</v>
      </c>
      <c r="V334" s="6">
        <f>SUM(NonNurse[[#This Row],[Occupational Therapist Hours]],NonNurse[[#This Row],[OT Assistant Hours]],NonNurse[[#This Row],[OT Aide Hours]])/NonNurse[[#This Row],[MDS Census]]</f>
        <v>9.8032727710263529E-2</v>
      </c>
      <c r="W334" s="6">
        <v>4.9616304347826086</v>
      </c>
      <c r="X334" s="6">
        <v>4.2223913043478252</v>
      </c>
      <c r="Y334" s="6">
        <v>0</v>
      </c>
      <c r="Z334" s="6">
        <f>SUM(NonNurse[[#This Row],[Physical Therapist (PT) Hours]],NonNurse[[#This Row],[PT Assistant Hours]],NonNurse[[#This Row],[PT Aide Hours]])/NonNurse[[#This Row],[MDS Census]]</f>
        <v>0.10166405967994223</v>
      </c>
      <c r="AA334" s="6">
        <v>0</v>
      </c>
      <c r="AB334" s="6">
        <v>0</v>
      </c>
      <c r="AC334" s="6">
        <v>0</v>
      </c>
      <c r="AD334" s="6">
        <v>0</v>
      </c>
      <c r="AE334" s="6">
        <v>0</v>
      </c>
      <c r="AF334" s="6">
        <v>0</v>
      </c>
      <c r="AG334" s="6">
        <v>0</v>
      </c>
      <c r="AH334" s="1">
        <v>155148</v>
      </c>
      <c r="AI334">
        <v>5</v>
      </c>
    </row>
    <row r="335" spans="1:35" x14ac:dyDescent="0.25">
      <c r="A335" t="s">
        <v>508</v>
      </c>
      <c r="B335" t="s">
        <v>483</v>
      </c>
      <c r="C335" t="s">
        <v>710</v>
      </c>
      <c r="D335" t="s">
        <v>607</v>
      </c>
      <c r="E335" s="6">
        <v>40.423913043478258</v>
      </c>
      <c r="F335" s="6">
        <v>31.601413043478281</v>
      </c>
      <c r="G335" s="6">
        <v>0.14130434782608695</v>
      </c>
      <c r="H335" s="6">
        <v>0.23097826086956522</v>
      </c>
      <c r="I335" s="6">
        <v>0</v>
      </c>
      <c r="J335" s="6">
        <v>0</v>
      </c>
      <c r="K335" s="6">
        <v>0</v>
      </c>
      <c r="L335" s="6">
        <v>4.5010869565217391</v>
      </c>
      <c r="M335" s="6">
        <v>4.8767391304347827</v>
      </c>
      <c r="N335" s="6">
        <v>0</v>
      </c>
      <c r="O335" s="6">
        <f>SUM(NonNurse[[#This Row],[Qualified Social Work Staff Hours]],NonNurse[[#This Row],[Other Social Work Staff Hours]])/NonNurse[[#This Row],[MDS Census]]</f>
        <v>0.12063995697768218</v>
      </c>
      <c r="P335" s="6">
        <v>5.2971739130434772</v>
      </c>
      <c r="Q335" s="6">
        <v>18.980978260869566</v>
      </c>
      <c r="R335" s="6">
        <f>SUM(NonNurse[[#This Row],[Qualified Activities Professional Hours]],NonNurse[[#This Row],[Other Activities Professional Hours]])/NonNurse[[#This Row],[MDS Census]]</f>
        <v>0.60058886797526223</v>
      </c>
      <c r="S335" s="6">
        <v>4.1173913043478265</v>
      </c>
      <c r="T335" s="6">
        <v>4.7967391304347826</v>
      </c>
      <c r="U335" s="6">
        <v>0</v>
      </c>
      <c r="V335" s="6">
        <f>SUM(NonNurse[[#This Row],[Occupational Therapist Hours]],NonNurse[[#This Row],[OT Assistant Hours]],NonNurse[[#This Row],[OT Aide Hours]])/NonNurse[[#This Row],[MDS Census]]</f>
        <v>0.22051626781392852</v>
      </c>
      <c r="W335" s="6">
        <v>3.0150000000000006</v>
      </c>
      <c r="X335" s="6">
        <v>9.4216304347826103</v>
      </c>
      <c r="Y335" s="6">
        <v>2.1739130434782608E-2</v>
      </c>
      <c r="Z335" s="6">
        <f>SUM(NonNurse[[#This Row],[Physical Therapist (PT) Hours]],NonNurse[[#This Row],[PT Assistant Hours]],NonNurse[[#This Row],[PT Aide Hours]])/NonNurse[[#This Row],[MDS Census]]</f>
        <v>0.3081930626512504</v>
      </c>
      <c r="AA335" s="6">
        <v>0</v>
      </c>
      <c r="AB335" s="6">
        <v>0</v>
      </c>
      <c r="AC335" s="6">
        <v>0</v>
      </c>
      <c r="AD335" s="6">
        <v>60.253260869565189</v>
      </c>
      <c r="AE335" s="6">
        <v>0</v>
      </c>
      <c r="AF335" s="6">
        <v>0</v>
      </c>
      <c r="AG335" s="6">
        <v>0</v>
      </c>
      <c r="AH335" s="1">
        <v>155854</v>
      </c>
      <c r="AI335">
        <v>5</v>
      </c>
    </row>
    <row r="336" spans="1:35" x14ac:dyDescent="0.25">
      <c r="A336" t="s">
        <v>508</v>
      </c>
      <c r="B336" t="s">
        <v>50</v>
      </c>
      <c r="C336" t="s">
        <v>704</v>
      </c>
      <c r="D336" t="s">
        <v>569</v>
      </c>
      <c r="E336" s="6">
        <v>116.44565217391305</v>
      </c>
      <c r="F336" s="6">
        <v>3.7391304347826089</v>
      </c>
      <c r="G336" s="6">
        <v>0.65217391304347827</v>
      </c>
      <c r="H336" s="6">
        <v>0.34347826086956518</v>
      </c>
      <c r="I336" s="6">
        <v>2.4239130434782608</v>
      </c>
      <c r="J336" s="6">
        <v>0</v>
      </c>
      <c r="K336" s="6">
        <v>0</v>
      </c>
      <c r="L336" s="6">
        <v>4.9748913043478256</v>
      </c>
      <c r="M336" s="6">
        <v>4.6494565217391308</v>
      </c>
      <c r="N336" s="6">
        <v>9.2025000000000006</v>
      </c>
      <c r="O336" s="6">
        <f>SUM(NonNurse[[#This Row],[Qualified Social Work Staff Hours]],NonNurse[[#This Row],[Other Social Work Staff Hours]])/NonNurse[[#This Row],[MDS Census]]</f>
        <v>0.11895640810230562</v>
      </c>
      <c r="P336" s="6">
        <v>11.949130434782608</v>
      </c>
      <c r="Q336" s="6">
        <v>3.4809782608695654</v>
      </c>
      <c r="R336" s="6">
        <f>SUM(NonNurse[[#This Row],[Qualified Activities Professional Hours]],NonNurse[[#This Row],[Other Activities Professional Hours]])/NonNurse[[#This Row],[MDS Census]]</f>
        <v>0.13250910109213104</v>
      </c>
      <c r="S336" s="6">
        <v>9.9233695652173921</v>
      </c>
      <c r="T336" s="6">
        <v>4.58695652173913E-2</v>
      </c>
      <c r="U336" s="6">
        <v>0</v>
      </c>
      <c r="V336" s="6">
        <f>SUM(NonNurse[[#This Row],[Occupational Therapist Hours]],NonNurse[[#This Row],[OT Assistant Hours]],NonNurse[[#This Row],[OT Aide Hours]])/NonNurse[[#This Row],[MDS Census]]</f>
        <v>8.5612806870157751E-2</v>
      </c>
      <c r="W336" s="6">
        <v>8.4663043478260853</v>
      </c>
      <c r="X336" s="6">
        <v>7.7892391304347823</v>
      </c>
      <c r="Y336" s="6">
        <v>0</v>
      </c>
      <c r="Z336" s="6">
        <f>SUM(NonNurse[[#This Row],[Physical Therapist (PT) Hours]],NonNurse[[#This Row],[PT Assistant Hours]],NonNurse[[#This Row],[PT Aide Hours]])/NonNurse[[#This Row],[MDS Census]]</f>
        <v>0.13959768505553999</v>
      </c>
      <c r="AA336" s="6">
        <v>0</v>
      </c>
      <c r="AB336" s="6">
        <v>0</v>
      </c>
      <c r="AC336" s="6">
        <v>0</v>
      </c>
      <c r="AD336" s="6">
        <v>0</v>
      </c>
      <c r="AE336" s="6">
        <v>0</v>
      </c>
      <c r="AF336" s="6">
        <v>0</v>
      </c>
      <c r="AG336" s="6">
        <v>0</v>
      </c>
      <c r="AH336" s="1">
        <v>155139</v>
      </c>
      <c r="AI336">
        <v>5</v>
      </c>
    </row>
    <row r="337" spans="1:35" x14ac:dyDescent="0.25">
      <c r="A337" t="s">
        <v>508</v>
      </c>
      <c r="B337" t="s">
        <v>220</v>
      </c>
      <c r="C337" t="s">
        <v>763</v>
      </c>
      <c r="D337" t="s">
        <v>628</v>
      </c>
      <c r="E337" s="6">
        <v>67.391304347826093</v>
      </c>
      <c r="F337" s="6">
        <v>5.4782608695652177</v>
      </c>
      <c r="G337" s="6">
        <v>0.71739130434782605</v>
      </c>
      <c r="H337" s="6">
        <v>0.22826086956521738</v>
      </c>
      <c r="I337" s="6">
        <v>1.0978260869565217</v>
      </c>
      <c r="J337" s="6">
        <v>0</v>
      </c>
      <c r="K337" s="6">
        <v>0.58695652173913049</v>
      </c>
      <c r="L337" s="6">
        <v>1.2684782608695653</v>
      </c>
      <c r="M337" s="6">
        <v>0</v>
      </c>
      <c r="N337" s="6">
        <v>4.8125</v>
      </c>
      <c r="O337" s="6">
        <f>SUM(NonNurse[[#This Row],[Qualified Social Work Staff Hours]],NonNurse[[#This Row],[Other Social Work Staff Hours]])/NonNurse[[#This Row],[MDS Census]]</f>
        <v>7.1411290322580645E-2</v>
      </c>
      <c r="P337" s="6">
        <v>6.4619565217391308</v>
      </c>
      <c r="Q337" s="6">
        <v>12.372282608695652</v>
      </c>
      <c r="R337" s="6">
        <f>SUM(NonNurse[[#This Row],[Qualified Activities Professional Hours]],NonNurse[[#This Row],[Other Activities Professional Hours]])/NonNurse[[#This Row],[MDS Census]]</f>
        <v>0.27947580645161285</v>
      </c>
      <c r="S337" s="6">
        <v>0.86543478260869555</v>
      </c>
      <c r="T337" s="6">
        <v>4.9255434782608694</v>
      </c>
      <c r="U337" s="6">
        <v>0</v>
      </c>
      <c r="V337" s="6">
        <f>SUM(NonNurse[[#This Row],[Occupational Therapist Hours]],NonNurse[[#This Row],[OT Assistant Hours]],NonNurse[[#This Row],[OT Aide Hours]])/NonNurse[[#This Row],[MDS Census]]</f>
        <v>8.5930645161290314E-2</v>
      </c>
      <c r="W337" s="6">
        <v>1.0102173913043475</v>
      </c>
      <c r="X337" s="6">
        <v>4.509130434782608</v>
      </c>
      <c r="Y337" s="6">
        <v>0</v>
      </c>
      <c r="Z337" s="6">
        <f>SUM(NonNurse[[#This Row],[Physical Therapist (PT) Hours]],NonNurse[[#This Row],[PT Assistant Hours]],NonNurse[[#This Row],[PT Aide Hours]])/NonNurse[[#This Row],[MDS Census]]</f>
        <v>8.1899999999999973E-2</v>
      </c>
      <c r="AA337" s="6">
        <v>0.2608695652173913</v>
      </c>
      <c r="AB337" s="6">
        <v>0</v>
      </c>
      <c r="AC337" s="6">
        <v>0</v>
      </c>
      <c r="AD337" s="6">
        <v>0</v>
      </c>
      <c r="AE337" s="6">
        <v>0</v>
      </c>
      <c r="AF337" s="6">
        <v>0</v>
      </c>
      <c r="AG337" s="6">
        <v>0</v>
      </c>
      <c r="AH337" s="1">
        <v>155449</v>
      </c>
      <c r="AI337">
        <v>5</v>
      </c>
    </row>
    <row r="338" spans="1:35" x14ac:dyDescent="0.25">
      <c r="A338" t="s">
        <v>508</v>
      </c>
      <c r="B338" t="s">
        <v>364</v>
      </c>
      <c r="C338" t="s">
        <v>659</v>
      </c>
      <c r="D338" t="s">
        <v>551</v>
      </c>
      <c r="E338" s="6">
        <v>70.489130434782609</v>
      </c>
      <c r="F338" s="6">
        <v>4.7044565217391296</v>
      </c>
      <c r="G338" s="6">
        <v>0.13043478260869565</v>
      </c>
      <c r="H338" s="6">
        <v>0.34239130434782611</v>
      </c>
      <c r="I338" s="6">
        <v>1.0108695652173914</v>
      </c>
      <c r="J338" s="6">
        <v>0</v>
      </c>
      <c r="K338" s="6">
        <v>0</v>
      </c>
      <c r="L338" s="6">
        <v>2.3718478260869564</v>
      </c>
      <c r="M338" s="6">
        <v>5.2326086956521722</v>
      </c>
      <c r="N338" s="6">
        <v>7.2696739130434755</v>
      </c>
      <c r="O338" s="6">
        <f>SUM(NonNurse[[#This Row],[Qualified Social Work Staff Hours]],NonNurse[[#This Row],[Other Social Work Staff Hours]])/NonNurse[[#This Row],[MDS Census]]</f>
        <v>0.17736468774094058</v>
      </c>
      <c r="P338" s="6">
        <v>5.3595652173913049</v>
      </c>
      <c r="Q338" s="6">
        <v>11.862391304347828</v>
      </c>
      <c r="R338" s="6">
        <f>SUM(NonNurse[[#This Row],[Qualified Activities Professional Hours]],NonNurse[[#This Row],[Other Activities Professional Hours]])/NonNurse[[#This Row],[MDS Census]]</f>
        <v>0.24432074016962221</v>
      </c>
      <c r="S338" s="6">
        <v>5.1025000000000009</v>
      </c>
      <c r="T338" s="6">
        <v>6.9609782608695641</v>
      </c>
      <c r="U338" s="6">
        <v>0</v>
      </c>
      <c r="V338" s="6">
        <f>SUM(NonNurse[[#This Row],[Occupational Therapist Hours]],NonNurse[[#This Row],[OT Assistant Hours]],NonNurse[[#This Row],[OT Aide Hours]])/NonNurse[[#This Row],[MDS Census]]</f>
        <v>0.17113955281418658</v>
      </c>
      <c r="W338" s="6">
        <v>3.6844565217391305</v>
      </c>
      <c r="X338" s="6">
        <v>7.6718478260869558</v>
      </c>
      <c r="Y338" s="6">
        <v>7.9021739130434785</v>
      </c>
      <c r="Z338" s="6">
        <f>SUM(NonNurse[[#This Row],[Physical Therapist (PT) Hours]],NonNurse[[#This Row],[PT Assistant Hours]],NonNurse[[#This Row],[PT Aide Hours]])/NonNurse[[#This Row],[MDS Census]]</f>
        <v>0.27321202775636083</v>
      </c>
      <c r="AA338" s="6">
        <v>0</v>
      </c>
      <c r="AB338" s="6">
        <v>0</v>
      </c>
      <c r="AC338" s="6">
        <v>0</v>
      </c>
      <c r="AD338" s="6">
        <v>0</v>
      </c>
      <c r="AE338" s="6">
        <v>4.6195652173913047</v>
      </c>
      <c r="AF338" s="6">
        <v>0</v>
      </c>
      <c r="AG338" s="6">
        <v>0</v>
      </c>
      <c r="AH338" s="1">
        <v>155718</v>
      </c>
      <c r="AI338">
        <v>5</v>
      </c>
    </row>
    <row r="339" spans="1:35" x14ac:dyDescent="0.25">
      <c r="A339" t="s">
        <v>508</v>
      </c>
      <c r="B339" t="s">
        <v>18</v>
      </c>
      <c r="C339" t="s">
        <v>696</v>
      </c>
      <c r="D339" t="s">
        <v>557</v>
      </c>
      <c r="E339" s="6">
        <v>85.934782608695656</v>
      </c>
      <c r="F339" s="6">
        <v>5.2173913043478262</v>
      </c>
      <c r="G339" s="6">
        <v>3.7826086956521738</v>
      </c>
      <c r="H339" s="6">
        <v>0.43478260869565216</v>
      </c>
      <c r="I339" s="6">
        <v>5.3043478260869561</v>
      </c>
      <c r="J339" s="6">
        <v>0</v>
      </c>
      <c r="K339" s="6">
        <v>6.0869565217391308</v>
      </c>
      <c r="L339" s="6">
        <v>8.5604347826086968</v>
      </c>
      <c r="M339" s="6">
        <v>5.3913043478260869</v>
      </c>
      <c r="N339" s="6">
        <v>0</v>
      </c>
      <c r="O339" s="6">
        <f>SUM(NonNurse[[#This Row],[Qualified Social Work Staff Hours]],NonNurse[[#This Row],[Other Social Work Staff Hours]])/NonNurse[[#This Row],[MDS Census]]</f>
        <v>6.2737161649380216E-2</v>
      </c>
      <c r="P339" s="6">
        <v>5.3043478260869561</v>
      </c>
      <c r="Q339" s="6">
        <v>13.190652173913051</v>
      </c>
      <c r="R339" s="6">
        <f>SUM(NonNurse[[#This Row],[Qualified Activities Professional Hours]],NonNurse[[#This Row],[Other Activities Professional Hours]])/NonNurse[[#This Row],[MDS Census]]</f>
        <v>0.21522135087275496</v>
      </c>
      <c r="S339" s="6">
        <v>5.0173913043478278</v>
      </c>
      <c r="T339" s="6">
        <v>5.7006521739130429</v>
      </c>
      <c r="U339" s="6">
        <v>0</v>
      </c>
      <c r="V339" s="6">
        <f>SUM(NonNurse[[#This Row],[Occupational Therapist Hours]],NonNurse[[#This Row],[OT Assistant Hours]],NonNurse[[#This Row],[OT Aide Hours]])/NonNurse[[#This Row],[MDS Census]]</f>
        <v>0.12472299519352391</v>
      </c>
      <c r="W339" s="6">
        <v>4.2469565217391292</v>
      </c>
      <c r="X339" s="6">
        <v>9.2348913043478245</v>
      </c>
      <c r="Y339" s="6">
        <v>0</v>
      </c>
      <c r="Z339" s="6">
        <f>SUM(NonNurse[[#This Row],[Physical Therapist (PT) Hours]],NonNurse[[#This Row],[PT Assistant Hours]],NonNurse[[#This Row],[PT Aide Hours]])/NonNurse[[#This Row],[MDS Census]]</f>
        <v>0.15688464457374143</v>
      </c>
      <c r="AA339" s="6">
        <v>0.45652173913043476</v>
      </c>
      <c r="AB339" s="6">
        <v>0</v>
      </c>
      <c r="AC339" s="6">
        <v>0</v>
      </c>
      <c r="AD339" s="6">
        <v>0</v>
      </c>
      <c r="AE339" s="6">
        <v>0</v>
      </c>
      <c r="AF339" s="6">
        <v>0</v>
      </c>
      <c r="AG339" s="6">
        <v>0.95652173913043481</v>
      </c>
      <c r="AH339" s="1">
        <v>155041</v>
      </c>
      <c r="AI339">
        <v>5</v>
      </c>
    </row>
    <row r="340" spans="1:35" x14ac:dyDescent="0.25">
      <c r="A340" t="s">
        <v>508</v>
      </c>
      <c r="B340" t="s">
        <v>320</v>
      </c>
      <c r="C340" t="s">
        <v>789</v>
      </c>
      <c r="D340" t="s">
        <v>589</v>
      </c>
      <c r="E340" s="6">
        <v>46.434782608695649</v>
      </c>
      <c r="F340" s="6">
        <v>3.4565217391304346</v>
      </c>
      <c r="G340" s="6">
        <v>3.2608695652173912E-2</v>
      </c>
      <c r="H340" s="6">
        <v>0.17934782608695651</v>
      </c>
      <c r="I340" s="6">
        <v>0.30434782608695654</v>
      </c>
      <c r="J340" s="6">
        <v>0</v>
      </c>
      <c r="K340" s="6">
        <v>0</v>
      </c>
      <c r="L340" s="6">
        <v>0.45500000000000002</v>
      </c>
      <c r="M340" s="6">
        <v>5.1526086956521739</v>
      </c>
      <c r="N340" s="6">
        <v>0</v>
      </c>
      <c r="O340" s="6">
        <f>SUM(NonNurse[[#This Row],[Qualified Social Work Staff Hours]],NonNurse[[#This Row],[Other Social Work Staff Hours]])/NonNurse[[#This Row],[MDS Census]]</f>
        <v>0.11096441947565544</v>
      </c>
      <c r="P340" s="6">
        <v>10.315869565217389</v>
      </c>
      <c r="Q340" s="6">
        <v>0</v>
      </c>
      <c r="R340" s="6">
        <f>SUM(NonNurse[[#This Row],[Qualified Activities Professional Hours]],NonNurse[[#This Row],[Other Activities Professional Hours]])/NonNurse[[#This Row],[MDS Census]]</f>
        <v>0.22215823970037449</v>
      </c>
      <c r="S340" s="6">
        <v>1.9863043478260871</v>
      </c>
      <c r="T340" s="6">
        <v>3.8386956521739135</v>
      </c>
      <c r="U340" s="6">
        <v>0</v>
      </c>
      <c r="V340" s="6">
        <f>SUM(NonNurse[[#This Row],[Occupational Therapist Hours]],NonNurse[[#This Row],[OT Assistant Hours]],NonNurse[[#This Row],[OT Aide Hours]])/NonNurse[[#This Row],[MDS Census]]</f>
        <v>0.12544475655430715</v>
      </c>
      <c r="W340" s="6">
        <v>3.8618478260869575</v>
      </c>
      <c r="X340" s="6">
        <v>9.7439130434782584</v>
      </c>
      <c r="Y340" s="6">
        <v>0</v>
      </c>
      <c r="Z340" s="6">
        <f>SUM(NonNurse[[#This Row],[Physical Therapist (PT) Hours]],NonNurse[[#This Row],[PT Assistant Hours]],NonNurse[[#This Row],[PT Aide Hours]])/NonNurse[[#This Row],[MDS Census]]</f>
        <v>0.2930079588014981</v>
      </c>
      <c r="AA340" s="6">
        <v>0</v>
      </c>
      <c r="AB340" s="6">
        <v>0</v>
      </c>
      <c r="AC340" s="6">
        <v>0</v>
      </c>
      <c r="AD340" s="6">
        <v>0</v>
      </c>
      <c r="AE340" s="6">
        <v>0</v>
      </c>
      <c r="AF340" s="6">
        <v>0</v>
      </c>
      <c r="AG340" s="6">
        <v>0</v>
      </c>
      <c r="AH340" s="1">
        <v>155667</v>
      </c>
      <c r="AI340">
        <v>5</v>
      </c>
    </row>
    <row r="341" spans="1:35" x14ac:dyDescent="0.25">
      <c r="A341" t="s">
        <v>508</v>
      </c>
      <c r="B341" t="s">
        <v>360</v>
      </c>
      <c r="C341" t="s">
        <v>812</v>
      </c>
      <c r="D341" t="s">
        <v>590</v>
      </c>
      <c r="E341" s="6">
        <v>29.489130434782609</v>
      </c>
      <c r="F341" s="6">
        <v>5.2173913043478262</v>
      </c>
      <c r="G341" s="6">
        <v>0.2608695652173913</v>
      </c>
      <c r="H341" s="6">
        <v>0.25</v>
      </c>
      <c r="I341" s="6">
        <v>8.6956521739130432E-2</v>
      </c>
      <c r="J341" s="6">
        <v>0</v>
      </c>
      <c r="K341" s="6">
        <v>0</v>
      </c>
      <c r="L341" s="6">
        <v>0.69021739130434778</v>
      </c>
      <c r="M341" s="6">
        <v>5.3043478260869561</v>
      </c>
      <c r="N341" s="6">
        <v>0</v>
      </c>
      <c r="O341" s="6">
        <f>SUM(NonNurse[[#This Row],[Qualified Social Work Staff Hours]],NonNurse[[#This Row],[Other Social Work Staff Hours]])/NonNurse[[#This Row],[MDS Census]]</f>
        <v>0.17987467747880573</v>
      </c>
      <c r="P341" s="6">
        <v>4.6983695652173916</v>
      </c>
      <c r="Q341" s="6">
        <v>4.5407608695652177</v>
      </c>
      <c r="R341" s="6">
        <f>SUM(NonNurse[[#This Row],[Qualified Activities Professional Hours]],NonNurse[[#This Row],[Other Activities Professional Hours]])/NonNurse[[#This Row],[MDS Census]]</f>
        <v>0.31330630298562478</v>
      </c>
      <c r="S341" s="6">
        <v>5.2934782608695654</v>
      </c>
      <c r="T341" s="6">
        <v>0</v>
      </c>
      <c r="U341" s="6">
        <v>0</v>
      </c>
      <c r="V341" s="6">
        <f>SUM(NonNurse[[#This Row],[Occupational Therapist Hours]],NonNurse[[#This Row],[OT Assistant Hours]],NonNurse[[#This Row],[OT Aide Hours]])/NonNurse[[#This Row],[MDS Census]]</f>
        <v>0.17950608182823444</v>
      </c>
      <c r="W341" s="6">
        <v>0.92119565217391308</v>
      </c>
      <c r="X341" s="6">
        <v>6.2853260869565215</v>
      </c>
      <c r="Y341" s="6">
        <v>0</v>
      </c>
      <c r="Z341" s="6">
        <f>SUM(NonNurse[[#This Row],[Physical Therapist (PT) Hours]],NonNurse[[#This Row],[PT Assistant Hours]],NonNurse[[#This Row],[PT Aide Hours]])/NonNurse[[#This Row],[MDS Census]]</f>
        <v>0.2443789163287873</v>
      </c>
      <c r="AA341" s="6">
        <v>0</v>
      </c>
      <c r="AB341" s="6">
        <v>0</v>
      </c>
      <c r="AC341" s="6">
        <v>0</v>
      </c>
      <c r="AD341" s="6">
        <v>0</v>
      </c>
      <c r="AE341" s="6">
        <v>0</v>
      </c>
      <c r="AF341" s="6">
        <v>0</v>
      </c>
      <c r="AG341" s="6">
        <v>0</v>
      </c>
      <c r="AH341" s="1">
        <v>155714</v>
      </c>
      <c r="AI341">
        <v>5</v>
      </c>
    </row>
    <row r="342" spans="1:35" x14ac:dyDescent="0.25">
      <c r="A342" t="s">
        <v>508</v>
      </c>
      <c r="B342" t="s">
        <v>323</v>
      </c>
      <c r="C342" t="s">
        <v>758</v>
      </c>
      <c r="D342" t="s">
        <v>550</v>
      </c>
      <c r="E342" s="6">
        <v>65</v>
      </c>
      <c r="F342" s="6">
        <v>23.658804347826084</v>
      </c>
      <c r="G342" s="6">
        <v>1.4130434782608696</v>
      </c>
      <c r="H342" s="6">
        <v>0</v>
      </c>
      <c r="I342" s="6">
        <v>4.3478260869565216E-2</v>
      </c>
      <c r="J342" s="6">
        <v>0</v>
      </c>
      <c r="K342" s="6">
        <v>0</v>
      </c>
      <c r="L342" s="6">
        <v>4.311304347826086</v>
      </c>
      <c r="M342" s="6">
        <v>5.7247826086956515</v>
      </c>
      <c r="N342" s="6">
        <v>0</v>
      </c>
      <c r="O342" s="6">
        <f>SUM(NonNurse[[#This Row],[Qualified Social Work Staff Hours]],NonNurse[[#This Row],[Other Social Work Staff Hours]])/NonNurse[[#This Row],[MDS Census]]</f>
        <v>8.8073578595317711E-2</v>
      </c>
      <c r="P342" s="6">
        <v>5.4186956521739136</v>
      </c>
      <c r="Q342" s="6">
        <v>24.050760869565217</v>
      </c>
      <c r="R342" s="6">
        <f>SUM(NonNurse[[#This Row],[Qualified Activities Professional Hours]],NonNurse[[#This Row],[Other Activities Professional Hours]])/NonNurse[[#This Row],[MDS Census]]</f>
        <v>0.45337625418060201</v>
      </c>
      <c r="S342" s="6">
        <v>4.763152173913042</v>
      </c>
      <c r="T342" s="6">
        <v>5.2955434782608695</v>
      </c>
      <c r="U342" s="6">
        <v>0</v>
      </c>
      <c r="V342" s="6">
        <f>SUM(NonNurse[[#This Row],[Occupational Therapist Hours]],NonNurse[[#This Row],[OT Assistant Hours]],NonNurse[[#This Row],[OT Aide Hours]])/NonNurse[[#This Row],[MDS Census]]</f>
        <v>0.15474916387959864</v>
      </c>
      <c r="W342" s="6">
        <v>8.238260869565222</v>
      </c>
      <c r="X342" s="6">
        <v>9.549456521739133</v>
      </c>
      <c r="Y342" s="6">
        <v>0</v>
      </c>
      <c r="Z342" s="6">
        <f>SUM(NonNurse[[#This Row],[Physical Therapist (PT) Hours]],NonNurse[[#This Row],[PT Assistant Hours]],NonNurse[[#This Row],[PT Aide Hours]])/NonNurse[[#This Row],[MDS Census]]</f>
        <v>0.27365719063545163</v>
      </c>
      <c r="AA342" s="6">
        <v>0</v>
      </c>
      <c r="AB342" s="6">
        <v>0</v>
      </c>
      <c r="AC342" s="6">
        <v>0</v>
      </c>
      <c r="AD342" s="6">
        <v>61.297282608695639</v>
      </c>
      <c r="AE342" s="6">
        <v>0</v>
      </c>
      <c r="AF342" s="6">
        <v>0</v>
      </c>
      <c r="AG342" s="6">
        <v>0</v>
      </c>
      <c r="AH342" s="1">
        <v>155671</v>
      </c>
      <c r="AI342">
        <v>5</v>
      </c>
    </row>
    <row r="343" spans="1:35" x14ac:dyDescent="0.25">
      <c r="A343" t="s">
        <v>508</v>
      </c>
      <c r="B343" t="s">
        <v>480</v>
      </c>
      <c r="C343" t="s">
        <v>759</v>
      </c>
      <c r="D343" t="s">
        <v>624</v>
      </c>
      <c r="E343" s="6">
        <v>44.771739130434781</v>
      </c>
      <c r="F343" s="6">
        <v>25.186739130434784</v>
      </c>
      <c r="G343" s="6">
        <v>0.52173913043478259</v>
      </c>
      <c r="H343" s="6">
        <v>3.2608695652173912E-2</v>
      </c>
      <c r="I343" s="6">
        <v>0</v>
      </c>
      <c r="J343" s="6">
        <v>0</v>
      </c>
      <c r="K343" s="6">
        <v>0</v>
      </c>
      <c r="L343" s="6">
        <v>0</v>
      </c>
      <c r="M343" s="6">
        <v>4.5813043478260864</v>
      </c>
      <c r="N343" s="6">
        <v>0</v>
      </c>
      <c r="O343" s="6">
        <f>SUM(NonNurse[[#This Row],[Qualified Social Work Staff Hours]],NonNurse[[#This Row],[Other Social Work Staff Hours]])/NonNurse[[#This Row],[MDS Census]]</f>
        <v>0.10232580723476571</v>
      </c>
      <c r="P343" s="6">
        <v>0.27358695652173914</v>
      </c>
      <c r="Q343" s="6">
        <v>17.135217391304352</v>
      </c>
      <c r="R343" s="6">
        <f>SUM(NonNurse[[#This Row],[Qualified Activities Professional Hours]],NonNurse[[#This Row],[Other Activities Professional Hours]])/NonNurse[[#This Row],[MDS Census]]</f>
        <v>0.38883466860888577</v>
      </c>
      <c r="S343" s="6">
        <v>0.6881521739130434</v>
      </c>
      <c r="T343" s="6">
        <v>5.0509782608695657</v>
      </c>
      <c r="U343" s="6">
        <v>0</v>
      </c>
      <c r="V343" s="6">
        <f>SUM(NonNurse[[#This Row],[Occupational Therapist Hours]],NonNurse[[#This Row],[OT Assistant Hours]],NonNurse[[#This Row],[OT Aide Hours]])/NonNurse[[#This Row],[MDS Census]]</f>
        <v>0.12818645302257831</v>
      </c>
      <c r="W343" s="6">
        <v>0.67130434782608706</v>
      </c>
      <c r="X343" s="6">
        <v>4.0719565217391303</v>
      </c>
      <c r="Y343" s="6">
        <v>0</v>
      </c>
      <c r="Z343" s="6">
        <f>SUM(NonNurse[[#This Row],[Physical Therapist (PT) Hours]],NonNurse[[#This Row],[PT Assistant Hours]],NonNurse[[#This Row],[PT Aide Hours]])/NonNurse[[#This Row],[MDS Census]]</f>
        <v>0.10594319009468318</v>
      </c>
      <c r="AA343" s="6">
        <v>0</v>
      </c>
      <c r="AB343" s="6">
        <v>0</v>
      </c>
      <c r="AC343" s="6">
        <v>0</v>
      </c>
      <c r="AD343" s="6">
        <v>55.364565217391295</v>
      </c>
      <c r="AE343" s="6">
        <v>0</v>
      </c>
      <c r="AF343" s="6">
        <v>0</v>
      </c>
      <c r="AG343" s="6">
        <v>0</v>
      </c>
      <c r="AH343" s="1">
        <v>155851</v>
      </c>
      <c r="AI343">
        <v>5</v>
      </c>
    </row>
    <row r="344" spans="1:35" x14ac:dyDescent="0.25">
      <c r="A344" t="s">
        <v>508</v>
      </c>
      <c r="B344" t="s">
        <v>161</v>
      </c>
      <c r="C344" t="s">
        <v>684</v>
      </c>
      <c r="D344" t="s">
        <v>626</v>
      </c>
      <c r="E344" s="6">
        <v>86.336956521739125</v>
      </c>
      <c r="F344" s="6">
        <v>5.5652173913043477</v>
      </c>
      <c r="G344" s="6">
        <v>0</v>
      </c>
      <c r="H344" s="6">
        <v>0</v>
      </c>
      <c r="I344" s="6">
        <v>0.85869565217391308</v>
      </c>
      <c r="J344" s="6">
        <v>0</v>
      </c>
      <c r="K344" s="6">
        <v>0</v>
      </c>
      <c r="L344" s="6">
        <v>3.7069565217391314</v>
      </c>
      <c r="M344" s="6">
        <v>4.0923913043478262</v>
      </c>
      <c r="N344" s="6">
        <v>5.6521739130434785</v>
      </c>
      <c r="O344" s="6">
        <f>SUM(NonNurse[[#This Row],[Qualified Social Work Staff Hours]],NonNurse[[#This Row],[Other Social Work Staff Hours]])/NonNurse[[#This Row],[MDS Census]]</f>
        <v>0.11286667505980109</v>
      </c>
      <c r="P344" s="6">
        <v>1.0027173913043479</v>
      </c>
      <c r="Q344" s="6">
        <v>8.3940217391304355</v>
      </c>
      <c r="R344" s="6">
        <f>SUM(NonNurse[[#This Row],[Qualified Activities Professional Hours]],NonNurse[[#This Row],[Other Activities Professional Hours]])/NonNurse[[#This Row],[MDS Census]]</f>
        <v>0.10883797054009821</v>
      </c>
      <c r="S344" s="6">
        <v>3.262391304347827</v>
      </c>
      <c r="T344" s="6">
        <v>5.6503260869565208</v>
      </c>
      <c r="U344" s="6">
        <v>0</v>
      </c>
      <c r="V344" s="6">
        <f>SUM(NonNurse[[#This Row],[Occupational Therapist Hours]],NonNurse[[#This Row],[OT Assistant Hours]],NonNurse[[#This Row],[OT Aide Hours]])/NonNurse[[#This Row],[MDS Census]]</f>
        <v>0.10323177640689916</v>
      </c>
      <c r="W344" s="6">
        <v>2.5061956521739135</v>
      </c>
      <c r="X344" s="6">
        <v>4.6718478260869567</v>
      </c>
      <c r="Y344" s="6">
        <v>0</v>
      </c>
      <c r="Z344" s="6">
        <f>SUM(NonNurse[[#This Row],[Physical Therapist (PT) Hours]],NonNurse[[#This Row],[PT Assistant Hours]],NonNurse[[#This Row],[PT Aide Hours]])/NonNurse[[#This Row],[MDS Census]]</f>
        <v>8.3139871585043434E-2</v>
      </c>
      <c r="AA344" s="6">
        <v>0</v>
      </c>
      <c r="AB344" s="6">
        <v>0.15217391304347827</v>
      </c>
      <c r="AC344" s="6">
        <v>0</v>
      </c>
      <c r="AD344" s="6">
        <v>0</v>
      </c>
      <c r="AE344" s="6">
        <v>0.5</v>
      </c>
      <c r="AF344" s="6">
        <v>0</v>
      </c>
      <c r="AG344" s="6">
        <v>0</v>
      </c>
      <c r="AH344" s="1">
        <v>155335</v>
      </c>
      <c r="AI344">
        <v>5</v>
      </c>
    </row>
    <row r="345" spans="1:35" x14ac:dyDescent="0.25">
      <c r="A345" t="s">
        <v>508</v>
      </c>
      <c r="B345" t="s">
        <v>406</v>
      </c>
      <c r="C345" t="s">
        <v>720</v>
      </c>
      <c r="D345" t="s">
        <v>567</v>
      </c>
      <c r="E345" s="6">
        <v>135.5</v>
      </c>
      <c r="F345" s="6">
        <v>11.217391304347826</v>
      </c>
      <c r="G345" s="6">
        <v>2.1032608695652173</v>
      </c>
      <c r="H345" s="6">
        <v>0.35597826086956524</v>
      </c>
      <c r="I345" s="6">
        <v>6.5869565217391308</v>
      </c>
      <c r="J345" s="6">
        <v>0</v>
      </c>
      <c r="K345" s="6">
        <v>0</v>
      </c>
      <c r="L345" s="6">
        <v>5.6033695652173909</v>
      </c>
      <c r="M345" s="6">
        <v>9.4320652173913047</v>
      </c>
      <c r="N345" s="6">
        <v>0</v>
      </c>
      <c r="O345" s="6">
        <f>SUM(NonNurse[[#This Row],[Qualified Social Work Staff Hours]],NonNurse[[#This Row],[Other Social Work Staff Hours]])/NonNurse[[#This Row],[MDS Census]]</f>
        <v>6.9609337397721807E-2</v>
      </c>
      <c r="P345" s="6">
        <v>5.1739130434782608</v>
      </c>
      <c r="Q345" s="6">
        <v>4.0135869565217392</v>
      </c>
      <c r="R345" s="6">
        <f>SUM(NonNurse[[#This Row],[Qualified Activities Professional Hours]],NonNurse[[#This Row],[Other Activities Professional Hours]])/NonNurse[[#This Row],[MDS Census]]</f>
        <v>6.780442804428044E-2</v>
      </c>
      <c r="S345" s="6">
        <v>9.89097826086957</v>
      </c>
      <c r="T345" s="6">
        <v>9.9747826086956568</v>
      </c>
      <c r="U345" s="6">
        <v>0</v>
      </c>
      <c r="V345" s="6">
        <f>SUM(NonNurse[[#This Row],[Occupational Therapist Hours]],NonNurse[[#This Row],[OT Assistant Hours]],NonNurse[[#This Row],[OT Aide Hours]])/NonNurse[[#This Row],[MDS Census]]</f>
        <v>0.14661078132520464</v>
      </c>
      <c r="W345" s="6">
        <v>14.451304347826079</v>
      </c>
      <c r="X345" s="6">
        <v>8.7226086956521822</v>
      </c>
      <c r="Y345" s="6">
        <v>0</v>
      </c>
      <c r="Z345" s="6">
        <f>SUM(NonNurse[[#This Row],[Physical Therapist (PT) Hours]],NonNurse[[#This Row],[PT Assistant Hours]],NonNurse[[#This Row],[PT Aide Hours]])/NonNurse[[#This Row],[MDS Census]]</f>
        <v>0.17102518851275469</v>
      </c>
      <c r="AA345" s="6">
        <v>0</v>
      </c>
      <c r="AB345" s="6">
        <v>0</v>
      </c>
      <c r="AC345" s="6">
        <v>0</v>
      </c>
      <c r="AD345" s="6">
        <v>0</v>
      </c>
      <c r="AE345" s="6">
        <v>0</v>
      </c>
      <c r="AF345" s="6">
        <v>0</v>
      </c>
      <c r="AG345" s="6">
        <v>0</v>
      </c>
      <c r="AH345" s="1">
        <v>155771</v>
      </c>
      <c r="AI345">
        <v>5</v>
      </c>
    </row>
    <row r="346" spans="1:35" x14ac:dyDescent="0.25">
      <c r="A346" t="s">
        <v>508</v>
      </c>
      <c r="B346" t="s">
        <v>316</v>
      </c>
      <c r="C346" t="s">
        <v>683</v>
      </c>
      <c r="D346" t="s">
        <v>634</v>
      </c>
      <c r="E346" s="6">
        <v>75</v>
      </c>
      <c r="F346" s="6">
        <v>28.289999999999992</v>
      </c>
      <c r="G346" s="6">
        <v>0.84782608695652173</v>
      </c>
      <c r="H346" s="6">
        <v>0.36956521739130432</v>
      </c>
      <c r="I346" s="6">
        <v>0</v>
      </c>
      <c r="J346" s="6">
        <v>0</v>
      </c>
      <c r="K346" s="6">
        <v>0</v>
      </c>
      <c r="L346" s="6">
        <v>0.90184782608695624</v>
      </c>
      <c r="M346" s="6">
        <v>0</v>
      </c>
      <c r="N346" s="6">
        <v>0</v>
      </c>
      <c r="O346" s="6">
        <f>SUM(NonNurse[[#This Row],[Qualified Social Work Staff Hours]],NonNurse[[#This Row],[Other Social Work Staff Hours]])/NonNurse[[#This Row],[MDS Census]]</f>
        <v>0</v>
      </c>
      <c r="P346" s="6">
        <v>5.7084782608695663</v>
      </c>
      <c r="Q346" s="6">
        <v>13.234130434782609</v>
      </c>
      <c r="R346" s="6">
        <f>SUM(NonNurse[[#This Row],[Qualified Activities Professional Hours]],NonNurse[[#This Row],[Other Activities Professional Hours]])/NonNurse[[#This Row],[MDS Census]]</f>
        <v>0.25256811594202899</v>
      </c>
      <c r="S346" s="6">
        <v>1.5019565217391304</v>
      </c>
      <c r="T346" s="6">
        <v>4.5380434782608692</v>
      </c>
      <c r="U346" s="6">
        <v>0</v>
      </c>
      <c r="V346" s="6">
        <f>SUM(NonNurse[[#This Row],[Occupational Therapist Hours]],NonNurse[[#This Row],[OT Assistant Hours]],NonNurse[[#This Row],[OT Aide Hours]])/NonNurse[[#This Row],[MDS Census]]</f>
        <v>8.0533333333333318E-2</v>
      </c>
      <c r="W346" s="6">
        <v>6.4433695652173908</v>
      </c>
      <c r="X346" s="6">
        <v>2.2558695652173921</v>
      </c>
      <c r="Y346" s="6">
        <v>0</v>
      </c>
      <c r="Z346" s="6">
        <f>SUM(NonNurse[[#This Row],[Physical Therapist (PT) Hours]],NonNurse[[#This Row],[PT Assistant Hours]],NonNurse[[#This Row],[PT Aide Hours]])/NonNurse[[#This Row],[MDS Census]]</f>
        <v>0.11598985507246377</v>
      </c>
      <c r="AA346" s="6">
        <v>0</v>
      </c>
      <c r="AB346" s="6">
        <v>0</v>
      </c>
      <c r="AC346" s="6">
        <v>0</v>
      </c>
      <c r="AD346" s="6">
        <v>45.880543478260869</v>
      </c>
      <c r="AE346" s="6">
        <v>0</v>
      </c>
      <c r="AF346" s="6">
        <v>0</v>
      </c>
      <c r="AG346" s="6">
        <v>0</v>
      </c>
      <c r="AH346" s="1">
        <v>155661</v>
      </c>
      <c r="AI346">
        <v>5</v>
      </c>
    </row>
    <row r="347" spans="1:35" x14ac:dyDescent="0.25">
      <c r="A347" t="s">
        <v>508</v>
      </c>
      <c r="B347" t="s">
        <v>248</v>
      </c>
      <c r="C347" t="s">
        <v>697</v>
      </c>
      <c r="D347" t="s">
        <v>596</v>
      </c>
      <c r="E347" s="6">
        <v>56.130434782608695</v>
      </c>
      <c r="F347" s="6">
        <v>25.650434782608698</v>
      </c>
      <c r="G347" s="6">
        <v>0.29347826086956524</v>
      </c>
      <c r="H347" s="6">
        <v>9.2391304347826081E-2</v>
      </c>
      <c r="I347" s="6">
        <v>0</v>
      </c>
      <c r="J347" s="6">
        <v>0</v>
      </c>
      <c r="K347" s="6">
        <v>0</v>
      </c>
      <c r="L347" s="6">
        <v>0</v>
      </c>
      <c r="M347" s="6">
        <v>4.8917391304347833</v>
      </c>
      <c r="N347" s="6">
        <v>0</v>
      </c>
      <c r="O347" s="6">
        <f>SUM(NonNurse[[#This Row],[Qualified Social Work Staff Hours]],NonNurse[[#This Row],[Other Social Work Staff Hours]])/NonNurse[[#This Row],[MDS Census]]</f>
        <v>8.7149496514329988E-2</v>
      </c>
      <c r="P347" s="6">
        <v>4.9348913043478264</v>
      </c>
      <c r="Q347" s="6">
        <v>18.447282608695666</v>
      </c>
      <c r="R347" s="6">
        <f>SUM(NonNurse[[#This Row],[Qualified Activities Professional Hours]],NonNurse[[#This Row],[Other Activities Professional Hours]])/NonNurse[[#This Row],[MDS Census]]</f>
        <v>0.41656855151045724</v>
      </c>
      <c r="S347" s="6">
        <v>4.6182608695652183</v>
      </c>
      <c r="T347" s="6">
        <v>0</v>
      </c>
      <c r="U347" s="6">
        <v>0</v>
      </c>
      <c r="V347" s="6">
        <f>SUM(NonNurse[[#This Row],[Occupational Therapist Hours]],NonNurse[[#This Row],[OT Assistant Hours]],NonNurse[[#This Row],[OT Aide Hours]])/NonNurse[[#This Row],[MDS Census]]</f>
        <v>8.2277304415182051E-2</v>
      </c>
      <c r="W347" s="6">
        <v>4.162934782608696</v>
      </c>
      <c r="X347" s="6">
        <v>3.5934782608695657</v>
      </c>
      <c r="Y347" s="6">
        <v>0</v>
      </c>
      <c r="Z347" s="6">
        <f>SUM(NonNurse[[#This Row],[Physical Therapist (PT) Hours]],NonNurse[[#This Row],[PT Assistant Hours]],NonNurse[[#This Row],[PT Aide Hours]])/NonNurse[[#This Row],[MDS Census]]</f>
        <v>0.13818551510457011</v>
      </c>
      <c r="AA347" s="6">
        <v>0</v>
      </c>
      <c r="AB347" s="6">
        <v>0</v>
      </c>
      <c r="AC347" s="6">
        <v>0</v>
      </c>
      <c r="AD347" s="6">
        <v>53.458152173913057</v>
      </c>
      <c r="AE347" s="6">
        <v>0</v>
      </c>
      <c r="AF347" s="6">
        <v>0</v>
      </c>
      <c r="AG347" s="6">
        <v>0</v>
      </c>
      <c r="AH347" s="1">
        <v>155495</v>
      </c>
      <c r="AI347">
        <v>5</v>
      </c>
    </row>
    <row r="348" spans="1:35" x14ac:dyDescent="0.25">
      <c r="A348" t="s">
        <v>508</v>
      </c>
      <c r="B348" t="s">
        <v>159</v>
      </c>
      <c r="C348" t="s">
        <v>752</v>
      </c>
      <c r="D348" t="s">
        <v>577</v>
      </c>
      <c r="E348" s="6">
        <v>82.836956521739125</v>
      </c>
      <c r="F348" s="6">
        <v>5.2608695652173916</v>
      </c>
      <c r="G348" s="6">
        <v>0</v>
      </c>
      <c r="H348" s="6">
        <v>0</v>
      </c>
      <c r="I348" s="6">
        <v>0</v>
      </c>
      <c r="J348" s="6">
        <v>0</v>
      </c>
      <c r="K348" s="6">
        <v>0</v>
      </c>
      <c r="L348" s="6">
        <v>3.968804347826087</v>
      </c>
      <c r="M348" s="6">
        <v>0</v>
      </c>
      <c r="N348" s="6">
        <v>6.0842391304347823</v>
      </c>
      <c r="O348" s="6">
        <f>SUM(NonNurse[[#This Row],[Qualified Social Work Staff Hours]],NonNurse[[#This Row],[Other Social Work Staff Hours]])/NonNurse[[#This Row],[MDS Census]]</f>
        <v>7.3448366356121245E-2</v>
      </c>
      <c r="P348" s="6">
        <v>5.0878260869565217</v>
      </c>
      <c r="Q348" s="6">
        <v>6.4245652173913053</v>
      </c>
      <c r="R348" s="6">
        <f>SUM(NonNurse[[#This Row],[Qualified Activities Professional Hours]],NonNurse[[#This Row],[Other Activities Professional Hours]])/NonNurse[[#This Row],[MDS Census]]</f>
        <v>0.13897651226873114</v>
      </c>
      <c r="S348" s="6">
        <v>5.0367391304347828</v>
      </c>
      <c r="T348" s="6">
        <v>8.24434782608696</v>
      </c>
      <c r="U348" s="6">
        <v>0</v>
      </c>
      <c r="V348" s="6">
        <f>SUM(NonNurse[[#This Row],[Occupational Therapist Hours]],NonNurse[[#This Row],[OT Assistant Hours]],NonNurse[[#This Row],[OT Aide Hours]])/NonNurse[[#This Row],[MDS Census]]</f>
        <v>0.16032804093950931</v>
      </c>
      <c r="W348" s="6">
        <v>5.2882608695652191</v>
      </c>
      <c r="X348" s="6">
        <v>13.454239130434784</v>
      </c>
      <c r="Y348" s="6">
        <v>0</v>
      </c>
      <c r="Z348" s="6">
        <f>SUM(NonNurse[[#This Row],[Physical Therapist (PT) Hours]],NonNurse[[#This Row],[PT Assistant Hours]],NonNurse[[#This Row],[PT Aide Hours]])/NonNurse[[#This Row],[MDS Census]]</f>
        <v>0.22625770896207853</v>
      </c>
      <c r="AA348" s="6">
        <v>0</v>
      </c>
      <c r="AB348" s="6">
        <v>0</v>
      </c>
      <c r="AC348" s="6">
        <v>0</v>
      </c>
      <c r="AD348" s="6">
        <v>12.78347826086957</v>
      </c>
      <c r="AE348" s="6">
        <v>0</v>
      </c>
      <c r="AF348" s="6">
        <v>0</v>
      </c>
      <c r="AG348" s="6">
        <v>0</v>
      </c>
      <c r="AH348" s="1">
        <v>155333</v>
      </c>
      <c r="AI348">
        <v>5</v>
      </c>
    </row>
    <row r="349" spans="1:35" x14ac:dyDescent="0.25">
      <c r="A349" t="s">
        <v>508</v>
      </c>
      <c r="B349" t="s">
        <v>482</v>
      </c>
      <c r="C349" t="s">
        <v>822</v>
      </c>
      <c r="D349" t="s">
        <v>578</v>
      </c>
      <c r="E349" s="6">
        <v>48.086956521739133</v>
      </c>
      <c r="F349" s="6">
        <v>5.2173913043478262</v>
      </c>
      <c r="G349" s="6">
        <v>0.92391304347826086</v>
      </c>
      <c r="H349" s="6">
        <v>9.7826086956521743E-2</v>
      </c>
      <c r="I349" s="6">
        <v>1.2826086956521738</v>
      </c>
      <c r="J349" s="6">
        <v>0</v>
      </c>
      <c r="K349" s="6">
        <v>0</v>
      </c>
      <c r="L349" s="6">
        <v>4.2989130434782608</v>
      </c>
      <c r="M349" s="6">
        <v>10.782608695652174</v>
      </c>
      <c r="N349" s="6">
        <v>0</v>
      </c>
      <c r="O349" s="6">
        <f>SUM(NonNurse[[#This Row],[Qualified Social Work Staff Hours]],NonNurse[[#This Row],[Other Social Work Staff Hours]])/NonNurse[[#This Row],[MDS Census]]</f>
        <v>0.22423146473779385</v>
      </c>
      <c r="P349" s="6">
        <v>0</v>
      </c>
      <c r="Q349" s="6">
        <v>0</v>
      </c>
      <c r="R349" s="6">
        <f>SUM(NonNurse[[#This Row],[Qualified Activities Professional Hours]],NonNurse[[#This Row],[Other Activities Professional Hours]])/NonNurse[[#This Row],[MDS Census]]</f>
        <v>0</v>
      </c>
      <c r="S349" s="6">
        <v>5.3559782608695654</v>
      </c>
      <c r="T349" s="6">
        <v>15.904891304347826</v>
      </c>
      <c r="U349" s="6">
        <v>0</v>
      </c>
      <c r="V349" s="6">
        <f>SUM(NonNurse[[#This Row],[Occupational Therapist Hours]],NonNurse[[#This Row],[OT Assistant Hours]],NonNurse[[#This Row],[OT Aide Hours]])/NonNurse[[#This Row],[MDS Census]]</f>
        <v>0.44213381555153702</v>
      </c>
      <c r="W349" s="6">
        <v>9.875</v>
      </c>
      <c r="X349" s="6">
        <v>11.779891304347826</v>
      </c>
      <c r="Y349" s="6">
        <v>0</v>
      </c>
      <c r="Z349" s="6">
        <f>SUM(NonNurse[[#This Row],[Physical Therapist (PT) Hours]],NonNurse[[#This Row],[PT Assistant Hours]],NonNurse[[#This Row],[PT Aide Hours]])/NonNurse[[#This Row],[MDS Census]]</f>
        <v>0.45032775768535266</v>
      </c>
      <c r="AA349" s="6">
        <v>0</v>
      </c>
      <c r="AB349" s="6">
        <v>4.5760869565217392</v>
      </c>
      <c r="AC349" s="6">
        <v>0</v>
      </c>
      <c r="AD349" s="6">
        <v>0</v>
      </c>
      <c r="AE349" s="6">
        <v>6.5760869565217392</v>
      </c>
      <c r="AF349" s="6">
        <v>0</v>
      </c>
      <c r="AG349" s="6">
        <v>0</v>
      </c>
      <c r="AH349" s="1">
        <v>155853</v>
      </c>
      <c r="AI349">
        <v>5</v>
      </c>
    </row>
    <row r="350" spans="1:35" x14ac:dyDescent="0.25">
      <c r="A350" t="s">
        <v>508</v>
      </c>
      <c r="B350" t="s">
        <v>154</v>
      </c>
      <c r="C350" t="s">
        <v>710</v>
      </c>
      <c r="D350" t="s">
        <v>607</v>
      </c>
      <c r="E350" s="6">
        <v>52.684782608695649</v>
      </c>
      <c r="F350" s="6">
        <v>5.3913043478260869</v>
      </c>
      <c r="G350" s="6">
        <v>0.58695652173913049</v>
      </c>
      <c r="H350" s="6">
        <v>0.3</v>
      </c>
      <c r="I350" s="6">
        <v>2.8586956521739131</v>
      </c>
      <c r="J350" s="6">
        <v>0</v>
      </c>
      <c r="K350" s="6">
        <v>0</v>
      </c>
      <c r="L350" s="6">
        <v>3.3522826086956519</v>
      </c>
      <c r="M350" s="6">
        <v>5.2173913043478262</v>
      </c>
      <c r="N350" s="6">
        <v>0</v>
      </c>
      <c r="O350" s="6">
        <f>SUM(NonNurse[[#This Row],[Qualified Social Work Staff Hours]],NonNurse[[#This Row],[Other Social Work Staff Hours]])/NonNurse[[#This Row],[MDS Census]]</f>
        <v>9.9030328037961635E-2</v>
      </c>
      <c r="P350" s="6">
        <v>4.9701086956521738</v>
      </c>
      <c r="Q350" s="6">
        <v>5.1297826086956517</v>
      </c>
      <c r="R350" s="6">
        <f>SUM(NonNurse[[#This Row],[Qualified Activities Professional Hours]],NonNurse[[#This Row],[Other Activities Professional Hours]])/NonNurse[[#This Row],[MDS Census]]</f>
        <v>0.19170414689498658</v>
      </c>
      <c r="S350" s="6">
        <v>8.2354347826086975</v>
      </c>
      <c r="T350" s="6">
        <v>0.52010869565217388</v>
      </c>
      <c r="U350" s="6">
        <v>0</v>
      </c>
      <c r="V350" s="6">
        <f>SUM(NonNurse[[#This Row],[Occupational Therapist Hours]],NonNurse[[#This Row],[OT Assistant Hours]],NonNurse[[#This Row],[OT Aide Hours]])/NonNurse[[#This Row],[MDS Census]]</f>
        <v>0.16618733237053854</v>
      </c>
      <c r="W350" s="6">
        <v>4.149673913043479</v>
      </c>
      <c r="X350" s="6">
        <v>4.3723913043478264</v>
      </c>
      <c r="Y350" s="6">
        <v>0</v>
      </c>
      <c r="Z350" s="6">
        <f>SUM(NonNurse[[#This Row],[Physical Therapist (PT) Hours]],NonNurse[[#This Row],[PT Assistant Hours]],NonNurse[[#This Row],[PT Aide Hours]])/NonNurse[[#This Row],[MDS Census]]</f>
        <v>0.16175572519083972</v>
      </c>
      <c r="AA350" s="6">
        <v>0</v>
      </c>
      <c r="AB350" s="6">
        <v>0</v>
      </c>
      <c r="AC350" s="6">
        <v>0</v>
      </c>
      <c r="AD350" s="6">
        <v>0</v>
      </c>
      <c r="AE350" s="6">
        <v>0</v>
      </c>
      <c r="AF350" s="6">
        <v>0</v>
      </c>
      <c r="AG350" s="6">
        <v>1.173913043478261</v>
      </c>
      <c r="AH350" s="1">
        <v>155328</v>
      </c>
      <c r="AI350">
        <v>5</v>
      </c>
    </row>
    <row r="351" spans="1:35" x14ac:dyDescent="0.25">
      <c r="A351" t="s">
        <v>508</v>
      </c>
      <c r="B351" t="s">
        <v>243</v>
      </c>
      <c r="C351" t="s">
        <v>769</v>
      </c>
      <c r="D351" t="s">
        <v>554</v>
      </c>
      <c r="E351" s="6">
        <v>63.75</v>
      </c>
      <c r="F351" s="6">
        <v>5.7391304347826084</v>
      </c>
      <c r="G351" s="6">
        <v>0</v>
      </c>
      <c r="H351" s="6">
        <v>0</v>
      </c>
      <c r="I351" s="6">
        <v>8.6956521739130432E-2</v>
      </c>
      <c r="J351" s="6">
        <v>0</v>
      </c>
      <c r="K351" s="6">
        <v>0</v>
      </c>
      <c r="L351" s="6">
        <v>4.4772826086956528</v>
      </c>
      <c r="M351" s="6">
        <v>0</v>
      </c>
      <c r="N351" s="6">
        <v>5.9728260869565215</v>
      </c>
      <c r="O351" s="6">
        <f>SUM(NonNurse[[#This Row],[Qualified Social Work Staff Hours]],NonNurse[[#This Row],[Other Social Work Staff Hours]])/NonNurse[[#This Row],[MDS Census]]</f>
        <v>9.3691389599317984E-2</v>
      </c>
      <c r="P351" s="6">
        <v>5.3913043478260869</v>
      </c>
      <c r="Q351" s="6">
        <v>0</v>
      </c>
      <c r="R351" s="6">
        <f>SUM(NonNurse[[#This Row],[Qualified Activities Professional Hours]],NonNurse[[#This Row],[Other Activities Professional Hours]])/NonNurse[[#This Row],[MDS Census]]</f>
        <v>8.4569479965899405E-2</v>
      </c>
      <c r="S351" s="6">
        <v>4.8172826086956508</v>
      </c>
      <c r="T351" s="6">
        <v>3.674673913043478</v>
      </c>
      <c r="U351" s="6">
        <v>0</v>
      </c>
      <c r="V351" s="6">
        <f>SUM(NonNurse[[#This Row],[Occupational Therapist Hours]],NonNurse[[#This Row],[OT Assistant Hours]],NonNurse[[#This Row],[OT Aide Hours]])/NonNurse[[#This Row],[MDS Census]]</f>
        <v>0.13320716112531966</v>
      </c>
      <c r="W351" s="6">
        <v>5.4326086956521751</v>
      </c>
      <c r="X351" s="6">
        <v>6.9407608695652154</v>
      </c>
      <c r="Y351" s="6">
        <v>0</v>
      </c>
      <c r="Z351" s="6">
        <f>SUM(NonNurse[[#This Row],[Physical Therapist (PT) Hours]],NonNurse[[#This Row],[PT Assistant Hours]],NonNurse[[#This Row],[PT Aide Hours]])/NonNurse[[#This Row],[MDS Census]]</f>
        <v>0.19409207161125319</v>
      </c>
      <c r="AA351" s="6">
        <v>0</v>
      </c>
      <c r="AB351" s="6">
        <v>0</v>
      </c>
      <c r="AC351" s="6">
        <v>0</v>
      </c>
      <c r="AD351" s="6">
        <v>10.154891304347826</v>
      </c>
      <c r="AE351" s="6">
        <v>0.75</v>
      </c>
      <c r="AF351" s="6">
        <v>0</v>
      </c>
      <c r="AG351" s="6">
        <v>0</v>
      </c>
      <c r="AH351" s="1">
        <v>155489</v>
      </c>
      <c r="AI351">
        <v>5</v>
      </c>
    </row>
    <row r="352" spans="1:35" x14ac:dyDescent="0.25">
      <c r="A352" t="s">
        <v>508</v>
      </c>
      <c r="B352" t="s">
        <v>6</v>
      </c>
      <c r="C352" t="s">
        <v>710</v>
      </c>
      <c r="D352" t="s">
        <v>607</v>
      </c>
      <c r="E352" s="6">
        <v>55.467391304347828</v>
      </c>
      <c r="F352" s="6">
        <v>32.305869565217392</v>
      </c>
      <c r="G352" s="6">
        <v>0.30978260869565216</v>
      </c>
      <c r="H352" s="6">
        <v>0.2991304347826087</v>
      </c>
      <c r="I352" s="6">
        <v>0.59782608695652173</v>
      </c>
      <c r="J352" s="6">
        <v>0</v>
      </c>
      <c r="K352" s="6">
        <v>0</v>
      </c>
      <c r="L352" s="6">
        <v>3.5196739130434791</v>
      </c>
      <c r="M352" s="6">
        <v>5.3913043478260869</v>
      </c>
      <c r="N352" s="6">
        <v>0</v>
      </c>
      <c r="O352" s="6">
        <f>SUM(NonNurse[[#This Row],[Qualified Social Work Staff Hours]],NonNurse[[#This Row],[Other Social Work Staff Hours]])/NonNurse[[#This Row],[MDS Census]]</f>
        <v>9.7197726827356459E-2</v>
      </c>
      <c r="P352" s="6">
        <v>4.0745652173913021</v>
      </c>
      <c r="Q352" s="6">
        <v>5.4311956521739129</v>
      </c>
      <c r="R352" s="6">
        <f>SUM(NonNurse[[#This Row],[Qualified Activities Professional Hours]],NonNurse[[#This Row],[Other Activities Professional Hours]])/NonNurse[[#This Row],[MDS Census]]</f>
        <v>0.17137566137566132</v>
      </c>
      <c r="S352" s="6">
        <v>1.4666304347826087</v>
      </c>
      <c r="T352" s="6">
        <v>8.7468478260869524</v>
      </c>
      <c r="U352" s="6">
        <v>0</v>
      </c>
      <c r="V352" s="6">
        <f>SUM(NonNurse[[#This Row],[Occupational Therapist Hours]],NonNurse[[#This Row],[OT Assistant Hours]],NonNurse[[#This Row],[OT Aide Hours]])/NonNurse[[#This Row],[MDS Census]]</f>
        <v>0.18413482265334108</v>
      </c>
      <c r="W352" s="6">
        <v>3.9757608695652165</v>
      </c>
      <c r="X352" s="6">
        <v>3.4147826086956505</v>
      </c>
      <c r="Y352" s="6">
        <v>0</v>
      </c>
      <c r="Z352" s="6">
        <f>SUM(NonNurse[[#This Row],[Physical Therapist (PT) Hours]],NonNurse[[#This Row],[PT Assistant Hours]],NonNurse[[#This Row],[PT Aide Hours]])/NonNurse[[#This Row],[MDS Census]]</f>
        <v>0.13324123064863799</v>
      </c>
      <c r="AA352" s="6">
        <v>0</v>
      </c>
      <c r="AB352" s="6">
        <v>0</v>
      </c>
      <c r="AC352" s="6">
        <v>0</v>
      </c>
      <c r="AD352" s="6">
        <v>0</v>
      </c>
      <c r="AE352" s="6">
        <v>0</v>
      </c>
      <c r="AF352" s="6">
        <v>0</v>
      </c>
      <c r="AG352" s="6">
        <v>0</v>
      </c>
      <c r="AH352" s="1">
        <v>155348</v>
      </c>
      <c r="AI352">
        <v>5</v>
      </c>
    </row>
    <row r="353" spans="1:35" x14ac:dyDescent="0.25">
      <c r="A353" t="s">
        <v>508</v>
      </c>
      <c r="B353" t="s">
        <v>386</v>
      </c>
      <c r="C353" t="s">
        <v>817</v>
      </c>
      <c r="D353" t="s">
        <v>572</v>
      </c>
      <c r="E353" s="6">
        <v>31.543478260869566</v>
      </c>
      <c r="F353" s="6">
        <v>7.6956521739130439</v>
      </c>
      <c r="G353" s="6">
        <v>0.2608695652173913</v>
      </c>
      <c r="H353" s="6">
        <v>0.16576086956521738</v>
      </c>
      <c r="I353" s="6">
        <v>0.28260869565217389</v>
      </c>
      <c r="J353" s="6">
        <v>0</v>
      </c>
      <c r="K353" s="6">
        <v>0</v>
      </c>
      <c r="L353" s="6">
        <v>0.423804347826087</v>
      </c>
      <c r="M353" s="6">
        <v>6.3549999999999995</v>
      </c>
      <c r="N353" s="6">
        <v>0</v>
      </c>
      <c r="O353" s="6">
        <f>SUM(NonNurse[[#This Row],[Qualified Social Work Staff Hours]],NonNurse[[#This Row],[Other Social Work Staff Hours]])/NonNurse[[#This Row],[MDS Census]]</f>
        <v>0.2014679531357684</v>
      </c>
      <c r="P353" s="6">
        <v>5.5652173913043477</v>
      </c>
      <c r="Q353" s="6">
        <v>12.531195652173917</v>
      </c>
      <c r="R353" s="6">
        <f>SUM(NonNurse[[#This Row],[Qualified Activities Professional Hours]],NonNurse[[#This Row],[Other Activities Professional Hours]])/NonNurse[[#This Row],[MDS Census]]</f>
        <v>0.57369745003445904</v>
      </c>
      <c r="S353" s="6">
        <v>0.29978260869565221</v>
      </c>
      <c r="T353" s="6">
        <v>5.0166304347826074</v>
      </c>
      <c r="U353" s="6">
        <v>0</v>
      </c>
      <c r="V353" s="6">
        <f>SUM(NonNurse[[#This Row],[Occupational Therapist Hours]],NonNurse[[#This Row],[OT Assistant Hours]],NonNurse[[#This Row],[OT Aide Hours]])/NonNurse[[#This Row],[MDS Census]]</f>
        <v>0.16854238456237075</v>
      </c>
      <c r="W353" s="6">
        <v>0.81489130434782608</v>
      </c>
      <c r="X353" s="6">
        <v>3.5879347826086958</v>
      </c>
      <c r="Y353" s="6">
        <v>0</v>
      </c>
      <c r="Z353" s="6">
        <f>SUM(NonNurse[[#This Row],[Physical Therapist (PT) Hours]],NonNurse[[#This Row],[PT Assistant Hours]],NonNurse[[#This Row],[PT Aide Hours]])/NonNurse[[#This Row],[MDS Census]]</f>
        <v>0.13957960027567196</v>
      </c>
      <c r="AA353" s="6">
        <v>0</v>
      </c>
      <c r="AB353" s="6">
        <v>0</v>
      </c>
      <c r="AC353" s="6">
        <v>0</v>
      </c>
      <c r="AD353" s="6">
        <v>0</v>
      </c>
      <c r="AE353" s="6">
        <v>0</v>
      </c>
      <c r="AF353" s="6">
        <v>0</v>
      </c>
      <c r="AG353" s="6">
        <v>0</v>
      </c>
      <c r="AH353" s="1">
        <v>155746</v>
      </c>
      <c r="AI353">
        <v>5</v>
      </c>
    </row>
    <row r="354" spans="1:35" x14ac:dyDescent="0.25">
      <c r="A354" t="s">
        <v>508</v>
      </c>
      <c r="B354" t="s">
        <v>310</v>
      </c>
      <c r="C354" t="s">
        <v>803</v>
      </c>
      <c r="D354" t="s">
        <v>591</v>
      </c>
      <c r="E354" s="6">
        <v>136.21739130434781</v>
      </c>
      <c r="F354" s="6">
        <v>5.4701086956521738</v>
      </c>
      <c r="G354" s="6">
        <v>1.3315217391304348</v>
      </c>
      <c r="H354" s="6">
        <v>0</v>
      </c>
      <c r="I354" s="6">
        <v>2.4347826086956523</v>
      </c>
      <c r="J354" s="6">
        <v>0</v>
      </c>
      <c r="K354" s="6">
        <v>2.3043478260869565</v>
      </c>
      <c r="L354" s="6">
        <v>5.6023913043478268</v>
      </c>
      <c r="M354" s="6">
        <v>9.1304347826086953</v>
      </c>
      <c r="N354" s="6">
        <v>2.1195652173913042</v>
      </c>
      <c r="O354" s="6">
        <f>SUM(NonNurse[[#This Row],[Qualified Social Work Staff Hours]],NonNurse[[#This Row],[Other Social Work Staff Hours]])/NonNurse[[#This Row],[MDS Census]]</f>
        <v>8.2588573252473679E-2</v>
      </c>
      <c r="P354" s="6">
        <v>13.067934782608695</v>
      </c>
      <c r="Q354" s="6">
        <v>46.864130434782609</v>
      </c>
      <c r="R354" s="6">
        <f>SUM(NonNurse[[#This Row],[Qualified Activities Professional Hours]],NonNurse[[#This Row],[Other Activities Professional Hours]])/NonNurse[[#This Row],[MDS Census]]</f>
        <v>0.43997366741142679</v>
      </c>
      <c r="S354" s="6">
        <v>8.5283695652173925</v>
      </c>
      <c r="T354" s="6">
        <v>9.4495652173913012</v>
      </c>
      <c r="U354" s="6">
        <v>0</v>
      </c>
      <c r="V354" s="6">
        <f>SUM(NonNurse[[#This Row],[Occupational Therapist Hours]],NonNurse[[#This Row],[OT Assistant Hours]],NonNurse[[#This Row],[OT Aide Hours]])/NonNurse[[#This Row],[MDS Census]]</f>
        <v>0.13197973188637088</v>
      </c>
      <c r="W354" s="6">
        <v>3.7401086956521743</v>
      </c>
      <c r="X354" s="6">
        <v>6.545978260869564</v>
      </c>
      <c r="Y354" s="6">
        <v>0</v>
      </c>
      <c r="Z354" s="6">
        <f>SUM(NonNurse[[#This Row],[Physical Therapist (PT) Hours]],NonNurse[[#This Row],[PT Assistant Hours]],NonNurse[[#This Row],[PT Aide Hours]])/NonNurse[[#This Row],[MDS Census]]</f>
        <v>7.5512288541334197E-2</v>
      </c>
      <c r="AA354" s="6">
        <v>0</v>
      </c>
      <c r="AB354" s="6">
        <v>0</v>
      </c>
      <c r="AC354" s="6">
        <v>0</v>
      </c>
      <c r="AD354" s="6">
        <v>0</v>
      </c>
      <c r="AE354" s="6">
        <v>0</v>
      </c>
      <c r="AF354" s="6">
        <v>0</v>
      </c>
      <c r="AG354" s="6">
        <v>0</v>
      </c>
      <c r="AH354" s="1">
        <v>155655</v>
      </c>
      <c r="AI354">
        <v>5</v>
      </c>
    </row>
    <row r="355" spans="1:35" x14ac:dyDescent="0.25">
      <c r="A355" t="s">
        <v>508</v>
      </c>
      <c r="B355" t="s">
        <v>263</v>
      </c>
      <c r="C355" t="s">
        <v>662</v>
      </c>
      <c r="D355" t="s">
        <v>631</v>
      </c>
      <c r="E355" s="6">
        <v>65.076086956521735</v>
      </c>
      <c r="F355" s="6">
        <v>4.9945652173913047</v>
      </c>
      <c r="G355" s="6">
        <v>2.717391304347826E-2</v>
      </c>
      <c r="H355" s="6">
        <v>0.3858695652173913</v>
      </c>
      <c r="I355" s="6">
        <v>0.95652173913043481</v>
      </c>
      <c r="J355" s="6">
        <v>0</v>
      </c>
      <c r="K355" s="6">
        <v>0.11684782608695653</v>
      </c>
      <c r="L355" s="6">
        <v>4.7219565217391306</v>
      </c>
      <c r="M355" s="6">
        <v>5.1489130434782622</v>
      </c>
      <c r="N355" s="6">
        <v>0</v>
      </c>
      <c r="O355" s="6">
        <f>SUM(NonNurse[[#This Row],[Qualified Social Work Staff Hours]],NonNurse[[#This Row],[Other Social Work Staff Hours]])/NonNurse[[#This Row],[MDS Census]]</f>
        <v>7.9121429764489756E-2</v>
      </c>
      <c r="P355" s="6">
        <v>5.1614130434782632</v>
      </c>
      <c r="Q355" s="6">
        <v>8.5190217391304337</v>
      </c>
      <c r="R355" s="6">
        <f>SUM(NonNurse[[#This Row],[Qualified Activities Professional Hours]],NonNurse[[#This Row],[Other Activities Professional Hours]])/NonNurse[[#This Row],[MDS Census]]</f>
        <v>0.21022214798730585</v>
      </c>
      <c r="S355" s="6">
        <v>0.6697826086956522</v>
      </c>
      <c r="T355" s="6">
        <v>7.4755434782608683</v>
      </c>
      <c r="U355" s="6">
        <v>0</v>
      </c>
      <c r="V355" s="6">
        <f>SUM(NonNurse[[#This Row],[Occupational Therapist Hours]],NonNurse[[#This Row],[OT Assistant Hours]],NonNurse[[#This Row],[OT Aide Hours]])/NonNurse[[#This Row],[MDS Census]]</f>
        <v>0.12516619341907465</v>
      </c>
      <c r="W355" s="6">
        <v>1.5091304347826087</v>
      </c>
      <c r="X355" s="6">
        <v>9.2409782608695643</v>
      </c>
      <c r="Y355" s="6">
        <v>0</v>
      </c>
      <c r="Z355" s="6">
        <f>SUM(NonNurse[[#This Row],[Physical Therapist (PT) Hours]],NonNurse[[#This Row],[PT Assistant Hours]],NonNurse[[#This Row],[PT Aide Hours]])/NonNurse[[#This Row],[MDS Census]]</f>
        <v>0.16519291798897612</v>
      </c>
      <c r="AA355" s="6">
        <v>0</v>
      </c>
      <c r="AB355" s="6">
        <v>0</v>
      </c>
      <c r="AC355" s="6">
        <v>0</v>
      </c>
      <c r="AD355" s="6">
        <v>0</v>
      </c>
      <c r="AE355" s="6">
        <v>0</v>
      </c>
      <c r="AF355" s="6">
        <v>0</v>
      </c>
      <c r="AG355" s="6">
        <v>0</v>
      </c>
      <c r="AH355" s="1">
        <v>155526</v>
      </c>
      <c r="AI355">
        <v>5</v>
      </c>
    </row>
    <row r="356" spans="1:35" x14ac:dyDescent="0.25">
      <c r="A356" t="s">
        <v>508</v>
      </c>
      <c r="B356" t="s">
        <v>7</v>
      </c>
      <c r="C356" t="s">
        <v>665</v>
      </c>
      <c r="D356" t="s">
        <v>579</v>
      </c>
      <c r="E356" s="6">
        <v>48.195652173913047</v>
      </c>
      <c r="F356" s="6">
        <v>5.3043478260869561</v>
      </c>
      <c r="G356" s="6">
        <v>0</v>
      </c>
      <c r="H356" s="6">
        <v>0.28260869565217389</v>
      </c>
      <c r="I356" s="6">
        <v>0.54347826086956519</v>
      </c>
      <c r="J356" s="6">
        <v>0</v>
      </c>
      <c r="K356" s="6">
        <v>0</v>
      </c>
      <c r="L356" s="6">
        <v>3.4782608695652174E-2</v>
      </c>
      <c r="M356" s="6">
        <v>5.4782608695652177</v>
      </c>
      <c r="N356" s="6">
        <v>0</v>
      </c>
      <c r="O356" s="6">
        <f>SUM(NonNurse[[#This Row],[Qualified Social Work Staff Hours]],NonNurse[[#This Row],[Other Social Work Staff Hours]])/NonNurse[[#This Row],[MDS Census]]</f>
        <v>0.11366711772665765</v>
      </c>
      <c r="P356" s="6">
        <v>5.5489130434782608</v>
      </c>
      <c r="Q356" s="6">
        <v>5.4076086956521738</v>
      </c>
      <c r="R356" s="6">
        <f>SUM(NonNurse[[#This Row],[Qualified Activities Professional Hours]],NonNurse[[#This Row],[Other Activities Professional Hours]])/NonNurse[[#This Row],[MDS Census]]</f>
        <v>0.22733423545331524</v>
      </c>
      <c r="S356" s="6">
        <v>0.21434782608695652</v>
      </c>
      <c r="T356" s="6">
        <v>0.52510869565217388</v>
      </c>
      <c r="U356" s="6">
        <v>0</v>
      </c>
      <c r="V356" s="6">
        <f>SUM(NonNurse[[#This Row],[Occupational Therapist Hours]],NonNurse[[#This Row],[OT Assistant Hours]],NonNurse[[#This Row],[OT Aide Hours]])/NonNurse[[#This Row],[MDS Census]]</f>
        <v>1.5342805593143887E-2</v>
      </c>
      <c r="W356" s="6">
        <v>0.1957608695652174</v>
      </c>
      <c r="X356" s="6">
        <v>0.6560869565217391</v>
      </c>
      <c r="Y356" s="6">
        <v>0</v>
      </c>
      <c r="Z356" s="6">
        <f>SUM(NonNurse[[#This Row],[Physical Therapist (PT) Hours]],NonNurse[[#This Row],[PT Assistant Hours]],NonNurse[[#This Row],[PT Aide Hours]])/NonNurse[[#This Row],[MDS Census]]</f>
        <v>1.7674785746504284E-2</v>
      </c>
      <c r="AA356" s="6">
        <v>0</v>
      </c>
      <c r="AB356" s="6">
        <v>0</v>
      </c>
      <c r="AC356" s="6">
        <v>0</v>
      </c>
      <c r="AD356" s="6">
        <v>0</v>
      </c>
      <c r="AE356" s="6">
        <v>0</v>
      </c>
      <c r="AF356" s="6">
        <v>0</v>
      </c>
      <c r="AG356" s="6">
        <v>0</v>
      </c>
      <c r="AH356" s="1">
        <v>155073</v>
      </c>
      <c r="AI356">
        <v>5</v>
      </c>
    </row>
    <row r="357" spans="1:35" x14ac:dyDescent="0.25">
      <c r="A357" t="s">
        <v>508</v>
      </c>
      <c r="B357" t="s">
        <v>264</v>
      </c>
      <c r="C357" t="s">
        <v>694</v>
      </c>
      <c r="D357" t="s">
        <v>554</v>
      </c>
      <c r="E357" s="6">
        <v>48.630434782608695</v>
      </c>
      <c r="F357" s="6">
        <v>4.8315217391304346</v>
      </c>
      <c r="G357" s="6">
        <v>0.17119565217391305</v>
      </c>
      <c r="H357" s="6">
        <v>0.3016304347826087</v>
      </c>
      <c r="I357" s="6">
        <v>0.95652173913043481</v>
      </c>
      <c r="J357" s="6">
        <v>0</v>
      </c>
      <c r="K357" s="6">
        <v>0</v>
      </c>
      <c r="L357" s="6">
        <v>1.7038043478260869</v>
      </c>
      <c r="M357" s="6">
        <v>6.3500000000000014</v>
      </c>
      <c r="N357" s="6">
        <v>4.2304347826086977</v>
      </c>
      <c r="O357" s="6">
        <f>SUM(NonNurse[[#This Row],[Qualified Social Work Staff Hours]],NonNurse[[#This Row],[Other Social Work Staff Hours]])/NonNurse[[#This Row],[MDS Census]]</f>
        <v>0.21756817165847123</v>
      </c>
      <c r="P357" s="6">
        <v>3.1500000000000008</v>
      </c>
      <c r="Q357" s="6">
        <v>8.6402173913043452</v>
      </c>
      <c r="R357" s="6">
        <f>SUM(NonNurse[[#This Row],[Qualified Activities Professional Hours]],NonNurse[[#This Row],[Other Activities Professional Hours]])/NonNurse[[#This Row],[MDS Census]]</f>
        <v>0.24244523915958868</v>
      </c>
      <c r="S357" s="6">
        <v>0.88608695652173908</v>
      </c>
      <c r="T357" s="6">
        <v>8.6032608695652169</v>
      </c>
      <c r="U357" s="6">
        <v>0</v>
      </c>
      <c r="V357" s="6">
        <f>SUM(NonNurse[[#This Row],[Occupational Therapist Hours]],NonNurse[[#This Row],[OT Assistant Hours]],NonNurse[[#This Row],[OT Aide Hours]])/NonNurse[[#This Row],[MDS Census]]</f>
        <v>0.19513187304425569</v>
      </c>
      <c r="W357" s="6">
        <v>2.180326086956522</v>
      </c>
      <c r="X357" s="6">
        <v>9.133152173913043</v>
      </c>
      <c r="Y357" s="6">
        <v>0</v>
      </c>
      <c r="Z357" s="6">
        <f>SUM(NonNurse[[#This Row],[Physical Therapist (PT) Hours]],NonNurse[[#This Row],[PT Assistant Hours]],NonNurse[[#This Row],[PT Aide Hours]])/NonNurse[[#This Row],[MDS Census]]</f>
        <v>0.23264193115780063</v>
      </c>
      <c r="AA357" s="6">
        <v>0</v>
      </c>
      <c r="AB357" s="6">
        <v>0</v>
      </c>
      <c r="AC357" s="6">
        <v>0</v>
      </c>
      <c r="AD357" s="6">
        <v>0</v>
      </c>
      <c r="AE357" s="6">
        <v>4.5978260869565215</v>
      </c>
      <c r="AF357" s="6">
        <v>0</v>
      </c>
      <c r="AG357" s="6">
        <v>0</v>
      </c>
      <c r="AH357" s="1">
        <v>155527</v>
      </c>
      <c r="AI357">
        <v>5</v>
      </c>
    </row>
    <row r="358" spans="1:35" x14ac:dyDescent="0.25">
      <c r="A358" t="s">
        <v>508</v>
      </c>
      <c r="B358" t="s">
        <v>92</v>
      </c>
      <c r="C358" t="s">
        <v>660</v>
      </c>
      <c r="D358" t="s">
        <v>611</v>
      </c>
      <c r="E358" s="6">
        <v>93.739130434782609</v>
      </c>
      <c r="F358" s="6">
        <v>5.7391304347826084</v>
      </c>
      <c r="G358" s="6">
        <v>3.2608695652173912E-2</v>
      </c>
      <c r="H358" s="6">
        <v>0.625</v>
      </c>
      <c r="I358" s="6">
        <v>0.84782608695652173</v>
      </c>
      <c r="J358" s="6">
        <v>0</v>
      </c>
      <c r="K358" s="6">
        <v>0</v>
      </c>
      <c r="L358" s="6">
        <v>2.4511956521739124</v>
      </c>
      <c r="M358" s="6">
        <v>5.2173913043478262</v>
      </c>
      <c r="N358" s="6">
        <v>0</v>
      </c>
      <c r="O358" s="6">
        <f>SUM(NonNurse[[#This Row],[Qualified Social Work Staff Hours]],NonNurse[[#This Row],[Other Social Work Staff Hours]])/NonNurse[[#This Row],[MDS Census]]</f>
        <v>5.5658627087198514E-2</v>
      </c>
      <c r="P358" s="6">
        <v>10.869565217391305</v>
      </c>
      <c r="Q358" s="6">
        <v>0</v>
      </c>
      <c r="R358" s="6">
        <f>SUM(NonNurse[[#This Row],[Qualified Activities Professional Hours]],NonNurse[[#This Row],[Other Activities Professional Hours]])/NonNurse[[#This Row],[MDS Census]]</f>
        <v>0.11595547309833025</v>
      </c>
      <c r="S358" s="6">
        <v>0.81260869565217364</v>
      </c>
      <c r="T358" s="6">
        <v>6.5901086956521748</v>
      </c>
      <c r="U358" s="6">
        <v>0</v>
      </c>
      <c r="V358" s="6">
        <f>SUM(NonNurse[[#This Row],[Occupational Therapist Hours]],NonNurse[[#This Row],[OT Assistant Hours]],NonNurse[[#This Row],[OT Aide Hours]])/NonNurse[[#This Row],[MDS Census]]</f>
        <v>7.897147495361781E-2</v>
      </c>
      <c r="W358" s="6">
        <v>2.8071739130434783</v>
      </c>
      <c r="X358" s="6">
        <v>3.6549999999999998</v>
      </c>
      <c r="Y358" s="6">
        <v>0</v>
      </c>
      <c r="Z358" s="6">
        <f>SUM(NonNurse[[#This Row],[Physical Therapist (PT) Hours]],NonNurse[[#This Row],[PT Assistant Hours]],NonNurse[[#This Row],[PT Aide Hours]])/NonNurse[[#This Row],[MDS Census]]</f>
        <v>6.8937847866419294E-2</v>
      </c>
      <c r="AA358" s="6">
        <v>0</v>
      </c>
      <c r="AB358" s="6">
        <v>0</v>
      </c>
      <c r="AC358" s="6">
        <v>0</v>
      </c>
      <c r="AD358" s="6">
        <v>0</v>
      </c>
      <c r="AE358" s="6">
        <v>0</v>
      </c>
      <c r="AF358" s="6">
        <v>0</v>
      </c>
      <c r="AG358" s="6">
        <v>0</v>
      </c>
      <c r="AH358" s="1">
        <v>155215</v>
      </c>
      <c r="AI358">
        <v>5</v>
      </c>
    </row>
    <row r="359" spans="1:35" x14ac:dyDescent="0.25">
      <c r="A359" t="s">
        <v>508</v>
      </c>
      <c r="B359" t="s">
        <v>280</v>
      </c>
      <c r="C359" t="s">
        <v>787</v>
      </c>
      <c r="D359" t="s">
        <v>587</v>
      </c>
      <c r="E359" s="6">
        <v>17.967391304347824</v>
      </c>
      <c r="F359" s="6">
        <v>5.7391304347826084</v>
      </c>
      <c r="G359" s="6">
        <v>0</v>
      </c>
      <c r="H359" s="6">
        <v>0</v>
      </c>
      <c r="I359" s="6">
        <v>0</v>
      </c>
      <c r="J359" s="6">
        <v>0</v>
      </c>
      <c r="K359" s="6">
        <v>0</v>
      </c>
      <c r="L359" s="6">
        <v>0</v>
      </c>
      <c r="M359" s="6">
        <v>0</v>
      </c>
      <c r="N359" s="6">
        <v>1.4989130434782607</v>
      </c>
      <c r="O359" s="6">
        <f>SUM(NonNurse[[#This Row],[Qualified Social Work Staff Hours]],NonNurse[[#This Row],[Other Social Work Staff Hours]])/NonNurse[[#This Row],[MDS Census]]</f>
        <v>8.3424077434966729E-2</v>
      </c>
      <c r="P359" s="6">
        <v>0.91847826086956519</v>
      </c>
      <c r="Q359" s="6">
        <v>3.2293478260869555</v>
      </c>
      <c r="R359" s="6">
        <f>SUM(NonNurse[[#This Row],[Qualified Activities Professional Hours]],NonNurse[[#This Row],[Other Activities Professional Hours]])/NonNurse[[#This Row],[MDS Census]]</f>
        <v>0.23085299455535385</v>
      </c>
      <c r="S359" s="6">
        <v>0</v>
      </c>
      <c r="T359" s="6">
        <v>0</v>
      </c>
      <c r="U359" s="6">
        <v>0</v>
      </c>
      <c r="V359" s="6">
        <f>SUM(NonNurse[[#This Row],[Occupational Therapist Hours]],NonNurse[[#This Row],[OT Assistant Hours]],NonNurse[[#This Row],[OT Aide Hours]])/NonNurse[[#This Row],[MDS Census]]</f>
        <v>0</v>
      </c>
      <c r="W359" s="6">
        <v>0</v>
      </c>
      <c r="X359" s="6">
        <v>0</v>
      </c>
      <c r="Y359" s="6">
        <v>0</v>
      </c>
      <c r="Z359" s="6">
        <f>SUM(NonNurse[[#This Row],[Physical Therapist (PT) Hours]],NonNurse[[#This Row],[PT Assistant Hours]],NonNurse[[#This Row],[PT Aide Hours]])/NonNurse[[#This Row],[MDS Census]]</f>
        <v>0</v>
      </c>
      <c r="AA359" s="6">
        <v>0</v>
      </c>
      <c r="AB359" s="6">
        <v>0</v>
      </c>
      <c r="AC359" s="6">
        <v>0</v>
      </c>
      <c r="AD359" s="6">
        <v>0</v>
      </c>
      <c r="AE359" s="6">
        <v>0</v>
      </c>
      <c r="AF359" s="6">
        <v>0</v>
      </c>
      <c r="AG359" s="6">
        <v>0</v>
      </c>
      <c r="AH359" s="1">
        <v>155570</v>
      </c>
      <c r="AI359">
        <v>5</v>
      </c>
    </row>
    <row r="360" spans="1:35" x14ac:dyDescent="0.25">
      <c r="A360" t="s">
        <v>508</v>
      </c>
      <c r="B360" t="s">
        <v>183</v>
      </c>
      <c r="C360" t="s">
        <v>740</v>
      </c>
      <c r="D360" t="s">
        <v>580</v>
      </c>
      <c r="E360" s="6">
        <v>15.619565217391305</v>
      </c>
      <c r="F360" s="6">
        <v>5.1304347826086953</v>
      </c>
      <c r="G360" s="6">
        <v>0.30434782608695654</v>
      </c>
      <c r="H360" s="6">
        <v>9.0217391304347833E-2</v>
      </c>
      <c r="I360" s="6">
        <v>0.36956521739130432</v>
      </c>
      <c r="J360" s="6">
        <v>0</v>
      </c>
      <c r="K360" s="6">
        <v>0</v>
      </c>
      <c r="L360" s="6">
        <v>0.9847826086956516</v>
      </c>
      <c r="M360" s="6">
        <v>9.7826086956521743E-2</v>
      </c>
      <c r="N360" s="6">
        <v>0</v>
      </c>
      <c r="O360" s="6">
        <f>SUM(NonNurse[[#This Row],[Qualified Social Work Staff Hours]],NonNurse[[#This Row],[Other Social Work Staff Hours]])/NonNurse[[#This Row],[MDS Census]]</f>
        <v>6.2630480167014616E-3</v>
      </c>
      <c r="P360" s="6">
        <v>0</v>
      </c>
      <c r="Q360" s="6">
        <v>2.5683695652173912</v>
      </c>
      <c r="R360" s="6">
        <f>SUM(NonNurse[[#This Row],[Qualified Activities Professional Hours]],NonNurse[[#This Row],[Other Activities Professional Hours]])/NonNurse[[#This Row],[MDS Census]]</f>
        <v>0.16443284620737647</v>
      </c>
      <c r="S360" s="6">
        <v>2.6336956521739139</v>
      </c>
      <c r="T360" s="6">
        <v>0.16086956521739132</v>
      </c>
      <c r="U360" s="6">
        <v>0</v>
      </c>
      <c r="V360" s="6">
        <f>SUM(NonNurse[[#This Row],[Occupational Therapist Hours]],NonNurse[[#This Row],[OT Assistant Hours]],NonNurse[[#This Row],[OT Aide Hours]])/NonNurse[[#This Row],[MDS Census]]</f>
        <v>0.17891440501043848</v>
      </c>
      <c r="W360" s="6">
        <v>1.6423913043478258</v>
      </c>
      <c r="X360" s="6">
        <v>0.78369565217391279</v>
      </c>
      <c r="Y360" s="6">
        <v>0</v>
      </c>
      <c r="Z360" s="6">
        <f>SUM(NonNurse[[#This Row],[Physical Therapist (PT) Hours]],NonNurse[[#This Row],[PT Assistant Hours]],NonNurse[[#This Row],[PT Aide Hours]])/NonNurse[[#This Row],[MDS Census]]</f>
        <v>0.15532359081419619</v>
      </c>
      <c r="AA360" s="6">
        <v>0</v>
      </c>
      <c r="AB360" s="6">
        <v>0</v>
      </c>
      <c r="AC360" s="6">
        <v>0</v>
      </c>
      <c r="AD360" s="6">
        <v>0</v>
      </c>
      <c r="AE360" s="6">
        <v>0</v>
      </c>
      <c r="AF360" s="6">
        <v>0</v>
      </c>
      <c r="AG360" s="6">
        <v>0</v>
      </c>
      <c r="AH360" s="1">
        <v>155374</v>
      </c>
      <c r="AI360">
        <v>5</v>
      </c>
    </row>
    <row r="361" spans="1:35" x14ac:dyDescent="0.25">
      <c r="A361" t="s">
        <v>508</v>
      </c>
      <c r="B361" t="s">
        <v>412</v>
      </c>
      <c r="C361" t="s">
        <v>711</v>
      </c>
      <c r="D361" t="s">
        <v>582</v>
      </c>
      <c r="E361" s="6">
        <v>57.706521739130437</v>
      </c>
      <c r="F361" s="6">
        <v>40.234021739130441</v>
      </c>
      <c r="G361" s="6">
        <v>0.84782608695652173</v>
      </c>
      <c r="H361" s="6">
        <v>0.28804347826086957</v>
      </c>
      <c r="I361" s="6">
        <v>0</v>
      </c>
      <c r="J361" s="6">
        <v>0</v>
      </c>
      <c r="K361" s="6">
        <v>0</v>
      </c>
      <c r="L361" s="6">
        <v>5.2251086956521746</v>
      </c>
      <c r="M361" s="6">
        <v>5.4007608695652172</v>
      </c>
      <c r="N361" s="6">
        <v>1.5941304347826086</v>
      </c>
      <c r="O361" s="6">
        <f>SUM(NonNurse[[#This Row],[Qualified Social Work Staff Hours]],NonNurse[[#This Row],[Other Social Work Staff Hours]])/NonNurse[[#This Row],[MDS Census]]</f>
        <v>0.12121491806366547</v>
      </c>
      <c r="P361" s="6">
        <v>4.9656521739130435</v>
      </c>
      <c r="Q361" s="6">
        <v>24.278152173913046</v>
      </c>
      <c r="R361" s="6">
        <f>SUM(NonNurse[[#This Row],[Qualified Activities Professional Hours]],NonNurse[[#This Row],[Other Activities Professional Hours]])/NonNurse[[#This Row],[MDS Census]]</f>
        <v>0.50676775287248066</v>
      </c>
      <c r="S361" s="6">
        <v>4.5549999999999997</v>
      </c>
      <c r="T361" s="6">
        <v>6.8144565217391273</v>
      </c>
      <c r="U361" s="6">
        <v>0</v>
      </c>
      <c r="V361" s="6">
        <f>SUM(NonNurse[[#This Row],[Occupational Therapist Hours]],NonNurse[[#This Row],[OT Assistant Hours]],NonNurse[[#This Row],[OT Aide Hours]])/NonNurse[[#This Row],[MDS Census]]</f>
        <v>0.19702203804859666</v>
      </c>
      <c r="W361" s="6">
        <v>4.9213043478260872</v>
      </c>
      <c r="X361" s="6">
        <v>5.207065217391305</v>
      </c>
      <c r="Y361" s="6">
        <v>0</v>
      </c>
      <c r="Z361" s="6">
        <f>SUM(NonNurse[[#This Row],[Physical Therapist (PT) Hours]],NonNurse[[#This Row],[PT Assistant Hours]],NonNurse[[#This Row],[PT Aide Hours]])/NonNurse[[#This Row],[MDS Census]]</f>
        <v>0.1755151629308721</v>
      </c>
      <c r="AA361" s="6">
        <v>0</v>
      </c>
      <c r="AB361" s="6">
        <v>0</v>
      </c>
      <c r="AC361" s="6">
        <v>0</v>
      </c>
      <c r="AD361" s="6">
        <v>58.754347826086963</v>
      </c>
      <c r="AE361" s="6">
        <v>0</v>
      </c>
      <c r="AF361" s="6">
        <v>0</v>
      </c>
      <c r="AG361" s="6">
        <v>0</v>
      </c>
      <c r="AH361" s="1">
        <v>155779</v>
      </c>
      <c r="AI361">
        <v>5</v>
      </c>
    </row>
    <row r="362" spans="1:35" x14ac:dyDescent="0.25">
      <c r="A362" t="s">
        <v>508</v>
      </c>
      <c r="B362" t="s">
        <v>223</v>
      </c>
      <c r="C362" t="s">
        <v>667</v>
      </c>
      <c r="D362" t="s">
        <v>615</v>
      </c>
      <c r="E362" s="6">
        <v>47.086956521739133</v>
      </c>
      <c r="F362" s="6">
        <v>5.4782608695652177</v>
      </c>
      <c r="G362" s="6">
        <v>0.46739130434782611</v>
      </c>
      <c r="H362" s="6">
        <v>0.17934782608695651</v>
      </c>
      <c r="I362" s="6">
        <v>1.2608695652173914</v>
      </c>
      <c r="J362" s="6">
        <v>0</v>
      </c>
      <c r="K362" s="6">
        <v>0</v>
      </c>
      <c r="L362" s="6">
        <v>3.5298913043478262</v>
      </c>
      <c r="M362" s="6">
        <v>4.7826086956521738</v>
      </c>
      <c r="N362" s="6">
        <v>0</v>
      </c>
      <c r="O362" s="6">
        <f>SUM(NonNurse[[#This Row],[Qualified Social Work Staff Hours]],NonNurse[[#This Row],[Other Social Work Staff Hours]])/NonNurse[[#This Row],[MDS Census]]</f>
        <v>0.1015697137580794</v>
      </c>
      <c r="P362" s="6">
        <v>7.9107608695652178</v>
      </c>
      <c r="Q362" s="6">
        <v>0.67130434782608706</v>
      </c>
      <c r="R362" s="6">
        <f>SUM(NonNurse[[#This Row],[Qualified Activities Professional Hours]],NonNurse[[#This Row],[Other Activities Professional Hours]])/NonNurse[[#This Row],[MDS Census]]</f>
        <v>0.18225992613111727</v>
      </c>
      <c r="S362" s="6">
        <v>6.3010869565217398</v>
      </c>
      <c r="T362" s="6">
        <v>0.43891304347826082</v>
      </c>
      <c r="U362" s="6">
        <v>0</v>
      </c>
      <c r="V362" s="6">
        <f>SUM(NonNurse[[#This Row],[Occupational Therapist Hours]],NonNurse[[#This Row],[OT Assistant Hours]],NonNurse[[#This Row],[OT Aide Hours]])/NonNurse[[#This Row],[MDS Census]]</f>
        <v>0.14313942751615882</v>
      </c>
      <c r="W362" s="6">
        <v>4.3348913043478268</v>
      </c>
      <c r="X362" s="6">
        <v>3.4508695652173911</v>
      </c>
      <c r="Y362" s="6">
        <v>0</v>
      </c>
      <c r="Z362" s="6">
        <f>SUM(NonNurse[[#This Row],[Physical Therapist (PT) Hours]],NonNurse[[#This Row],[PT Assistant Hours]],NonNurse[[#This Row],[PT Aide Hours]])/NonNurse[[#This Row],[MDS Census]]</f>
        <v>0.16534856879039705</v>
      </c>
      <c r="AA362" s="6">
        <v>0</v>
      </c>
      <c r="AB362" s="6">
        <v>0</v>
      </c>
      <c r="AC362" s="6">
        <v>0</v>
      </c>
      <c r="AD362" s="6">
        <v>0</v>
      </c>
      <c r="AE362" s="6">
        <v>0</v>
      </c>
      <c r="AF362" s="6">
        <v>0</v>
      </c>
      <c r="AG362" s="6">
        <v>0</v>
      </c>
      <c r="AH362" s="1">
        <v>155461</v>
      </c>
      <c r="AI362">
        <v>5</v>
      </c>
    </row>
    <row r="363" spans="1:35" x14ac:dyDescent="0.25">
      <c r="A363" t="s">
        <v>508</v>
      </c>
      <c r="B363" t="s">
        <v>182</v>
      </c>
      <c r="C363" t="s">
        <v>756</v>
      </c>
      <c r="D363" t="s">
        <v>627</v>
      </c>
      <c r="E363" s="6">
        <v>44.032608695652172</v>
      </c>
      <c r="F363" s="6">
        <v>26.298913043478262</v>
      </c>
      <c r="G363" s="6">
        <v>0</v>
      </c>
      <c r="H363" s="6">
        <v>0.18478260869565216</v>
      </c>
      <c r="I363" s="6">
        <v>0.85869565217391308</v>
      </c>
      <c r="J363" s="6">
        <v>0</v>
      </c>
      <c r="K363" s="6">
        <v>0</v>
      </c>
      <c r="L363" s="6">
        <v>1.3741304347826087</v>
      </c>
      <c r="M363" s="6">
        <v>4.5081521739130439</v>
      </c>
      <c r="N363" s="6">
        <v>0</v>
      </c>
      <c r="O363" s="6">
        <f>SUM(NonNurse[[#This Row],[Qualified Social Work Staff Hours]],NonNurse[[#This Row],[Other Social Work Staff Hours]])/NonNurse[[#This Row],[MDS Census]]</f>
        <v>0.10238212786966183</v>
      </c>
      <c r="P363" s="6">
        <v>1.358695652173913E-2</v>
      </c>
      <c r="Q363" s="6">
        <v>5.6410869565217396</v>
      </c>
      <c r="R363" s="6">
        <f>SUM(NonNurse[[#This Row],[Qualified Activities Professional Hours]],NonNurse[[#This Row],[Other Activities Professional Hours]])/NonNurse[[#This Row],[MDS Census]]</f>
        <v>0.12842014317452483</v>
      </c>
      <c r="S363" s="6">
        <v>11.418260869565215</v>
      </c>
      <c r="T363" s="6">
        <v>0</v>
      </c>
      <c r="U363" s="6">
        <v>0</v>
      </c>
      <c r="V363" s="6">
        <f>SUM(NonNurse[[#This Row],[Occupational Therapist Hours]],NonNurse[[#This Row],[OT Assistant Hours]],NonNurse[[#This Row],[OT Aide Hours]])/NonNurse[[#This Row],[MDS Census]]</f>
        <v>0.25931374969143417</v>
      </c>
      <c r="W363" s="6">
        <v>0.60315217391304332</v>
      </c>
      <c r="X363" s="6">
        <v>3.5352173913043474</v>
      </c>
      <c r="Y363" s="6">
        <v>0</v>
      </c>
      <c r="Z363" s="6">
        <f>SUM(NonNurse[[#This Row],[Physical Therapist (PT) Hours]],NonNurse[[#This Row],[PT Assistant Hours]],NonNurse[[#This Row],[PT Aide Hours]])/NonNurse[[#This Row],[MDS Census]]</f>
        <v>9.398420143174524E-2</v>
      </c>
      <c r="AA363" s="6">
        <v>0</v>
      </c>
      <c r="AB363" s="6">
        <v>0</v>
      </c>
      <c r="AC363" s="6">
        <v>0</v>
      </c>
      <c r="AD363" s="6">
        <v>0</v>
      </c>
      <c r="AE363" s="6">
        <v>0</v>
      </c>
      <c r="AF363" s="6">
        <v>0</v>
      </c>
      <c r="AG363" s="6">
        <v>0</v>
      </c>
      <c r="AH363" s="1">
        <v>155370</v>
      </c>
      <c r="AI363">
        <v>5</v>
      </c>
    </row>
    <row r="364" spans="1:35" x14ac:dyDescent="0.25">
      <c r="A364" t="s">
        <v>508</v>
      </c>
      <c r="B364" t="s">
        <v>432</v>
      </c>
      <c r="C364" t="s">
        <v>493</v>
      </c>
      <c r="D364" t="s">
        <v>614</v>
      </c>
      <c r="E364" s="6">
        <v>62.663043478260867</v>
      </c>
      <c r="F364" s="6">
        <v>5.587065217391304</v>
      </c>
      <c r="G364" s="6">
        <v>0.32608695652173914</v>
      </c>
      <c r="H364" s="6">
        <v>0</v>
      </c>
      <c r="I364" s="6">
        <v>0.65217391304347827</v>
      </c>
      <c r="J364" s="6">
        <v>0</v>
      </c>
      <c r="K364" s="6">
        <v>0</v>
      </c>
      <c r="L364" s="6">
        <v>4.4503260869565215</v>
      </c>
      <c r="M364" s="6">
        <v>4.3478260869565215</v>
      </c>
      <c r="N364" s="6">
        <v>0</v>
      </c>
      <c r="O364" s="6">
        <f>SUM(NonNurse[[#This Row],[Qualified Social Work Staff Hours]],NonNurse[[#This Row],[Other Social Work Staff Hours]])/NonNurse[[#This Row],[MDS Census]]</f>
        <v>6.9384215091066778E-2</v>
      </c>
      <c r="P364" s="6">
        <v>5.4843478260869576</v>
      </c>
      <c r="Q364" s="6">
        <v>11.448369565217396</v>
      </c>
      <c r="R364" s="6">
        <f>SUM(NonNurse[[#This Row],[Qualified Activities Professional Hours]],NonNurse[[#This Row],[Other Activities Professional Hours]])/NonNurse[[#This Row],[MDS Census]]</f>
        <v>0.27021856027753699</v>
      </c>
      <c r="S364" s="6">
        <v>6.4081521739130443</v>
      </c>
      <c r="T364" s="6">
        <v>9.1630434782608697E-2</v>
      </c>
      <c r="U364" s="6">
        <v>0</v>
      </c>
      <c r="V364" s="6">
        <f>SUM(NonNurse[[#This Row],[Occupational Therapist Hours]],NonNurse[[#This Row],[OT Assistant Hours]],NonNurse[[#This Row],[OT Aide Hours]])/NonNurse[[#This Row],[MDS Census]]</f>
        <v>0.10372593235039029</v>
      </c>
      <c r="W364" s="6">
        <v>7.1868478260869546</v>
      </c>
      <c r="X364" s="6">
        <v>4.9206521739130444</v>
      </c>
      <c r="Y364" s="6">
        <v>0</v>
      </c>
      <c r="Z364" s="6">
        <f>SUM(NonNurse[[#This Row],[Physical Therapist (PT) Hours]],NonNurse[[#This Row],[PT Assistant Hours]],NonNurse[[#This Row],[PT Aide Hours]])/NonNurse[[#This Row],[MDS Census]]</f>
        <v>0.19321595836947092</v>
      </c>
      <c r="AA364" s="6">
        <v>0</v>
      </c>
      <c r="AB364" s="6">
        <v>0</v>
      </c>
      <c r="AC364" s="6">
        <v>0</v>
      </c>
      <c r="AD364" s="6">
        <v>0</v>
      </c>
      <c r="AE364" s="6">
        <v>23.369565217391305</v>
      </c>
      <c r="AF364" s="6">
        <v>0</v>
      </c>
      <c r="AG364" s="6">
        <v>0</v>
      </c>
      <c r="AH364" s="1">
        <v>155802</v>
      </c>
      <c r="AI364">
        <v>5</v>
      </c>
    </row>
    <row r="365" spans="1:35" x14ac:dyDescent="0.25">
      <c r="A365" t="s">
        <v>508</v>
      </c>
      <c r="B365" t="s">
        <v>315</v>
      </c>
      <c r="C365" t="s">
        <v>761</v>
      </c>
      <c r="D365" t="s">
        <v>572</v>
      </c>
      <c r="E365" s="6">
        <v>38.032608695652172</v>
      </c>
      <c r="F365" s="6">
        <v>7.4130434782608692</v>
      </c>
      <c r="G365" s="6">
        <v>0.2608695652173913</v>
      </c>
      <c r="H365" s="6">
        <v>0.23641304347826086</v>
      </c>
      <c r="I365" s="6">
        <v>0.44565217391304346</v>
      </c>
      <c r="J365" s="6">
        <v>0</v>
      </c>
      <c r="K365" s="6">
        <v>0</v>
      </c>
      <c r="L365" s="6">
        <v>0.19228260869565222</v>
      </c>
      <c r="M365" s="6">
        <v>12.383043478260868</v>
      </c>
      <c r="N365" s="6">
        <v>0</v>
      </c>
      <c r="O365" s="6">
        <f>SUM(NonNurse[[#This Row],[Qualified Social Work Staff Hours]],NonNurse[[#This Row],[Other Social Work Staff Hours]])/NonNurse[[#This Row],[MDS Census]]</f>
        <v>0.3255901686196056</v>
      </c>
      <c r="P365" s="6">
        <v>4.7782608695652167</v>
      </c>
      <c r="Q365" s="6">
        <v>8.4405434782608673</v>
      </c>
      <c r="R365" s="6">
        <f>SUM(NonNurse[[#This Row],[Qualified Activities Professional Hours]],NonNurse[[#This Row],[Other Activities Professional Hours]])/NonNurse[[#This Row],[MDS Census]]</f>
        <v>0.34756501857673611</v>
      </c>
      <c r="S365" s="6">
        <v>0.43760869565217397</v>
      </c>
      <c r="T365" s="6">
        <v>3.8546739130434768</v>
      </c>
      <c r="U365" s="6">
        <v>0</v>
      </c>
      <c r="V365" s="6">
        <f>SUM(NonNurse[[#This Row],[Occupational Therapist Hours]],NonNurse[[#This Row],[OT Assistant Hours]],NonNurse[[#This Row],[OT Aide Hours]])/NonNurse[[#This Row],[MDS Census]]</f>
        <v>0.11285795941697624</v>
      </c>
      <c r="W365" s="6">
        <v>0.32478260869565218</v>
      </c>
      <c r="X365" s="6">
        <v>4.9190217391304349</v>
      </c>
      <c r="Y365" s="6">
        <v>0</v>
      </c>
      <c r="Z365" s="6">
        <f>SUM(NonNurse[[#This Row],[Physical Therapist (PT) Hours]],NonNurse[[#This Row],[PT Assistant Hours]],NonNurse[[#This Row],[PT Aide Hours]])/NonNurse[[#This Row],[MDS Census]]</f>
        <v>0.13787653615318662</v>
      </c>
      <c r="AA365" s="6">
        <v>0</v>
      </c>
      <c r="AB365" s="6">
        <v>0</v>
      </c>
      <c r="AC365" s="6">
        <v>0</v>
      </c>
      <c r="AD365" s="6">
        <v>0</v>
      </c>
      <c r="AE365" s="6">
        <v>0</v>
      </c>
      <c r="AF365" s="6">
        <v>0</v>
      </c>
      <c r="AG365" s="6">
        <v>0</v>
      </c>
      <c r="AH365" s="1">
        <v>155660</v>
      </c>
      <c r="AI365">
        <v>5</v>
      </c>
    </row>
    <row r="366" spans="1:35" x14ac:dyDescent="0.25">
      <c r="A366" t="s">
        <v>508</v>
      </c>
      <c r="B366" t="s">
        <v>105</v>
      </c>
      <c r="C366" t="s">
        <v>694</v>
      </c>
      <c r="D366" t="s">
        <v>554</v>
      </c>
      <c r="E366" s="6">
        <v>47.891304347826086</v>
      </c>
      <c r="F366" s="6">
        <v>5.3478260869565215</v>
      </c>
      <c r="G366" s="6">
        <v>0</v>
      </c>
      <c r="H366" s="6">
        <v>0</v>
      </c>
      <c r="I366" s="6">
        <v>0</v>
      </c>
      <c r="J366" s="6">
        <v>0</v>
      </c>
      <c r="K366" s="6">
        <v>0</v>
      </c>
      <c r="L366" s="6">
        <v>4.5481521739130439</v>
      </c>
      <c r="M366" s="6">
        <v>4.9510869565217392</v>
      </c>
      <c r="N366" s="6">
        <v>0</v>
      </c>
      <c r="O366" s="6">
        <f>SUM(NonNurse[[#This Row],[Qualified Social Work Staff Hours]],NonNurse[[#This Row],[Other Social Work Staff Hours]])/NonNurse[[#This Row],[MDS Census]]</f>
        <v>0.10338175215615071</v>
      </c>
      <c r="P366" s="6">
        <v>11.260869565217391</v>
      </c>
      <c r="Q366" s="6">
        <v>10.885869565217391</v>
      </c>
      <c r="R366" s="6">
        <f>SUM(NonNurse[[#This Row],[Qualified Activities Professional Hours]],NonNurse[[#This Row],[Other Activities Professional Hours]])/NonNurse[[#This Row],[MDS Census]]</f>
        <v>0.46243758511121197</v>
      </c>
      <c r="S366" s="6">
        <v>4.367717391304347</v>
      </c>
      <c r="T366" s="6">
        <v>9.2229347826086965</v>
      </c>
      <c r="U366" s="6">
        <v>0</v>
      </c>
      <c r="V366" s="6">
        <f>SUM(NonNurse[[#This Row],[Occupational Therapist Hours]],NonNurse[[#This Row],[OT Assistant Hours]],NonNurse[[#This Row],[OT Aide Hours]])/NonNurse[[#This Row],[MDS Census]]</f>
        <v>0.283781207444394</v>
      </c>
      <c r="W366" s="6">
        <v>1.7710869565217398</v>
      </c>
      <c r="X366" s="6">
        <v>3.1016304347826091</v>
      </c>
      <c r="Y366" s="6">
        <v>0</v>
      </c>
      <c r="Z366" s="6">
        <f>SUM(NonNurse[[#This Row],[Physical Therapist (PT) Hours]],NonNurse[[#This Row],[PT Assistant Hours]],NonNurse[[#This Row],[PT Aide Hours]])/NonNurse[[#This Row],[MDS Census]]</f>
        <v>0.10174534725374491</v>
      </c>
      <c r="AA366" s="6">
        <v>0</v>
      </c>
      <c r="AB366" s="6">
        <v>0</v>
      </c>
      <c r="AC366" s="6">
        <v>0</v>
      </c>
      <c r="AD366" s="6">
        <v>0</v>
      </c>
      <c r="AE366" s="6">
        <v>5.0434782608695654</v>
      </c>
      <c r="AF366" s="6">
        <v>0</v>
      </c>
      <c r="AG366" s="6">
        <v>0</v>
      </c>
      <c r="AH366" s="1">
        <v>155231</v>
      </c>
      <c r="AI366">
        <v>5</v>
      </c>
    </row>
    <row r="367" spans="1:35" x14ac:dyDescent="0.25">
      <c r="A367" t="s">
        <v>508</v>
      </c>
      <c r="B367" t="s">
        <v>173</v>
      </c>
      <c r="C367" t="s">
        <v>753</v>
      </c>
      <c r="D367" t="s">
        <v>551</v>
      </c>
      <c r="E367" s="6">
        <v>96.858695652173907</v>
      </c>
      <c r="F367" s="6">
        <v>6.5217391304347823</v>
      </c>
      <c r="G367" s="6">
        <v>0</v>
      </c>
      <c r="H367" s="6">
        <v>0</v>
      </c>
      <c r="I367" s="6">
        <v>0</v>
      </c>
      <c r="J367" s="6">
        <v>0</v>
      </c>
      <c r="K367" s="6">
        <v>0</v>
      </c>
      <c r="L367" s="6">
        <v>8.085326086956524</v>
      </c>
      <c r="M367" s="6">
        <v>0</v>
      </c>
      <c r="N367" s="6">
        <v>9.4032608695652176</v>
      </c>
      <c r="O367" s="6">
        <f>SUM(NonNurse[[#This Row],[Qualified Social Work Staff Hours]],NonNurse[[#This Row],[Other Social Work Staff Hours]])/NonNurse[[#This Row],[MDS Census]]</f>
        <v>9.7082257883514766E-2</v>
      </c>
      <c r="P367" s="6">
        <v>5.0516304347826084</v>
      </c>
      <c r="Q367" s="6">
        <v>10.665760869565217</v>
      </c>
      <c r="R367" s="6">
        <f>SUM(NonNurse[[#This Row],[Qualified Activities Professional Hours]],NonNurse[[#This Row],[Other Activities Professional Hours]])/NonNurse[[#This Row],[MDS Census]]</f>
        <v>0.16227135001683313</v>
      </c>
      <c r="S367" s="6">
        <v>4.7290217391304346</v>
      </c>
      <c r="T367" s="6">
        <v>10.029021739130435</v>
      </c>
      <c r="U367" s="6">
        <v>0</v>
      </c>
      <c r="V367" s="6">
        <f>SUM(NonNurse[[#This Row],[Occupational Therapist Hours]],NonNurse[[#This Row],[OT Assistant Hours]],NonNurse[[#This Row],[OT Aide Hours]])/NonNurse[[#This Row],[MDS Census]]</f>
        <v>0.15236673773987208</v>
      </c>
      <c r="W367" s="6">
        <v>6.3631521739130443</v>
      </c>
      <c r="X367" s="6">
        <v>5.3010869565217389</v>
      </c>
      <c r="Y367" s="6">
        <v>0</v>
      </c>
      <c r="Z367" s="6">
        <f>SUM(NonNurse[[#This Row],[Physical Therapist (PT) Hours]],NonNurse[[#This Row],[PT Assistant Hours]],NonNurse[[#This Row],[PT Aide Hours]])/NonNurse[[#This Row],[MDS Census]]</f>
        <v>0.12042531702390305</v>
      </c>
      <c r="AA367" s="6">
        <v>0</v>
      </c>
      <c r="AB367" s="6">
        <v>0</v>
      </c>
      <c r="AC367" s="6">
        <v>0</v>
      </c>
      <c r="AD367" s="6">
        <v>55.111304347826085</v>
      </c>
      <c r="AE367" s="6">
        <v>0</v>
      </c>
      <c r="AF367" s="6">
        <v>0</v>
      </c>
      <c r="AG367" s="6">
        <v>0</v>
      </c>
      <c r="AH367" s="1">
        <v>155357</v>
      </c>
      <c r="AI367">
        <v>5</v>
      </c>
    </row>
    <row r="368" spans="1:35" x14ac:dyDescent="0.25">
      <c r="A368" t="s">
        <v>508</v>
      </c>
      <c r="B368" t="s">
        <v>317</v>
      </c>
      <c r="C368" t="s">
        <v>716</v>
      </c>
      <c r="D368" t="s">
        <v>578</v>
      </c>
      <c r="E368" s="6">
        <v>96.097826086956516</v>
      </c>
      <c r="F368" s="6">
        <v>9.7826086956521738</v>
      </c>
      <c r="G368" s="6">
        <v>0.2608695652173913</v>
      </c>
      <c r="H368" s="6">
        <v>0.94565217391304346</v>
      </c>
      <c r="I368" s="6">
        <v>7.0652173913043477</v>
      </c>
      <c r="J368" s="6">
        <v>0</v>
      </c>
      <c r="K368" s="6">
        <v>3.228260869565216</v>
      </c>
      <c r="L368" s="6">
        <v>3.738695652173913</v>
      </c>
      <c r="M368" s="6">
        <v>15.565217391304348</v>
      </c>
      <c r="N368" s="6">
        <v>0</v>
      </c>
      <c r="O368" s="6">
        <f>SUM(NonNurse[[#This Row],[Qualified Social Work Staff Hours]],NonNurse[[#This Row],[Other Social Work Staff Hours]])/NonNurse[[#This Row],[MDS Census]]</f>
        <v>0.16197262753082231</v>
      </c>
      <c r="P368" s="6">
        <v>5.0434782608695654</v>
      </c>
      <c r="Q368" s="6">
        <v>10.801630434782609</v>
      </c>
      <c r="R368" s="6">
        <f>SUM(NonNurse[[#This Row],[Qualified Activities Professional Hours]],NonNurse[[#This Row],[Other Activities Professional Hours]])/NonNurse[[#This Row],[MDS Census]]</f>
        <v>0.1648851939825812</v>
      </c>
      <c r="S368" s="6">
        <v>9.5092391304347821</v>
      </c>
      <c r="T368" s="6">
        <v>33.909130434782604</v>
      </c>
      <c r="U368" s="6">
        <v>0</v>
      </c>
      <c r="V368" s="6">
        <f>SUM(NonNurse[[#This Row],[Occupational Therapist Hours]],NonNurse[[#This Row],[OT Assistant Hours]],NonNurse[[#This Row],[OT Aide Hours]])/NonNurse[[#This Row],[MDS Census]]</f>
        <v>0.45181427440334804</v>
      </c>
      <c r="W368" s="6">
        <v>14.409891304347829</v>
      </c>
      <c r="X368" s="6">
        <v>34.104891304347817</v>
      </c>
      <c r="Y368" s="6">
        <v>4.0760869565217392</v>
      </c>
      <c r="Z368" s="6">
        <f>SUM(NonNurse[[#This Row],[Physical Therapist (PT) Hours]],NonNurse[[#This Row],[PT Assistant Hours]],NonNurse[[#This Row],[PT Aide Hours]])/NonNurse[[#This Row],[MDS Census]]</f>
        <v>0.54726388417599825</v>
      </c>
      <c r="AA368" s="6">
        <v>0</v>
      </c>
      <c r="AB368" s="6">
        <v>0</v>
      </c>
      <c r="AC368" s="6">
        <v>0</v>
      </c>
      <c r="AD368" s="6">
        <v>0</v>
      </c>
      <c r="AE368" s="6">
        <v>5.4673913043478262</v>
      </c>
      <c r="AF368" s="6">
        <v>0</v>
      </c>
      <c r="AG368" s="6">
        <v>0</v>
      </c>
      <c r="AH368" s="1">
        <v>155662</v>
      </c>
      <c r="AI368">
        <v>5</v>
      </c>
    </row>
    <row r="369" spans="1:35" x14ac:dyDescent="0.25">
      <c r="A369" t="s">
        <v>508</v>
      </c>
      <c r="B369" t="s">
        <v>139</v>
      </c>
      <c r="C369" t="s">
        <v>747</v>
      </c>
      <c r="D369" t="s">
        <v>589</v>
      </c>
      <c r="E369" s="6">
        <v>72.260869565217391</v>
      </c>
      <c r="F369" s="6">
        <v>14.171413043478264</v>
      </c>
      <c r="G369" s="6">
        <v>0.44021739130434784</v>
      </c>
      <c r="H369" s="6">
        <v>0.29347826086956524</v>
      </c>
      <c r="I369" s="6">
        <v>0.47826086956521741</v>
      </c>
      <c r="J369" s="6">
        <v>0</v>
      </c>
      <c r="K369" s="6">
        <v>0</v>
      </c>
      <c r="L369" s="6">
        <v>2.7689130434782601</v>
      </c>
      <c r="M369" s="6">
        <v>4.4070652173913043</v>
      </c>
      <c r="N369" s="6">
        <v>8.1521739130434784E-2</v>
      </c>
      <c r="O369" s="6">
        <f>SUM(NonNurse[[#This Row],[Qualified Social Work Staff Hours]],NonNurse[[#This Row],[Other Social Work Staff Hours]])/NonNurse[[#This Row],[MDS Census]]</f>
        <v>6.2116425992779778E-2</v>
      </c>
      <c r="P369" s="6">
        <v>6.136521739130437</v>
      </c>
      <c r="Q369" s="6">
        <v>9.931304347826087</v>
      </c>
      <c r="R369" s="6">
        <f>SUM(NonNurse[[#This Row],[Qualified Activities Professional Hours]],NonNurse[[#This Row],[Other Activities Professional Hours]])/NonNurse[[#This Row],[MDS Census]]</f>
        <v>0.22235860409145608</v>
      </c>
      <c r="S369" s="6">
        <v>3.4038043478260867</v>
      </c>
      <c r="T369" s="6">
        <v>6.4621739130434781</v>
      </c>
      <c r="U369" s="6">
        <v>0</v>
      </c>
      <c r="V369" s="6">
        <f>SUM(NonNurse[[#This Row],[Occupational Therapist Hours]],NonNurse[[#This Row],[OT Assistant Hours]],NonNurse[[#This Row],[OT Aide Hours]])/NonNurse[[#This Row],[MDS Census]]</f>
        <v>0.13653279181708783</v>
      </c>
      <c r="W369" s="6">
        <v>3.8234782608695639</v>
      </c>
      <c r="X369" s="6">
        <v>2.6585869565217384</v>
      </c>
      <c r="Y369" s="6">
        <v>0</v>
      </c>
      <c r="Z369" s="6">
        <f>SUM(NonNurse[[#This Row],[Physical Therapist (PT) Hours]],NonNurse[[#This Row],[PT Assistant Hours]],NonNurse[[#This Row],[PT Aide Hours]])/NonNurse[[#This Row],[MDS Census]]</f>
        <v>8.9703670276774936E-2</v>
      </c>
      <c r="AA369" s="6">
        <v>0</v>
      </c>
      <c r="AB369" s="6">
        <v>0</v>
      </c>
      <c r="AC369" s="6">
        <v>0</v>
      </c>
      <c r="AD369" s="6">
        <v>0</v>
      </c>
      <c r="AE369" s="6">
        <v>0</v>
      </c>
      <c r="AF369" s="6">
        <v>0</v>
      </c>
      <c r="AG369" s="6">
        <v>0</v>
      </c>
      <c r="AH369" s="1">
        <v>155287</v>
      </c>
      <c r="AI369">
        <v>5</v>
      </c>
    </row>
    <row r="370" spans="1:35" x14ac:dyDescent="0.25">
      <c r="A370" t="s">
        <v>508</v>
      </c>
      <c r="B370" t="s">
        <v>487</v>
      </c>
      <c r="C370" t="s">
        <v>823</v>
      </c>
      <c r="D370" t="s">
        <v>571</v>
      </c>
      <c r="E370" s="6">
        <v>66.163043478260875</v>
      </c>
      <c r="F370" s="6">
        <v>5.7391304347826084</v>
      </c>
      <c r="G370" s="6">
        <v>0</v>
      </c>
      <c r="H370" s="6">
        <v>0.2391304347826087</v>
      </c>
      <c r="I370" s="6">
        <v>5.0434782608695654</v>
      </c>
      <c r="J370" s="6">
        <v>0</v>
      </c>
      <c r="K370" s="6">
        <v>1.8695652173913044</v>
      </c>
      <c r="L370" s="6">
        <v>2.8019565217391302</v>
      </c>
      <c r="M370" s="6">
        <v>5.4782608695652177</v>
      </c>
      <c r="N370" s="6">
        <v>0</v>
      </c>
      <c r="O370" s="6">
        <f>SUM(NonNurse[[#This Row],[Qualified Social Work Staff Hours]],NonNurse[[#This Row],[Other Social Work Staff Hours]])/NonNurse[[#This Row],[MDS Census]]</f>
        <v>8.279940857565303E-2</v>
      </c>
      <c r="P370" s="6">
        <v>5.5652173913043477</v>
      </c>
      <c r="Q370" s="6">
        <v>0</v>
      </c>
      <c r="R370" s="6">
        <f>SUM(NonNurse[[#This Row],[Qualified Activities Professional Hours]],NonNurse[[#This Row],[Other Activities Professional Hours]])/NonNurse[[#This Row],[MDS Census]]</f>
        <v>8.4113684902250685E-2</v>
      </c>
      <c r="S370" s="6">
        <v>3.0865217391304358</v>
      </c>
      <c r="T370" s="6">
        <v>5.3435869565217384</v>
      </c>
      <c r="U370" s="6">
        <v>0</v>
      </c>
      <c r="V370" s="6">
        <f>SUM(NonNurse[[#This Row],[Occupational Therapist Hours]],NonNurse[[#This Row],[OT Assistant Hours]],NonNurse[[#This Row],[OT Aide Hours]])/NonNurse[[#This Row],[MDS Census]]</f>
        <v>0.12741416132741909</v>
      </c>
      <c r="W370" s="6">
        <v>3.9863043478260876</v>
      </c>
      <c r="X370" s="6">
        <v>3.4296739130434788</v>
      </c>
      <c r="Y370" s="6">
        <v>0</v>
      </c>
      <c r="Z370" s="6">
        <f>SUM(NonNurse[[#This Row],[Physical Therapist (PT) Hours]],NonNurse[[#This Row],[PT Assistant Hours]],NonNurse[[#This Row],[PT Aide Hours]])/NonNurse[[#This Row],[MDS Census]]</f>
        <v>0.11208641366847381</v>
      </c>
      <c r="AA370" s="6">
        <v>0.2608695652173913</v>
      </c>
      <c r="AB370" s="6">
        <v>0</v>
      </c>
      <c r="AC370" s="6">
        <v>0</v>
      </c>
      <c r="AD370" s="6">
        <v>0</v>
      </c>
      <c r="AE370" s="6">
        <v>0</v>
      </c>
      <c r="AF370" s="6">
        <v>0</v>
      </c>
      <c r="AG370" s="6">
        <v>0.76086956521739135</v>
      </c>
      <c r="AH370" s="1">
        <v>155858</v>
      </c>
      <c r="AI370">
        <v>5</v>
      </c>
    </row>
    <row r="371" spans="1:35" x14ac:dyDescent="0.25">
      <c r="A371" t="s">
        <v>508</v>
      </c>
      <c r="B371" t="s">
        <v>260</v>
      </c>
      <c r="C371" t="s">
        <v>778</v>
      </c>
      <c r="D371" t="s">
        <v>562</v>
      </c>
      <c r="E371" s="6">
        <v>39</v>
      </c>
      <c r="F371" s="6">
        <v>0</v>
      </c>
      <c r="G371" s="6">
        <v>0</v>
      </c>
      <c r="H371" s="6">
        <v>0</v>
      </c>
      <c r="I371" s="6">
        <v>0</v>
      </c>
      <c r="J371" s="6">
        <v>0</v>
      </c>
      <c r="K371" s="6">
        <v>0</v>
      </c>
      <c r="L371" s="6">
        <v>0.23456521739130426</v>
      </c>
      <c r="M371" s="6">
        <v>5.1304347826086953</v>
      </c>
      <c r="N371" s="6">
        <v>0</v>
      </c>
      <c r="O371" s="6">
        <f>SUM(NonNurse[[#This Row],[Qualified Social Work Staff Hours]],NonNurse[[#This Row],[Other Social Work Staff Hours]])/NonNurse[[#This Row],[MDS Census]]</f>
        <v>0.13154960981047936</v>
      </c>
      <c r="P371" s="6">
        <v>6.0108695652173916</v>
      </c>
      <c r="Q371" s="6">
        <v>10.467391304347826</v>
      </c>
      <c r="R371" s="6">
        <f>SUM(NonNurse[[#This Row],[Qualified Activities Professional Hours]],NonNurse[[#This Row],[Other Activities Professional Hours]])/NonNurse[[#This Row],[MDS Census]]</f>
        <v>0.42251950947603123</v>
      </c>
      <c r="S371" s="6">
        <v>2.031304347826087</v>
      </c>
      <c r="T371" s="6">
        <v>3.2415217391304352</v>
      </c>
      <c r="U371" s="6">
        <v>0</v>
      </c>
      <c r="V371" s="6">
        <f>SUM(NonNurse[[#This Row],[Occupational Therapist Hours]],NonNurse[[#This Row],[OT Assistant Hours]],NonNurse[[#This Row],[OT Aide Hours]])/NonNurse[[#This Row],[MDS Census]]</f>
        <v>0.13520066889632107</v>
      </c>
      <c r="W371" s="6">
        <v>6.3285869565217379</v>
      </c>
      <c r="X371" s="6">
        <v>5.0454347826086954</v>
      </c>
      <c r="Y371" s="6">
        <v>0</v>
      </c>
      <c r="Z371" s="6">
        <f>SUM(NonNurse[[#This Row],[Physical Therapist (PT) Hours]],NonNurse[[#This Row],[PT Assistant Hours]],NonNurse[[#This Row],[PT Aide Hours]])/NonNurse[[#This Row],[MDS Census]]</f>
        <v>0.29164158305462651</v>
      </c>
      <c r="AA371" s="6">
        <v>0</v>
      </c>
      <c r="AB371" s="6">
        <v>0</v>
      </c>
      <c r="AC371" s="6">
        <v>0</v>
      </c>
      <c r="AD371" s="6">
        <v>0</v>
      </c>
      <c r="AE371" s="6">
        <v>0</v>
      </c>
      <c r="AF371" s="6">
        <v>0</v>
      </c>
      <c r="AG371" s="6">
        <v>0</v>
      </c>
      <c r="AH371" s="1">
        <v>155523</v>
      </c>
      <c r="AI371">
        <v>5</v>
      </c>
    </row>
    <row r="372" spans="1:35" x14ac:dyDescent="0.25">
      <c r="A372" t="s">
        <v>508</v>
      </c>
      <c r="B372" t="s">
        <v>421</v>
      </c>
      <c r="C372" t="s">
        <v>702</v>
      </c>
      <c r="D372" t="s">
        <v>601</v>
      </c>
      <c r="E372" s="6">
        <v>67.858695652173907</v>
      </c>
      <c r="F372" s="6">
        <v>24.261739130434787</v>
      </c>
      <c r="G372" s="6">
        <v>0.28260869565217389</v>
      </c>
      <c r="H372" s="6">
        <v>0.38500000000000001</v>
      </c>
      <c r="I372" s="6">
        <v>8.6956521739130432E-2</v>
      </c>
      <c r="J372" s="6">
        <v>0</v>
      </c>
      <c r="K372" s="6">
        <v>0</v>
      </c>
      <c r="L372" s="6">
        <v>0.21771739130434781</v>
      </c>
      <c r="M372" s="6">
        <v>4.6130434782608702</v>
      </c>
      <c r="N372" s="6">
        <v>0</v>
      </c>
      <c r="O372" s="6">
        <f>SUM(NonNurse[[#This Row],[Qualified Social Work Staff Hours]],NonNurse[[#This Row],[Other Social Work Staff Hours]])/NonNurse[[#This Row],[MDS Census]]</f>
        <v>6.7980137754284811E-2</v>
      </c>
      <c r="P372" s="6">
        <v>6.0617391304347823</v>
      </c>
      <c r="Q372" s="6">
        <v>20.510978260869571</v>
      </c>
      <c r="R372" s="6">
        <f>SUM(NonNurse[[#This Row],[Qualified Activities Professional Hours]],NonNurse[[#This Row],[Other Activities Professional Hours]])/NonNurse[[#This Row],[MDS Census]]</f>
        <v>0.39158897965721617</v>
      </c>
      <c r="S372" s="6">
        <v>0.51945652173913048</v>
      </c>
      <c r="T372" s="6">
        <v>8.440869565217394</v>
      </c>
      <c r="U372" s="6">
        <v>0</v>
      </c>
      <c r="V372" s="6">
        <f>SUM(NonNurse[[#This Row],[Occupational Therapist Hours]],NonNurse[[#This Row],[OT Assistant Hours]],NonNurse[[#This Row],[OT Aide Hours]])/NonNurse[[#This Row],[MDS Census]]</f>
        <v>0.1320438891558546</v>
      </c>
      <c r="W372" s="6">
        <v>6.435108695652171</v>
      </c>
      <c r="X372" s="6">
        <v>2.6332608695652175</v>
      </c>
      <c r="Y372" s="6">
        <v>0.33695652173913043</v>
      </c>
      <c r="Z372" s="6">
        <f>SUM(NonNurse[[#This Row],[Physical Therapist (PT) Hours]],NonNurse[[#This Row],[PT Assistant Hours]],NonNurse[[#This Row],[PT Aide Hours]])/NonNurse[[#This Row],[MDS Census]]</f>
        <v>0.13860163382988944</v>
      </c>
      <c r="AA372" s="6">
        <v>0</v>
      </c>
      <c r="AB372" s="6">
        <v>0</v>
      </c>
      <c r="AC372" s="6">
        <v>0</v>
      </c>
      <c r="AD372" s="6">
        <v>63.383695652173927</v>
      </c>
      <c r="AE372" s="6">
        <v>0</v>
      </c>
      <c r="AF372" s="6">
        <v>0</v>
      </c>
      <c r="AG372" s="6">
        <v>0</v>
      </c>
      <c r="AH372" s="1">
        <v>155789</v>
      </c>
      <c r="AI372">
        <v>5</v>
      </c>
    </row>
    <row r="373" spans="1:35" x14ac:dyDescent="0.25">
      <c r="A373" t="s">
        <v>508</v>
      </c>
      <c r="B373" t="s">
        <v>374</v>
      </c>
      <c r="C373" t="s">
        <v>815</v>
      </c>
      <c r="D373" t="s">
        <v>618</v>
      </c>
      <c r="E373" s="6">
        <v>77.260869565217391</v>
      </c>
      <c r="F373" s="6">
        <v>4.1630434782608692</v>
      </c>
      <c r="G373" s="6">
        <v>0.25</v>
      </c>
      <c r="H373" s="6">
        <v>0.66304347826086951</v>
      </c>
      <c r="I373" s="6">
        <v>0.29347826086956524</v>
      </c>
      <c r="J373" s="6">
        <v>0</v>
      </c>
      <c r="K373" s="6">
        <v>2.6847826086956523</v>
      </c>
      <c r="L373" s="6">
        <v>2.1111956521739126</v>
      </c>
      <c r="M373" s="6">
        <v>9.4565217391304355</v>
      </c>
      <c r="N373" s="6">
        <v>0</v>
      </c>
      <c r="O373" s="6">
        <f>SUM(NonNurse[[#This Row],[Qualified Social Work Staff Hours]],NonNurse[[#This Row],[Other Social Work Staff Hours]])/NonNurse[[#This Row],[MDS Census]]</f>
        <v>0.12239729881823298</v>
      </c>
      <c r="P373" s="6">
        <v>29.100543478260871</v>
      </c>
      <c r="Q373" s="6">
        <v>0</v>
      </c>
      <c r="R373" s="6">
        <f>SUM(NonNurse[[#This Row],[Qualified Activities Professional Hours]],NonNurse[[#This Row],[Other Activities Professional Hours]])/NonNurse[[#This Row],[MDS Census]]</f>
        <v>0.37665306696679801</v>
      </c>
      <c r="S373" s="6">
        <v>3.5804347826086969</v>
      </c>
      <c r="T373" s="6">
        <v>0.47358695652173916</v>
      </c>
      <c r="U373" s="6">
        <v>0</v>
      </c>
      <c r="V373" s="6">
        <f>SUM(NonNurse[[#This Row],[Occupational Therapist Hours]],NonNurse[[#This Row],[OT Assistant Hours]],NonNurse[[#This Row],[OT Aide Hours]])/NonNurse[[#This Row],[MDS Census]]</f>
        <v>5.2471862689926853E-2</v>
      </c>
      <c r="W373" s="6">
        <v>2.7555434782608694</v>
      </c>
      <c r="X373" s="6">
        <v>1.2139130434782606</v>
      </c>
      <c r="Y373" s="6">
        <v>0</v>
      </c>
      <c r="Z373" s="6">
        <f>SUM(NonNurse[[#This Row],[Physical Therapist (PT) Hours]],NonNurse[[#This Row],[PT Assistant Hours]],NonNurse[[#This Row],[PT Aide Hours]])/NonNurse[[#This Row],[MDS Census]]</f>
        <v>5.1377321328081031E-2</v>
      </c>
      <c r="AA373" s="6">
        <v>0</v>
      </c>
      <c r="AB373" s="6">
        <v>0</v>
      </c>
      <c r="AC373" s="6">
        <v>0</v>
      </c>
      <c r="AD373" s="6">
        <v>0</v>
      </c>
      <c r="AE373" s="6">
        <v>0</v>
      </c>
      <c r="AF373" s="6">
        <v>0</v>
      </c>
      <c r="AG373" s="6">
        <v>7.6086956521739135E-2</v>
      </c>
      <c r="AH373" s="1">
        <v>155730</v>
      </c>
      <c r="AI373">
        <v>5</v>
      </c>
    </row>
    <row r="374" spans="1:35" x14ac:dyDescent="0.25">
      <c r="A374" t="s">
        <v>508</v>
      </c>
      <c r="B374" t="s">
        <v>296</v>
      </c>
      <c r="C374" t="s">
        <v>710</v>
      </c>
      <c r="D374" t="s">
        <v>607</v>
      </c>
      <c r="E374" s="6">
        <v>74.086956521739125</v>
      </c>
      <c r="F374" s="6">
        <v>5.3913043478260869</v>
      </c>
      <c r="G374" s="6">
        <v>0.20108695652173914</v>
      </c>
      <c r="H374" s="6">
        <v>0.28804347826086957</v>
      </c>
      <c r="I374" s="6">
        <v>0.58695652173913049</v>
      </c>
      <c r="J374" s="6">
        <v>0</v>
      </c>
      <c r="K374" s="6">
        <v>0</v>
      </c>
      <c r="L374" s="6">
        <v>4.8940217391304346</v>
      </c>
      <c r="M374" s="6">
        <v>4.6603260869565215</v>
      </c>
      <c r="N374" s="6">
        <v>0.44293478260869568</v>
      </c>
      <c r="O374" s="6">
        <f>SUM(NonNurse[[#This Row],[Qualified Social Work Staff Hours]],NonNurse[[#This Row],[Other Social Work Staff Hours]])/NonNurse[[#This Row],[MDS Census]]</f>
        <v>6.8882042253521125E-2</v>
      </c>
      <c r="P374" s="6">
        <v>5.6277173913043477</v>
      </c>
      <c r="Q374" s="6">
        <v>8.2527173913043477</v>
      </c>
      <c r="R374" s="6">
        <f>SUM(NonNurse[[#This Row],[Qualified Activities Professional Hours]],NonNurse[[#This Row],[Other Activities Professional Hours]])/NonNurse[[#This Row],[MDS Census]]</f>
        <v>0.18735328638497653</v>
      </c>
      <c r="S374" s="6">
        <v>16.051630434782609</v>
      </c>
      <c r="T374" s="6">
        <v>0</v>
      </c>
      <c r="U374" s="6">
        <v>0</v>
      </c>
      <c r="V374" s="6">
        <f>SUM(NonNurse[[#This Row],[Occupational Therapist Hours]],NonNurse[[#This Row],[OT Assistant Hours]],NonNurse[[#This Row],[OT Aide Hours]])/NonNurse[[#This Row],[MDS Census]]</f>
        <v>0.21665933098591553</v>
      </c>
      <c r="W374" s="6">
        <v>4.6766304347826084</v>
      </c>
      <c r="X374" s="6">
        <v>6.7282608695652177</v>
      </c>
      <c r="Y374" s="6">
        <v>0</v>
      </c>
      <c r="Z374" s="6">
        <f>SUM(NonNurse[[#This Row],[Physical Therapist (PT) Hours]],NonNurse[[#This Row],[PT Assistant Hours]],NonNurse[[#This Row],[PT Aide Hours]])/NonNurse[[#This Row],[MDS Census]]</f>
        <v>0.15393926056338028</v>
      </c>
      <c r="AA374" s="6">
        <v>0</v>
      </c>
      <c r="AB374" s="6">
        <v>0</v>
      </c>
      <c r="AC374" s="6">
        <v>0</v>
      </c>
      <c r="AD374" s="6">
        <v>0</v>
      </c>
      <c r="AE374" s="6">
        <v>0</v>
      </c>
      <c r="AF374" s="6">
        <v>0</v>
      </c>
      <c r="AG374" s="6">
        <v>0</v>
      </c>
      <c r="AH374" s="1">
        <v>155621</v>
      </c>
      <c r="AI374">
        <v>5</v>
      </c>
    </row>
    <row r="375" spans="1:35" x14ac:dyDescent="0.25">
      <c r="A375" t="s">
        <v>508</v>
      </c>
      <c r="B375" t="s">
        <v>367</v>
      </c>
      <c r="C375" t="s">
        <v>710</v>
      </c>
      <c r="D375" t="s">
        <v>607</v>
      </c>
      <c r="E375" s="6">
        <v>38.358695652173914</v>
      </c>
      <c r="F375" s="6">
        <v>28.982065217391309</v>
      </c>
      <c r="G375" s="6">
        <v>0.49456521739130432</v>
      </c>
      <c r="H375" s="6">
        <v>2.1739130434782608E-2</v>
      </c>
      <c r="I375" s="6">
        <v>0</v>
      </c>
      <c r="J375" s="6">
        <v>0</v>
      </c>
      <c r="K375" s="6">
        <v>0</v>
      </c>
      <c r="L375" s="6">
        <v>3.5968478260869556</v>
      </c>
      <c r="M375" s="6">
        <v>4.8913043478260872E-2</v>
      </c>
      <c r="N375" s="6">
        <v>0</v>
      </c>
      <c r="O375" s="6">
        <f>SUM(NonNurse[[#This Row],[Qualified Social Work Staff Hours]],NonNurse[[#This Row],[Other Social Work Staff Hours]])/NonNurse[[#This Row],[MDS Census]]</f>
        <v>1.2751487673561916E-3</v>
      </c>
      <c r="P375" s="6">
        <v>5.0901086956521757</v>
      </c>
      <c r="Q375" s="6">
        <v>13.851086956521733</v>
      </c>
      <c r="R375" s="6">
        <f>SUM(NonNurse[[#This Row],[Qualified Activities Professional Hours]],NonNurse[[#This Row],[Other Activities Professional Hours]])/NonNurse[[#This Row],[MDS Census]]</f>
        <v>0.49379144233493899</v>
      </c>
      <c r="S375" s="6">
        <v>3.370000000000001</v>
      </c>
      <c r="T375" s="6">
        <v>6.3252173913043475</v>
      </c>
      <c r="U375" s="6">
        <v>0</v>
      </c>
      <c r="V375" s="6">
        <f>SUM(NonNurse[[#This Row],[Occupational Therapist Hours]],NonNurse[[#This Row],[OT Assistant Hours]],NonNurse[[#This Row],[OT Aide Hours]])/NonNurse[[#This Row],[MDS Census]]</f>
        <v>0.25275148767356193</v>
      </c>
      <c r="W375" s="6">
        <v>3.5394565217391296</v>
      </c>
      <c r="X375" s="6">
        <v>7.1443478260869586</v>
      </c>
      <c r="Y375" s="6">
        <v>0</v>
      </c>
      <c r="Z375" s="6">
        <f>SUM(NonNurse[[#This Row],[Physical Therapist (PT) Hours]],NonNurse[[#This Row],[PT Assistant Hours]],NonNurse[[#This Row],[PT Aide Hours]])/NonNurse[[#This Row],[MDS Census]]</f>
        <v>0.27852366109379428</v>
      </c>
      <c r="AA375" s="6">
        <v>0</v>
      </c>
      <c r="AB375" s="6">
        <v>0</v>
      </c>
      <c r="AC375" s="6">
        <v>0</v>
      </c>
      <c r="AD375" s="6">
        <v>61.799565217391297</v>
      </c>
      <c r="AE375" s="6">
        <v>0</v>
      </c>
      <c r="AF375" s="6">
        <v>0</v>
      </c>
      <c r="AG375" s="6">
        <v>0</v>
      </c>
      <c r="AH375" s="1">
        <v>155723</v>
      </c>
      <c r="AI375">
        <v>5</v>
      </c>
    </row>
    <row r="376" spans="1:35" x14ac:dyDescent="0.25">
      <c r="A376" t="s">
        <v>508</v>
      </c>
      <c r="B376" t="s">
        <v>478</v>
      </c>
      <c r="C376" t="s">
        <v>641</v>
      </c>
      <c r="D376" t="s">
        <v>546</v>
      </c>
      <c r="E376" s="6">
        <v>35.478260869565219</v>
      </c>
      <c r="F376" s="6">
        <v>28.220978260869554</v>
      </c>
      <c r="G376" s="6">
        <v>1.0597826086956521</v>
      </c>
      <c r="H376" s="6">
        <v>7.6086956521739135E-2</v>
      </c>
      <c r="I376" s="6">
        <v>0</v>
      </c>
      <c r="J376" s="6">
        <v>0</v>
      </c>
      <c r="K376" s="6">
        <v>0</v>
      </c>
      <c r="L376" s="6">
        <v>2.630108695652174</v>
      </c>
      <c r="M376" s="6">
        <v>4.9152173913043473</v>
      </c>
      <c r="N376" s="6">
        <v>0</v>
      </c>
      <c r="O376" s="6">
        <f>SUM(NonNurse[[#This Row],[Qualified Social Work Staff Hours]],NonNurse[[#This Row],[Other Social Work Staff Hours]])/NonNurse[[#This Row],[MDS Census]]</f>
        <v>0.13854166666666665</v>
      </c>
      <c r="P376" s="6">
        <v>4.3420652173913057</v>
      </c>
      <c r="Q376" s="6">
        <v>11.621195652173913</v>
      </c>
      <c r="R376" s="6">
        <f>SUM(NonNurse[[#This Row],[Qualified Activities Professional Hours]],NonNurse[[#This Row],[Other Activities Professional Hours]])/NonNurse[[#This Row],[MDS Census]]</f>
        <v>0.44994485294117648</v>
      </c>
      <c r="S376" s="6">
        <v>6.2120652173913031</v>
      </c>
      <c r="T376" s="6">
        <v>4.3749999999999991</v>
      </c>
      <c r="U376" s="6">
        <v>0</v>
      </c>
      <c r="V376" s="6">
        <f>SUM(NonNurse[[#This Row],[Occupational Therapist Hours]],NonNurse[[#This Row],[OT Assistant Hours]],NonNurse[[#This Row],[OT Aide Hours]])/NonNurse[[#This Row],[MDS Census]]</f>
        <v>0.29840992647058817</v>
      </c>
      <c r="W376" s="6">
        <v>5.5831521739130423</v>
      </c>
      <c r="X376" s="6">
        <v>2.5929347826086966</v>
      </c>
      <c r="Y376" s="6">
        <v>0</v>
      </c>
      <c r="Z376" s="6">
        <f>SUM(NonNurse[[#This Row],[Physical Therapist (PT) Hours]],NonNurse[[#This Row],[PT Assistant Hours]],NonNurse[[#This Row],[PT Aide Hours]])/NonNurse[[#This Row],[MDS Census]]</f>
        <v>0.23045343137254903</v>
      </c>
      <c r="AA376" s="6">
        <v>0</v>
      </c>
      <c r="AB376" s="6">
        <v>0</v>
      </c>
      <c r="AC376" s="6">
        <v>0</v>
      </c>
      <c r="AD376" s="6">
        <v>58.640760869565206</v>
      </c>
      <c r="AE376" s="6">
        <v>0</v>
      </c>
      <c r="AF376" s="6">
        <v>0</v>
      </c>
      <c r="AG376" s="6">
        <v>0</v>
      </c>
      <c r="AH376" s="1">
        <v>155849</v>
      </c>
      <c r="AI376">
        <v>5</v>
      </c>
    </row>
    <row r="377" spans="1:35" x14ac:dyDescent="0.25">
      <c r="A377" t="s">
        <v>508</v>
      </c>
      <c r="B377" t="s">
        <v>370</v>
      </c>
      <c r="C377" t="s">
        <v>810</v>
      </c>
      <c r="D377" t="s">
        <v>626</v>
      </c>
      <c r="E377" s="6">
        <v>26.076086956521738</v>
      </c>
      <c r="F377" s="6">
        <v>5.0978260869565215</v>
      </c>
      <c r="G377" s="6">
        <v>0.16032608695652173</v>
      </c>
      <c r="H377" s="6">
        <v>0.12771739130434784</v>
      </c>
      <c r="I377" s="6">
        <v>0.53260869565217395</v>
      </c>
      <c r="J377" s="6">
        <v>0</v>
      </c>
      <c r="K377" s="6">
        <v>0</v>
      </c>
      <c r="L377" s="6">
        <v>0.34782608695652173</v>
      </c>
      <c r="M377" s="6">
        <v>4.8967391304347823</v>
      </c>
      <c r="N377" s="6">
        <v>0</v>
      </c>
      <c r="O377" s="6">
        <f>SUM(NonNurse[[#This Row],[Qualified Social Work Staff Hours]],NonNurse[[#This Row],[Other Social Work Staff Hours]])/NonNurse[[#This Row],[MDS Census]]</f>
        <v>0.1877865777407253</v>
      </c>
      <c r="P377" s="6">
        <v>0</v>
      </c>
      <c r="Q377" s="6">
        <v>17.336956521739129</v>
      </c>
      <c r="R377" s="6">
        <f>SUM(NonNurse[[#This Row],[Qualified Activities Professional Hours]],NonNurse[[#This Row],[Other Activities Professional Hours]])/NonNurse[[#This Row],[MDS Census]]</f>
        <v>0.66486035848270109</v>
      </c>
      <c r="S377" s="6">
        <v>3.9483695652173911</v>
      </c>
      <c r="T377" s="6">
        <v>0</v>
      </c>
      <c r="U377" s="6">
        <v>0</v>
      </c>
      <c r="V377" s="6">
        <f>SUM(NonNurse[[#This Row],[Occupational Therapist Hours]],NonNurse[[#This Row],[OT Assistant Hours]],NonNurse[[#This Row],[OT Aide Hours]])/NonNurse[[#This Row],[MDS Census]]</f>
        <v>0.15141725719049604</v>
      </c>
      <c r="W377" s="6">
        <v>0.96467391304347827</v>
      </c>
      <c r="X377" s="6">
        <v>3.4538043478260869</v>
      </c>
      <c r="Y377" s="6">
        <v>0</v>
      </c>
      <c r="Z377" s="6">
        <f>SUM(NonNurse[[#This Row],[Physical Therapist (PT) Hours]],NonNurse[[#This Row],[PT Assistant Hours]],NonNurse[[#This Row],[PT Aide Hours]])/NonNurse[[#This Row],[MDS Census]]</f>
        <v>0.16944560233430597</v>
      </c>
      <c r="AA377" s="6">
        <v>0</v>
      </c>
      <c r="AB377" s="6">
        <v>0</v>
      </c>
      <c r="AC377" s="6">
        <v>0</v>
      </c>
      <c r="AD377" s="6">
        <v>0</v>
      </c>
      <c r="AE377" s="6">
        <v>0</v>
      </c>
      <c r="AF377" s="6">
        <v>0</v>
      </c>
      <c r="AG377" s="6">
        <v>0</v>
      </c>
      <c r="AH377" s="1">
        <v>155726</v>
      </c>
      <c r="AI377">
        <v>5</v>
      </c>
    </row>
    <row r="378" spans="1:35" x14ac:dyDescent="0.25">
      <c r="A378" t="s">
        <v>508</v>
      </c>
      <c r="B378" t="s">
        <v>375</v>
      </c>
      <c r="C378" t="s">
        <v>689</v>
      </c>
      <c r="D378" t="s">
        <v>622</v>
      </c>
      <c r="E378" s="6">
        <v>50.771739130434781</v>
      </c>
      <c r="F378" s="6">
        <v>25.860869565217389</v>
      </c>
      <c r="G378" s="6">
        <v>1.1304347826086956</v>
      </c>
      <c r="H378" s="6">
        <v>0.14402173913043478</v>
      </c>
      <c r="I378" s="6">
        <v>6.5217391304347824E-2</v>
      </c>
      <c r="J378" s="6">
        <v>0</v>
      </c>
      <c r="K378" s="6">
        <v>0</v>
      </c>
      <c r="L378" s="6">
        <v>0.11782608695652173</v>
      </c>
      <c r="M378" s="6">
        <v>4.706521739130435E-2</v>
      </c>
      <c r="N378" s="6">
        <v>0</v>
      </c>
      <c r="O378" s="6">
        <f>SUM(NonNurse[[#This Row],[Qualified Social Work Staff Hours]],NonNurse[[#This Row],[Other Social Work Staff Hours]])/NonNurse[[#This Row],[MDS Census]]</f>
        <v>9.2699636052237218E-4</v>
      </c>
      <c r="P378" s="6">
        <v>6.1796739130434801</v>
      </c>
      <c r="Q378" s="6">
        <v>17.663260869565217</v>
      </c>
      <c r="R378" s="6">
        <f>SUM(NonNurse[[#This Row],[Qualified Activities Professional Hours]],NonNurse[[#This Row],[Other Activities Professional Hours]])/NonNurse[[#This Row],[MDS Census]]</f>
        <v>0.46961036180689364</v>
      </c>
      <c r="S378" s="6">
        <v>3.0809782608695651</v>
      </c>
      <c r="T378" s="6">
        <v>4.4983695652173914</v>
      </c>
      <c r="U378" s="6">
        <v>0</v>
      </c>
      <c r="V378" s="6">
        <f>SUM(NonNurse[[#This Row],[Occupational Therapist Hours]],NonNurse[[#This Row],[OT Assistant Hours]],NonNurse[[#This Row],[OT Aide Hours]])/NonNurse[[#This Row],[MDS Census]]</f>
        <v>0.14928280882038109</v>
      </c>
      <c r="W378" s="6">
        <v>3.4313043478260852</v>
      </c>
      <c r="X378" s="6">
        <v>2.37641304347826</v>
      </c>
      <c r="Y378" s="6">
        <v>0</v>
      </c>
      <c r="Z378" s="6">
        <f>SUM(NonNurse[[#This Row],[Physical Therapist (PT) Hours]],NonNurse[[#This Row],[PT Assistant Hours]],NonNurse[[#This Row],[PT Aide Hours]])/NonNurse[[#This Row],[MDS Census]]</f>
        <v>0.11438878184542921</v>
      </c>
      <c r="AA378" s="6">
        <v>0</v>
      </c>
      <c r="AB378" s="6">
        <v>0</v>
      </c>
      <c r="AC378" s="6">
        <v>0</v>
      </c>
      <c r="AD378" s="6">
        <v>33.985000000000014</v>
      </c>
      <c r="AE378" s="6">
        <v>0</v>
      </c>
      <c r="AF378" s="6">
        <v>0</v>
      </c>
      <c r="AG378" s="6">
        <v>0</v>
      </c>
      <c r="AH378" s="1">
        <v>155732</v>
      </c>
      <c r="AI378">
        <v>5</v>
      </c>
    </row>
    <row r="379" spans="1:35" x14ac:dyDescent="0.25">
      <c r="A379" t="s">
        <v>508</v>
      </c>
      <c r="B379" t="s">
        <v>346</v>
      </c>
      <c r="C379" t="s">
        <v>707</v>
      </c>
      <c r="D379" t="s">
        <v>603</v>
      </c>
      <c r="E379" s="6">
        <v>75.913043478260875</v>
      </c>
      <c r="F379" s="6">
        <v>5.4782608695652177</v>
      </c>
      <c r="G379" s="6">
        <v>0.4891304347826087</v>
      </c>
      <c r="H379" s="6">
        <v>0.32282608695652171</v>
      </c>
      <c r="I379" s="6">
        <v>0.34782608695652173</v>
      </c>
      <c r="J379" s="6">
        <v>0</v>
      </c>
      <c r="K379" s="6">
        <v>0</v>
      </c>
      <c r="L379" s="6">
        <v>0.90750000000000008</v>
      </c>
      <c r="M379" s="6">
        <v>5.4782608695652177</v>
      </c>
      <c r="N379" s="6">
        <v>6.0396739130434796</v>
      </c>
      <c r="O379" s="6">
        <f>SUM(NonNurse[[#This Row],[Qualified Social Work Staff Hours]],NonNurse[[#This Row],[Other Social Work Staff Hours]])/NonNurse[[#This Row],[MDS Census]]</f>
        <v>0.15172537227949601</v>
      </c>
      <c r="P379" s="6">
        <v>11.820760869565214</v>
      </c>
      <c r="Q379" s="6">
        <v>1.4673913043478262</v>
      </c>
      <c r="R379" s="6">
        <f>SUM(NonNurse[[#This Row],[Qualified Activities Professional Hours]],NonNurse[[#This Row],[Other Activities Professional Hours]])/NonNurse[[#This Row],[MDS Census]]</f>
        <v>0.17504438717067577</v>
      </c>
      <c r="S379" s="6">
        <v>8.5286956521739103</v>
      </c>
      <c r="T379" s="6">
        <v>2.6542391304347825</v>
      </c>
      <c r="U379" s="6">
        <v>0</v>
      </c>
      <c r="V379" s="6">
        <f>SUM(NonNurse[[#This Row],[Occupational Therapist Hours]],NonNurse[[#This Row],[OT Assistant Hours]],NonNurse[[#This Row],[OT Aide Hours]])/NonNurse[[#This Row],[MDS Census]]</f>
        <v>0.14731242840778919</v>
      </c>
      <c r="W379" s="6">
        <v>3.7959782608695667</v>
      </c>
      <c r="X379" s="6">
        <v>4.1152173913043493</v>
      </c>
      <c r="Y379" s="6">
        <v>0</v>
      </c>
      <c r="Z379" s="6">
        <f>SUM(NonNurse[[#This Row],[Physical Therapist (PT) Hours]],NonNurse[[#This Row],[PT Assistant Hours]],NonNurse[[#This Row],[PT Aide Hours]])/NonNurse[[#This Row],[MDS Census]]</f>
        <v>0.10421391752577323</v>
      </c>
      <c r="AA379" s="6">
        <v>0</v>
      </c>
      <c r="AB379" s="6">
        <v>0</v>
      </c>
      <c r="AC379" s="6">
        <v>0</v>
      </c>
      <c r="AD379" s="6">
        <v>0</v>
      </c>
      <c r="AE379" s="6">
        <v>0</v>
      </c>
      <c r="AF379" s="6">
        <v>0</v>
      </c>
      <c r="AG379" s="6">
        <v>0</v>
      </c>
      <c r="AH379" s="1">
        <v>155695</v>
      </c>
      <c r="AI379">
        <v>5</v>
      </c>
    </row>
    <row r="380" spans="1:35" x14ac:dyDescent="0.25">
      <c r="A380" t="s">
        <v>508</v>
      </c>
      <c r="B380" t="s">
        <v>64</v>
      </c>
      <c r="C380" t="s">
        <v>644</v>
      </c>
      <c r="D380" t="s">
        <v>573</v>
      </c>
      <c r="E380" s="6">
        <v>79.130434782608702</v>
      </c>
      <c r="F380" s="6">
        <v>5</v>
      </c>
      <c r="G380" s="6">
        <v>0.48369565217391303</v>
      </c>
      <c r="H380" s="6">
        <v>0.22173913043478261</v>
      </c>
      <c r="I380" s="6">
        <v>1.826086956521739</v>
      </c>
      <c r="J380" s="6">
        <v>0</v>
      </c>
      <c r="K380" s="6">
        <v>0</v>
      </c>
      <c r="L380" s="6">
        <v>2.3783695652173908</v>
      </c>
      <c r="M380" s="6">
        <v>5.3586956521739131</v>
      </c>
      <c r="N380" s="6">
        <v>5.7967391304347817</v>
      </c>
      <c r="O380" s="6">
        <f>SUM(NonNurse[[#This Row],[Qualified Social Work Staff Hours]],NonNurse[[#This Row],[Other Social Work Staff Hours]])/NonNurse[[#This Row],[MDS Census]]</f>
        <v>0.14097527472527469</v>
      </c>
      <c r="P380" s="6">
        <v>17.964782608695657</v>
      </c>
      <c r="Q380" s="6">
        <v>0</v>
      </c>
      <c r="R380" s="6">
        <f>SUM(NonNurse[[#This Row],[Qualified Activities Professional Hours]],NonNurse[[#This Row],[Other Activities Professional Hours]])/NonNurse[[#This Row],[MDS Census]]</f>
        <v>0.22702747252747257</v>
      </c>
      <c r="S380" s="6">
        <v>7.5033695652173931</v>
      </c>
      <c r="T380" s="6">
        <v>4.5110869565217397</v>
      </c>
      <c r="U380" s="6">
        <v>0</v>
      </c>
      <c r="V380" s="6">
        <f>SUM(NonNurse[[#This Row],[Occupational Therapist Hours]],NonNurse[[#This Row],[OT Assistant Hours]],NonNurse[[#This Row],[OT Aide Hours]])/NonNurse[[#This Row],[MDS Census]]</f>
        <v>0.15183104395604397</v>
      </c>
      <c r="W380" s="6">
        <v>4.036956521739131</v>
      </c>
      <c r="X380" s="6">
        <v>3.8158695652173913</v>
      </c>
      <c r="Y380" s="6">
        <v>0</v>
      </c>
      <c r="Z380" s="6">
        <f>SUM(NonNurse[[#This Row],[Physical Therapist (PT) Hours]],NonNurse[[#This Row],[PT Assistant Hours]],NonNurse[[#This Row],[PT Aide Hours]])/NonNurse[[#This Row],[MDS Census]]</f>
        <v>9.9239010989010987E-2</v>
      </c>
      <c r="AA380" s="6">
        <v>0</v>
      </c>
      <c r="AB380" s="6">
        <v>0</v>
      </c>
      <c r="AC380" s="6">
        <v>0</v>
      </c>
      <c r="AD380" s="6">
        <v>0</v>
      </c>
      <c r="AE380" s="6">
        <v>0</v>
      </c>
      <c r="AF380" s="6">
        <v>0</v>
      </c>
      <c r="AG380" s="6">
        <v>0</v>
      </c>
      <c r="AH380" s="1">
        <v>155165</v>
      </c>
      <c r="AI380">
        <v>5</v>
      </c>
    </row>
    <row r="381" spans="1:35" x14ac:dyDescent="0.25">
      <c r="A381" t="s">
        <v>508</v>
      </c>
      <c r="B381" t="s">
        <v>35</v>
      </c>
      <c r="C381" t="s">
        <v>711</v>
      </c>
      <c r="D381" t="s">
        <v>582</v>
      </c>
      <c r="E381" s="6">
        <v>130.35869565217391</v>
      </c>
      <c r="F381" s="6">
        <v>5.3913043478260869</v>
      </c>
      <c r="G381" s="6">
        <v>0.58695652173913049</v>
      </c>
      <c r="H381" s="6">
        <v>0.42065217391304349</v>
      </c>
      <c r="I381" s="6">
        <v>1.6847826086956521</v>
      </c>
      <c r="J381" s="6">
        <v>0</v>
      </c>
      <c r="K381" s="6">
        <v>0</v>
      </c>
      <c r="L381" s="6">
        <v>4.9131521739130442</v>
      </c>
      <c r="M381" s="6">
        <v>5.0679347826086953</v>
      </c>
      <c r="N381" s="6">
        <v>8.6650000000000027</v>
      </c>
      <c r="O381" s="6">
        <f>SUM(NonNurse[[#This Row],[Qualified Social Work Staff Hours]],NonNurse[[#This Row],[Other Social Work Staff Hours]])/NonNurse[[#This Row],[MDS Census]]</f>
        <v>0.10534728591678481</v>
      </c>
      <c r="P381" s="6">
        <v>17.070434782608697</v>
      </c>
      <c r="Q381" s="6">
        <v>4.3397826086956499</v>
      </c>
      <c r="R381" s="6">
        <f>SUM(NonNurse[[#This Row],[Qualified Activities Professional Hours]],NonNurse[[#This Row],[Other Activities Professional Hours]])/NonNurse[[#This Row],[MDS Census]]</f>
        <v>0.16424080713749686</v>
      </c>
      <c r="S381" s="6">
        <v>8.2321739130434768</v>
      </c>
      <c r="T381" s="6">
        <v>1.910108695652174</v>
      </c>
      <c r="U381" s="6">
        <v>0</v>
      </c>
      <c r="V381" s="6">
        <f>SUM(NonNurse[[#This Row],[Occupational Therapist Hours]],NonNurse[[#This Row],[OT Assistant Hours]],NonNurse[[#This Row],[OT Aide Hours]])/NonNurse[[#This Row],[MDS Census]]</f>
        <v>7.7802885016259468E-2</v>
      </c>
      <c r="W381" s="6">
        <v>7.9892391304347834</v>
      </c>
      <c r="X381" s="6">
        <v>6.2746739130434781</v>
      </c>
      <c r="Y381" s="6">
        <v>0</v>
      </c>
      <c r="Z381" s="6">
        <f>SUM(NonNurse[[#This Row],[Physical Therapist (PT) Hours]],NonNurse[[#This Row],[PT Assistant Hours]],NonNurse[[#This Row],[PT Aide Hours]])/NonNurse[[#This Row],[MDS Census]]</f>
        <v>0.10942049528891855</v>
      </c>
      <c r="AA381" s="6">
        <v>0</v>
      </c>
      <c r="AB381" s="6">
        <v>0</v>
      </c>
      <c r="AC381" s="6">
        <v>0</v>
      </c>
      <c r="AD381" s="6">
        <v>0</v>
      </c>
      <c r="AE381" s="6">
        <v>0</v>
      </c>
      <c r="AF381" s="6">
        <v>0</v>
      </c>
      <c r="AG381" s="6">
        <v>0</v>
      </c>
      <c r="AH381" s="1">
        <v>155106</v>
      </c>
      <c r="AI381">
        <v>5</v>
      </c>
    </row>
    <row r="382" spans="1:35" x14ac:dyDescent="0.25">
      <c r="A382" t="s">
        <v>508</v>
      </c>
      <c r="B382" t="s">
        <v>251</v>
      </c>
      <c r="C382" t="s">
        <v>696</v>
      </c>
      <c r="D382" t="s">
        <v>557</v>
      </c>
      <c r="E382" s="6">
        <v>44.956521739130437</v>
      </c>
      <c r="F382" s="6">
        <v>5.4782608695652177</v>
      </c>
      <c r="G382" s="6">
        <v>2.0380434782608696</v>
      </c>
      <c r="H382" s="6">
        <v>0</v>
      </c>
      <c r="I382" s="6">
        <v>1.1304347826086956</v>
      </c>
      <c r="J382" s="6">
        <v>0</v>
      </c>
      <c r="K382" s="6">
        <v>0</v>
      </c>
      <c r="L382" s="6">
        <v>3.3967391304347827</v>
      </c>
      <c r="M382" s="6">
        <v>6.0190217391304346</v>
      </c>
      <c r="N382" s="6">
        <v>0</v>
      </c>
      <c r="O382" s="6">
        <f>SUM(NonNurse[[#This Row],[Qualified Social Work Staff Hours]],NonNurse[[#This Row],[Other Social Work Staff Hours]])/NonNurse[[#This Row],[MDS Census]]</f>
        <v>0.13388539651837522</v>
      </c>
      <c r="P382" s="6">
        <v>4.8695652173913047</v>
      </c>
      <c r="Q382" s="6">
        <v>8.9945652173913047</v>
      </c>
      <c r="R382" s="6">
        <f>SUM(NonNurse[[#This Row],[Qualified Activities Professional Hours]],NonNurse[[#This Row],[Other Activities Professional Hours]])/NonNurse[[#This Row],[MDS Census]]</f>
        <v>0.308389748549323</v>
      </c>
      <c r="S382" s="6">
        <v>5.3016304347826084</v>
      </c>
      <c r="T382" s="6">
        <v>2.2201086956521738</v>
      </c>
      <c r="U382" s="6">
        <v>0</v>
      </c>
      <c r="V382" s="6">
        <f>SUM(NonNurse[[#This Row],[Occupational Therapist Hours]],NonNurse[[#This Row],[OT Assistant Hours]],NonNurse[[#This Row],[OT Aide Hours]])/NonNurse[[#This Row],[MDS Census]]</f>
        <v>0.16731141199226304</v>
      </c>
      <c r="W382" s="6">
        <v>7.3260869565217392</v>
      </c>
      <c r="X382" s="6">
        <v>4.4483695652173916</v>
      </c>
      <c r="Y382" s="6">
        <v>0</v>
      </c>
      <c r="Z382" s="6">
        <f>SUM(NonNurse[[#This Row],[Physical Therapist (PT) Hours]],NonNurse[[#This Row],[PT Assistant Hours]],NonNurse[[#This Row],[PT Aide Hours]])/NonNurse[[#This Row],[MDS Census]]</f>
        <v>0.26190764023210833</v>
      </c>
      <c r="AA382" s="6">
        <v>0</v>
      </c>
      <c r="AB382" s="6">
        <v>0</v>
      </c>
      <c r="AC382" s="6">
        <v>0</v>
      </c>
      <c r="AD382" s="6">
        <v>0</v>
      </c>
      <c r="AE382" s="6">
        <v>0</v>
      </c>
      <c r="AF382" s="6">
        <v>0</v>
      </c>
      <c r="AG382" s="6">
        <v>0</v>
      </c>
      <c r="AH382" s="1">
        <v>155505</v>
      </c>
      <c r="AI382">
        <v>5</v>
      </c>
    </row>
    <row r="383" spans="1:35" x14ac:dyDescent="0.25">
      <c r="A383" t="s">
        <v>508</v>
      </c>
      <c r="B383" t="s">
        <v>242</v>
      </c>
      <c r="C383" t="s">
        <v>705</v>
      </c>
      <c r="D383" t="s">
        <v>583</v>
      </c>
      <c r="E383" s="6">
        <v>107.08695652173913</v>
      </c>
      <c r="F383" s="6">
        <v>5.1739130434782608</v>
      </c>
      <c r="G383" s="6">
        <v>0.35869565217391303</v>
      </c>
      <c r="H383" s="6">
        <v>0.4891304347826087</v>
      </c>
      <c r="I383" s="6">
        <v>0.95652173913043481</v>
      </c>
      <c r="J383" s="6">
        <v>0</v>
      </c>
      <c r="K383" s="6">
        <v>0</v>
      </c>
      <c r="L383" s="6">
        <v>8.3826086956521753</v>
      </c>
      <c r="M383" s="6">
        <v>0</v>
      </c>
      <c r="N383" s="6">
        <v>4.5652173913043477</v>
      </c>
      <c r="O383" s="6">
        <f>SUM(NonNurse[[#This Row],[Qualified Social Work Staff Hours]],NonNurse[[#This Row],[Other Social Work Staff Hours]])/NonNurse[[#This Row],[MDS Census]]</f>
        <v>4.2630937880633372E-2</v>
      </c>
      <c r="P383" s="6">
        <v>5.5733695652173916</v>
      </c>
      <c r="Q383" s="6">
        <v>3.2744565217391304</v>
      </c>
      <c r="R383" s="6">
        <f>SUM(NonNurse[[#This Row],[Qualified Activities Professional Hours]],NonNurse[[#This Row],[Other Activities Professional Hours]])/NonNurse[[#This Row],[MDS Census]]</f>
        <v>8.262281770198944E-2</v>
      </c>
      <c r="S383" s="6">
        <v>4.3685869565217388</v>
      </c>
      <c r="T383" s="6">
        <v>4.79</v>
      </c>
      <c r="U383" s="6">
        <v>0</v>
      </c>
      <c r="V383" s="6">
        <f>SUM(NonNurse[[#This Row],[Occupational Therapist Hours]],NonNurse[[#This Row],[OT Assistant Hours]],NonNurse[[#This Row],[OT Aide Hours]])/NonNurse[[#This Row],[MDS Census]]</f>
        <v>8.5524766544863975E-2</v>
      </c>
      <c r="W383" s="6">
        <v>4.5683695652173917</v>
      </c>
      <c r="X383" s="6">
        <v>4.5207608695652182</v>
      </c>
      <c r="Y383" s="6">
        <v>0</v>
      </c>
      <c r="Z383" s="6">
        <f>SUM(NonNurse[[#This Row],[Physical Therapist (PT) Hours]],NonNurse[[#This Row],[PT Assistant Hours]],NonNurse[[#This Row],[PT Aide Hours]])/NonNurse[[#This Row],[MDS Census]]</f>
        <v>8.4876167275680092E-2</v>
      </c>
      <c r="AA383" s="6">
        <v>0</v>
      </c>
      <c r="AB383" s="6">
        <v>0</v>
      </c>
      <c r="AC383" s="6">
        <v>0</v>
      </c>
      <c r="AD383" s="6">
        <v>0</v>
      </c>
      <c r="AE383" s="6">
        <v>0</v>
      </c>
      <c r="AF383" s="6">
        <v>0</v>
      </c>
      <c r="AG383" s="6">
        <v>0</v>
      </c>
      <c r="AH383" s="1">
        <v>155488</v>
      </c>
      <c r="AI383">
        <v>5</v>
      </c>
    </row>
    <row r="384" spans="1:35" x14ac:dyDescent="0.25">
      <c r="A384" t="s">
        <v>508</v>
      </c>
      <c r="B384" t="s">
        <v>274</v>
      </c>
      <c r="C384" t="s">
        <v>783</v>
      </c>
      <c r="D384" t="s">
        <v>591</v>
      </c>
      <c r="E384" s="6">
        <v>81.630434782608702</v>
      </c>
      <c r="F384" s="6">
        <v>5.7391304347826084</v>
      </c>
      <c r="G384" s="6">
        <v>0</v>
      </c>
      <c r="H384" s="6">
        <v>0</v>
      </c>
      <c r="I384" s="6">
        <v>0</v>
      </c>
      <c r="J384" s="6">
        <v>0</v>
      </c>
      <c r="K384" s="6">
        <v>0</v>
      </c>
      <c r="L384" s="6">
        <v>5.0301086956521734</v>
      </c>
      <c r="M384" s="6">
        <v>11.478260869565217</v>
      </c>
      <c r="N384" s="6">
        <v>0</v>
      </c>
      <c r="O384" s="6">
        <f>SUM(NonNurse[[#This Row],[Qualified Social Work Staff Hours]],NonNurse[[#This Row],[Other Social Work Staff Hours]])/NonNurse[[#This Row],[MDS Census]]</f>
        <v>0.14061251664447402</v>
      </c>
      <c r="P384" s="6">
        <v>6.8288043478260869</v>
      </c>
      <c r="Q384" s="6">
        <v>8.1739130434782616</v>
      </c>
      <c r="R384" s="6">
        <f>SUM(NonNurse[[#This Row],[Qualified Activities Professional Hours]],NonNurse[[#This Row],[Other Activities Professional Hours]])/NonNurse[[#This Row],[MDS Census]]</f>
        <v>0.1837882822902796</v>
      </c>
      <c r="S384" s="6">
        <v>4.3192391304347817</v>
      </c>
      <c r="T384" s="6">
        <v>6.5894565217391294</v>
      </c>
      <c r="U384" s="6">
        <v>0</v>
      </c>
      <c r="V384" s="6">
        <f>SUM(NonNurse[[#This Row],[Occupational Therapist Hours]],NonNurse[[#This Row],[OT Assistant Hours]],NonNurse[[#This Row],[OT Aide Hours]])/NonNurse[[#This Row],[MDS Census]]</f>
        <v>0.13363515312916108</v>
      </c>
      <c r="W384" s="6">
        <v>5.1253260869565223</v>
      </c>
      <c r="X384" s="6">
        <v>2.0234782608695645</v>
      </c>
      <c r="Y384" s="6">
        <v>0</v>
      </c>
      <c r="Z384" s="6">
        <f>SUM(NonNurse[[#This Row],[Physical Therapist (PT) Hours]],NonNurse[[#This Row],[PT Assistant Hours]],NonNurse[[#This Row],[PT Aide Hours]])/NonNurse[[#This Row],[MDS Census]]</f>
        <v>8.7575233022636464E-2</v>
      </c>
      <c r="AA384" s="6">
        <v>0</v>
      </c>
      <c r="AB384" s="6">
        <v>0</v>
      </c>
      <c r="AC384" s="6">
        <v>0</v>
      </c>
      <c r="AD384" s="6">
        <v>0</v>
      </c>
      <c r="AE384" s="6">
        <v>0.71739130434782605</v>
      </c>
      <c r="AF384" s="6">
        <v>0</v>
      </c>
      <c r="AG384" s="6">
        <v>0</v>
      </c>
      <c r="AH384" s="1">
        <v>155551</v>
      </c>
      <c r="AI384">
        <v>5</v>
      </c>
    </row>
    <row r="385" spans="1:35" x14ac:dyDescent="0.25">
      <c r="A385" t="s">
        <v>508</v>
      </c>
      <c r="B385" t="s">
        <v>104</v>
      </c>
      <c r="C385" t="s">
        <v>655</v>
      </c>
      <c r="D385" t="s">
        <v>588</v>
      </c>
      <c r="E385" s="6">
        <v>79.586956521739125</v>
      </c>
      <c r="F385" s="6">
        <v>5.3043478260869561</v>
      </c>
      <c r="G385" s="6">
        <v>0.55434782608695654</v>
      </c>
      <c r="H385" s="6">
        <v>0.32282608695652176</v>
      </c>
      <c r="I385" s="6">
        <v>0.61956521739130432</v>
      </c>
      <c r="J385" s="6">
        <v>0</v>
      </c>
      <c r="K385" s="6">
        <v>0</v>
      </c>
      <c r="L385" s="6">
        <v>5.112717391304348</v>
      </c>
      <c r="M385" s="6">
        <v>4.4347826086956523</v>
      </c>
      <c r="N385" s="6">
        <v>7.1963043478260875</v>
      </c>
      <c r="O385" s="6">
        <f>SUM(NonNurse[[#This Row],[Qualified Social Work Staff Hours]],NonNurse[[#This Row],[Other Social Work Staff Hours]])/NonNurse[[#This Row],[MDS Census]]</f>
        <v>0.14614313029226988</v>
      </c>
      <c r="P385" s="6">
        <v>6.9739130434782597</v>
      </c>
      <c r="Q385" s="6">
        <v>0</v>
      </c>
      <c r="R385" s="6">
        <f>SUM(NonNurse[[#This Row],[Qualified Activities Professional Hours]],NonNurse[[#This Row],[Other Activities Professional Hours]])/NonNurse[[#This Row],[MDS Census]]</f>
        <v>8.7626331603387037E-2</v>
      </c>
      <c r="S385" s="6">
        <v>6.3324999999999978</v>
      </c>
      <c r="T385" s="6">
        <v>3.8889130434782611</v>
      </c>
      <c r="U385" s="6">
        <v>0</v>
      </c>
      <c r="V385" s="6">
        <f>SUM(NonNurse[[#This Row],[Occupational Therapist Hours]],NonNurse[[#This Row],[OT Assistant Hours]],NonNurse[[#This Row],[OT Aide Hours]])/NonNurse[[#This Row],[MDS Census]]</f>
        <v>0.12843075662387324</v>
      </c>
      <c r="W385" s="6">
        <v>4.5748913043478261</v>
      </c>
      <c r="X385" s="6">
        <v>5.596739130434786</v>
      </c>
      <c r="Y385" s="6">
        <v>0</v>
      </c>
      <c r="Z385" s="6">
        <f>SUM(NonNurse[[#This Row],[Physical Therapist (PT) Hours]],NonNurse[[#This Row],[PT Assistant Hours]],NonNurse[[#This Row],[PT Aide Hours]])/NonNurse[[#This Row],[MDS Census]]</f>
        <v>0.12780524446872443</v>
      </c>
      <c r="AA385" s="6">
        <v>0</v>
      </c>
      <c r="AB385" s="6">
        <v>0</v>
      </c>
      <c r="AC385" s="6">
        <v>0</v>
      </c>
      <c r="AD385" s="6">
        <v>0</v>
      </c>
      <c r="AE385" s="6">
        <v>0</v>
      </c>
      <c r="AF385" s="6">
        <v>0</v>
      </c>
      <c r="AG385" s="6">
        <v>0</v>
      </c>
      <c r="AH385" s="1">
        <v>155230</v>
      </c>
      <c r="AI385">
        <v>5</v>
      </c>
    </row>
    <row r="386" spans="1:35" x14ac:dyDescent="0.25">
      <c r="A386" t="s">
        <v>508</v>
      </c>
      <c r="B386" t="s">
        <v>393</v>
      </c>
      <c r="C386" t="s">
        <v>696</v>
      </c>
      <c r="D386" t="s">
        <v>557</v>
      </c>
      <c r="E386" s="6">
        <v>132.42391304347825</v>
      </c>
      <c r="F386" s="6">
        <v>5</v>
      </c>
      <c r="G386" s="6">
        <v>0.65217391304347827</v>
      </c>
      <c r="H386" s="6">
        <v>0.45978260869565213</v>
      </c>
      <c r="I386" s="6">
        <v>5.0434782608695654</v>
      </c>
      <c r="J386" s="6">
        <v>0</v>
      </c>
      <c r="K386" s="6">
        <v>0</v>
      </c>
      <c r="L386" s="6">
        <v>7.8208695652173903</v>
      </c>
      <c r="M386" s="6">
        <v>9.7826086956521738</v>
      </c>
      <c r="N386" s="6">
        <v>3.2635869565217392</v>
      </c>
      <c r="O386" s="6">
        <f>SUM(NonNurse[[#This Row],[Qualified Social Work Staff Hours]],NonNurse[[#This Row],[Other Social Work Staff Hours]])/NonNurse[[#This Row],[MDS Census]]</f>
        <v>9.8518427316752866E-2</v>
      </c>
      <c r="P386" s="6">
        <v>8.1360869565217389</v>
      </c>
      <c r="Q386" s="6">
        <v>2.6989130434782611</v>
      </c>
      <c r="R386" s="6">
        <f>SUM(NonNurse[[#This Row],[Qualified Activities Professional Hours]],NonNurse[[#This Row],[Other Activities Professional Hours]])/NonNurse[[#This Row],[MDS Census]]</f>
        <v>8.1820569646228358E-2</v>
      </c>
      <c r="S386" s="6">
        <v>8.4371739130434786</v>
      </c>
      <c r="T386" s="6">
        <v>6.5533695652173893</v>
      </c>
      <c r="U386" s="6">
        <v>0</v>
      </c>
      <c r="V386" s="6">
        <f>SUM(NonNurse[[#This Row],[Occupational Therapist Hours]],NonNurse[[#This Row],[OT Assistant Hours]],NonNurse[[#This Row],[OT Aide Hours]])/NonNurse[[#This Row],[MDS Census]]</f>
        <v>0.11320118197488303</v>
      </c>
      <c r="W386" s="6">
        <v>9.5192391304347819</v>
      </c>
      <c r="X386" s="6">
        <v>10.333695652173912</v>
      </c>
      <c r="Y386" s="6">
        <v>0</v>
      </c>
      <c r="Z386" s="6">
        <f>SUM(NonNurse[[#This Row],[Physical Therapist (PT) Hours]],NonNurse[[#This Row],[PT Assistant Hours]],NonNurse[[#This Row],[PT Aide Hours]])/NonNurse[[#This Row],[MDS Census]]</f>
        <v>0.14991956004268242</v>
      </c>
      <c r="AA386" s="6">
        <v>0</v>
      </c>
      <c r="AB386" s="6">
        <v>0</v>
      </c>
      <c r="AC386" s="6">
        <v>0</v>
      </c>
      <c r="AD386" s="6">
        <v>0</v>
      </c>
      <c r="AE386" s="6">
        <v>0</v>
      </c>
      <c r="AF386" s="6">
        <v>0</v>
      </c>
      <c r="AG386" s="6">
        <v>0</v>
      </c>
      <c r="AH386" s="1">
        <v>155757</v>
      </c>
      <c r="AI386">
        <v>5</v>
      </c>
    </row>
    <row r="387" spans="1:35" x14ac:dyDescent="0.25">
      <c r="A387" t="s">
        <v>508</v>
      </c>
      <c r="B387" t="s">
        <v>155</v>
      </c>
      <c r="C387" t="s">
        <v>696</v>
      </c>
      <c r="D387" t="s">
        <v>557</v>
      </c>
      <c r="E387" s="6">
        <v>82.826086956521735</v>
      </c>
      <c r="F387" s="6">
        <v>5.0434782608695654</v>
      </c>
      <c r="G387" s="6">
        <v>0.4891304347826087</v>
      </c>
      <c r="H387" s="6">
        <v>0.29239130434782606</v>
      </c>
      <c r="I387" s="6">
        <v>5.0108695652173916</v>
      </c>
      <c r="J387" s="6">
        <v>0</v>
      </c>
      <c r="K387" s="6">
        <v>0</v>
      </c>
      <c r="L387" s="6">
        <v>3.8364130434782608</v>
      </c>
      <c r="M387" s="6">
        <v>5.3206521739130439</v>
      </c>
      <c r="N387" s="6">
        <v>8.1606521739130446</v>
      </c>
      <c r="O387" s="6">
        <f>SUM(NonNurse[[#This Row],[Qualified Social Work Staff Hours]],NonNurse[[#This Row],[Other Social Work Staff Hours]])/NonNurse[[#This Row],[MDS Census]]</f>
        <v>0.16276640419947511</v>
      </c>
      <c r="P387" s="6">
        <v>10.038369565217391</v>
      </c>
      <c r="Q387" s="6">
        <v>0</v>
      </c>
      <c r="R387" s="6">
        <f>SUM(NonNurse[[#This Row],[Qualified Activities Professional Hours]],NonNurse[[#This Row],[Other Activities Professional Hours]])/NonNurse[[#This Row],[MDS Census]]</f>
        <v>0.12119816272965879</v>
      </c>
      <c r="S387" s="6">
        <v>6.3486956521739124</v>
      </c>
      <c r="T387" s="6">
        <v>3.9655434782608694</v>
      </c>
      <c r="U387" s="6">
        <v>0</v>
      </c>
      <c r="V387" s="6">
        <f>SUM(NonNurse[[#This Row],[Occupational Therapist Hours]],NonNurse[[#This Row],[OT Assistant Hours]],NonNurse[[#This Row],[OT Aide Hours]])/NonNurse[[#This Row],[MDS Census]]</f>
        <v>0.12452887139107612</v>
      </c>
      <c r="W387" s="6">
        <v>4.161956521739131</v>
      </c>
      <c r="X387" s="6">
        <v>3.0406521739130441</v>
      </c>
      <c r="Y387" s="6">
        <v>0</v>
      </c>
      <c r="Z387" s="6">
        <f>SUM(NonNurse[[#This Row],[Physical Therapist (PT) Hours]],NonNurse[[#This Row],[PT Assistant Hours]],NonNurse[[#This Row],[PT Aide Hours]])/NonNurse[[#This Row],[MDS Census]]</f>
        <v>8.6960629921259872E-2</v>
      </c>
      <c r="AA387" s="6">
        <v>0</v>
      </c>
      <c r="AB387" s="6">
        <v>0</v>
      </c>
      <c r="AC387" s="6">
        <v>0</v>
      </c>
      <c r="AD387" s="6">
        <v>0</v>
      </c>
      <c r="AE387" s="6">
        <v>0</v>
      </c>
      <c r="AF387" s="6">
        <v>0</v>
      </c>
      <c r="AG387" s="6">
        <v>0</v>
      </c>
      <c r="AH387" s="1">
        <v>155329</v>
      </c>
      <c r="AI387">
        <v>5</v>
      </c>
    </row>
    <row r="388" spans="1:35" x14ac:dyDescent="0.25">
      <c r="A388" t="s">
        <v>508</v>
      </c>
      <c r="B388" t="s">
        <v>39</v>
      </c>
      <c r="C388" t="s">
        <v>640</v>
      </c>
      <c r="D388" t="s">
        <v>604</v>
      </c>
      <c r="E388" s="6">
        <v>103.20652173913044</v>
      </c>
      <c r="F388" s="6">
        <v>4.9565217391304346</v>
      </c>
      <c r="G388" s="6">
        <v>0.52173913043478259</v>
      </c>
      <c r="H388" s="6">
        <v>0.5</v>
      </c>
      <c r="I388" s="6">
        <v>3.6195652173913042</v>
      </c>
      <c r="J388" s="6">
        <v>0</v>
      </c>
      <c r="K388" s="6">
        <v>0</v>
      </c>
      <c r="L388" s="6">
        <v>4.2071739130434782</v>
      </c>
      <c r="M388" s="6">
        <v>3.4836956521739131</v>
      </c>
      <c r="N388" s="6">
        <v>9.133369565217393</v>
      </c>
      <c r="O388" s="6">
        <f>SUM(NonNurse[[#This Row],[Qualified Social Work Staff Hours]],NonNurse[[#This Row],[Other Social Work Staff Hours]])/NonNurse[[#This Row],[MDS Census]]</f>
        <v>0.12225065824117959</v>
      </c>
      <c r="P388" s="6">
        <v>6.2705434782608709</v>
      </c>
      <c r="Q388" s="6">
        <v>0</v>
      </c>
      <c r="R388" s="6">
        <f>SUM(NonNurse[[#This Row],[Qualified Activities Professional Hours]],NonNurse[[#This Row],[Other Activities Professional Hours]])/NonNurse[[#This Row],[MDS Census]]</f>
        <v>6.0757240652975261E-2</v>
      </c>
      <c r="S388" s="6">
        <v>14.359673913043473</v>
      </c>
      <c r="T388" s="6">
        <v>5.2217391304347824</v>
      </c>
      <c r="U388" s="6">
        <v>0</v>
      </c>
      <c r="V388" s="6">
        <f>SUM(NonNurse[[#This Row],[Occupational Therapist Hours]],NonNurse[[#This Row],[OT Assistant Hours]],NonNurse[[#This Row],[OT Aide Hours]])/NonNurse[[#This Row],[MDS Census]]</f>
        <v>0.18973038441284881</v>
      </c>
      <c r="W388" s="6">
        <v>5.9759782608695673</v>
      </c>
      <c r="X388" s="6">
        <v>4.1670652173913041</v>
      </c>
      <c r="Y388" s="6">
        <v>0</v>
      </c>
      <c r="Z388" s="6">
        <f>SUM(NonNurse[[#This Row],[Physical Therapist (PT) Hours]],NonNurse[[#This Row],[PT Assistant Hours]],NonNurse[[#This Row],[PT Aide Hours]])/NonNurse[[#This Row],[MDS Census]]</f>
        <v>9.8279094260136923E-2</v>
      </c>
      <c r="AA388" s="6">
        <v>0</v>
      </c>
      <c r="AB388" s="6">
        <v>0</v>
      </c>
      <c r="AC388" s="6">
        <v>0</v>
      </c>
      <c r="AD388" s="6">
        <v>0</v>
      </c>
      <c r="AE388" s="6">
        <v>0</v>
      </c>
      <c r="AF388" s="6">
        <v>0</v>
      </c>
      <c r="AG388" s="6">
        <v>0</v>
      </c>
      <c r="AH388" s="1">
        <v>155121</v>
      </c>
      <c r="AI388">
        <v>5</v>
      </c>
    </row>
    <row r="389" spans="1:35" x14ac:dyDescent="0.25">
      <c r="A389" t="s">
        <v>508</v>
      </c>
      <c r="B389" t="s">
        <v>437</v>
      </c>
      <c r="C389" t="s">
        <v>696</v>
      </c>
      <c r="D389" t="s">
        <v>557</v>
      </c>
      <c r="E389" s="6">
        <v>43.467391304347828</v>
      </c>
      <c r="F389" s="6">
        <v>5.6521739130434785</v>
      </c>
      <c r="G389" s="6">
        <v>5.434782608695652E-2</v>
      </c>
      <c r="H389" s="6">
        <v>0</v>
      </c>
      <c r="I389" s="6">
        <v>0.15217391304347827</v>
      </c>
      <c r="J389" s="6">
        <v>0</v>
      </c>
      <c r="K389" s="6">
        <v>0</v>
      </c>
      <c r="L389" s="6">
        <v>0.94684782608695617</v>
      </c>
      <c r="M389" s="6">
        <v>0</v>
      </c>
      <c r="N389" s="6">
        <v>5.6521739130434785</v>
      </c>
      <c r="O389" s="6">
        <f>SUM(NonNurse[[#This Row],[Qualified Social Work Staff Hours]],NonNurse[[#This Row],[Other Social Work Staff Hours]])/NonNurse[[#This Row],[MDS Census]]</f>
        <v>0.13003250812703177</v>
      </c>
      <c r="P389" s="6">
        <v>0</v>
      </c>
      <c r="Q389" s="6">
        <v>12.718043478260869</v>
      </c>
      <c r="R389" s="6">
        <f>SUM(NonNurse[[#This Row],[Qualified Activities Professional Hours]],NonNurse[[#This Row],[Other Activities Professional Hours]])/NonNurse[[#This Row],[MDS Census]]</f>
        <v>0.29258814703675917</v>
      </c>
      <c r="S389" s="6">
        <v>1.1790217391304345</v>
      </c>
      <c r="T389" s="6">
        <v>3.9905434782608693</v>
      </c>
      <c r="U389" s="6">
        <v>0</v>
      </c>
      <c r="V389" s="6">
        <f>SUM(NonNurse[[#This Row],[Occupational Therapist Hours]],NonNurse[[#This Row],[OT Assistant Hours]],NonNurse[[#This Row],[OT Aide Hours]])/NonNurse[[#This Row],[MDS Census]]</f>
        <v>0.11892973243310825</v>
      </c>
      <c r="W389" s="6">
        <v>3.8466304347826106</v>
      </c>
      <c r="X389" s="6">
        <v>0.48358695652173905</v>
      </c>
      <c r="Y389" s="6">
        <v>0</v>
      </c>
      <c r="Z389" s="6">
        <f>SUM(NonNurse[[#This Row],[Physical Therapist (PT) Hours]],NonNurse[[#This Row],[PT Assistant Hours]],NonNurse[[#This Row],[PT Aide Hours]])/NonNurse[[#This Row],[MDS Census]]</f>
        <v>9.9619904976244109E-2</v>
      </c>
      <c r="AA389" s="6">
        <v>0</v>
      </c>
      <c r="AB389" s="6">
        <v>0</v>
      </c>
      <c r="AC389" s="6">
        <v>0</v>
      </c>
      <c r="AD389" s="6">
        <v>0</v>
      </c>
      <c r="AE389" s="6">
        <v>0</v>
      </c>
      <c r="AF389" s="6">
        <v>0</v>
      </c>
      <c r="AG389" s="6">
        <v>0</v>
      </c>
      <c r="AH389" s="1">
        <v>155807</v>
      </c>
      <c r="AI389">
        <v>5</v>
      </c>
    </row>
    <row r="390" spans="1:35" x14ac:dyDescent="0.25">
      <c r="A390" t="s">
        <v>508</v>
      </c>
      <c r="B390" t="s">
        <v>256</v>
      </c>
      <c r="C390" t="s">
        <v>775</v>
      </c>
      <c r="D390" t="s">
        <v>624</v>
      </c>
      <c r="E390" s="6">
        <v>80.943661971830991</v>
      </c>
      <c r="F390" s="6">
        <v>8.9014084507042259</v>
      </c>
      <c r="G390" s="6">
        <v>0</v>
      </c>
      <c r="H390" s="6">
        <v>0</v>
      </c>
      <c r="I390" s="6">
        <v>0</v>
      </c>
      <c r="J390" s="6">
        <v>0</v>
      </c>
      <c r="K390" s="6">
        <v>0</v>
      </c>
      <c r="L390" s="6">
        <v>4.2583098591549309</v>
      </c>
      <c r="M390" s="6">
        <v>5.52112676056338</v>
      </c>
      <c r="N390" s="6">
        <v>4.394366197183099</v>
      </c>
      <c r="O390" s="6">
        <f>SUM(NonNurse[[#This Row],[Qualified Social Work Staff Hours]],NonNurse[[#This Row],[Other Social Work Staff Hours]])/NonNurse[[#This Row],[MDS Census]]</f>
        <v>0.12249869497128937</v>
      </c>
      <c r="P390" s="6">
        <v>0</v>
      </c>
      <c r="Q390" s="6">
        <v>22.084225352112679</v>
      </c>
      <c r="R390" s="6">
        <f>SUM(NonNurse[[#This Row],[Qualified Activities Professional Hours]],NonNurse[[#This Row],[Other Activities Professional Hours]])/NonNurse[[#This Row],[MDS Census]]</f>
        <v>0.2728345223594919</v>
      </c>
      <c r="S390" s="6">
        <v>4.67225352112676</v>
      </c>
      <c r="T390" s="6">
        <v>3.2936619718309847</v>
      </c>
      <c r="U390" s="6">
        <v>0</v>
      </c>
      <c r="V390" s="6">
        <f>SUM(NonNurse[[#This Row],[Occupational Therapist Hours]],NonNurse[[#This Row],[OT Assistant Hours]],NonNurse[[#This Row],[OT Aide Hours]])/NonNurse[[#This Row],[MDS Census]]</f>
        <v>9.8413085087871902E-2</v>
      </c>
      <c r="W390" s="6">
        <v>4.9232394366197187</v>
      </c>
      <c r="X390" s="6">
        <v>0.85507042253521115</v>
      </c>
      <c r="Y390" s="6">
        <v>0</v>
      </c>
      <c r="Z390" s="6">
        <f>SUM(NonNurse[[#This Row],[Physical Therapist (PT) Hours]],NonNurse[[#This Row],[PT Assistant Hours]],NonNurse[[#This Row],[PT Aide Hours]])/NonNurse[[#This Row],[MDS Census]]</f>
        <v>7.1386810509831214E-2</v>
      </c>
      <c r="AA390" s="6">
        <v>0</v>
      </c>
      <c r="AB390" s="6">
        <v>0</v>
      </c>
      <c r="AC390" s="6">
        <v>0</v>
      </c>
      <c r="AD390" s="6">
        <v>0</v>
      </c>
      <c r="AE390" s="6">
        <v>0</v>
      </c>
      <c r="AF390" s="6">
        <v>0</v>
      </c>
      <c r="AG390" s="6">
        <v>0.29577464788732394</v>
      </c>
      <c r="AH390" s="1">
        <v>155512</v>
      </c>
      <c r="AI390">
        <v>5</v>
      </c>
    </row>
    <row r="391" spans="1:35" x14ac:dyDescent="0.25">
      <c r="A391" t="s">
        <v>508</v>
      </c>
      <c r="B391" t="s">
        <v>457</v>
      </c>
      <c r="C391" t="s">
        <v>708</v>
      </c>
      <c r="D391" t="s">
        <v>605</v>
      </c>
      <c r="E391" s="6">
        <v>55.010869565217391</v>
      </c>
      <c r="F391" s="6">
        <v>6.1739130434782608</v>
      </c>
      <c r="G391" s="6">
        <v>0.28260869565217389</v>
      </c>
      <c r="H391" s="6">
        <v>0.24</v>
      </c>
      <c r="I391" s="6">
        <v>0</v>
      </c>
      <c r="J391" s="6">
        <v>0</v>
      </c>
      <c r="K391" s="6">
        <v>0</v>
      </c>
      <c r="L391" s="6">
        <v>1.8369565217391304</v>
      </c>
      <c r="M391" s="6">
        <v>0</v>
      </c>
      <c r="N391" s="6">
        <v>6.5353260869565215</v>
      </c>
      <c r="O391" s="6">
        <f>SUM(NonNurse[[#This Row],[Qualified Social Work Staff Hours]],NonNurse[[#This Row],[Other Social Work Staff Hours]])/NonNurse[[#This Row],[MDS Census]]</f>
        <v>0.11880063228610946</v>
      </c>
      <c r="P391" s="6">
        <v>3.7554347826086958</v>
      </c>
      <c r="Q391" s="6">
        <v>2.6983695652173911</v>
      </c>
      <c r="R391" s="6">
        <f>SUM(NonNurse[[#This Row],[Qualified Activities Professional Hours]],NonNurse[[#This Row],[Other Activities Professional Hours]])/NonNurse[[#This Row],[MDS Census]]</f>
        <v>0.11731871171705197</v>
      </c>
      <c r="S391" s="6">
        <v>7.4755434782608692</v>
      </c>
      <c r="T391" s="6">
        <v>3.4402173913043477</v>
      </c>
      <c r="U391" s="6">
        <v>0</v>
      </c>
      <c r="V391" s="6">
        <f>SUM(NonNurse[[#This Row],[Occupational Therapist Hours]],NonNurse[[#This Row],[OT Assistant Hours]],NonNurse[[#This Row],[OT Aide Hours]])/NonNurse[[#This Row],[MDS Census]]</f>
        <v>0.19842916419679904</v>
      </c>
      <c r="W391" s="6">
        <v>4.7608695652173916</v>
      </c>
      <c r="X391" s="6">
        <v>5.7934782608695654</v>
      </c>
      <c r="Y391" s="6">
        <v>0</v>
      </c>
      <c r="Z391" s="6">
        <f>SUM(NonNurse[[#This Row],[Physical Therapist (PT) Hours]],NonNurse[[#This Row],[PT Assistant Hours]],NonNurse[[#This Row],[PT Aide Hours]])/NonNurse[[#This Row],[MDS Census]]</f>
        <v>0.19185931634064415</v>
      </c>
      <c r="AA391" s="6">
        <v>0</v>
      </c>
      <c r="AB391" s="6">
        <v>0</v>
      </c>
      <c r="AC391" s="6">
        <v>0</v>
      </c>
      <c r="AD391" s="6">
        <v>0</v>
      </c>
      <c r="AE391" s="6">
        <v>0</v>
      </c>
      <c r="AF391" s="6">
        <v>0</v>
      </c>
      <c r="AG391" s="6">
        <v>0</v>
      </c>
      <c r="AH391" s="1">
        <v>155827</v>
      </c>
      <c r="AI391">
        <v>5</v>
      </c>
    </row>
    <row r="392" spans="1:35" x14ac:dyDescent="0.25">
      <c r="A392" t="s">
        <v>508</v>
      </c>
      <c r="B392" t="s">
        <v>168</v>
      </c>
      <c r="C392" t="s">
        <v>708</v>
      </c>
      <c r="D392" t="s">
        <v>605</v>
      </c>
      <c r="E392" s="6">
        <v>97.521739130434781</v>
      </c>
      <c r="F392" s="6">
        <v>5</v>
      </c>
      <c r="G392" s="6">
        <v>0.56521739130434778</v>
      </c>
      <c r="H392" s="6">
        <v>0.31499999999999995</v>
      </c>
      <c r="I392" s="6">
        <v>2.6086956521739131</v>
      </c>
      <c r="J392" s="6">
        <v>0</v>
      </c>
      <c r="K392" s="6">
        <v>5.0434782608695654</v>
      </c>
      <c r="L392" s="6">
        <v>4.9898913043478261</v>
      </c>
      <c r="M392" s="6">
        <v>18.191086956521737</v>
      </c>
      <c r="N392" s="6">
        <v>4.6584782608695656</v>
      </c>
      <c r="O392" s="6">
        <f>SUM(NonNurse[[#This Row],[Qualified Social Work Staff Hours]],NonNurse[[#This Row],[Other Social Work Staff Hours]])/NonNurse[[#This Row],[MDS Census]]</f>
        <v>0.23430227374052606</v>
      </c>
      <c r="P392" s="6">
        <v>4.9347826086956523</v>
      </c>
      <c r="Q392" s="6">
        <v>31.809239130434772</v>
      </c>
      <c r="R392" s="6">
        <f>SUM(NonNurse[[#This Row],[Qualified Activities Professional Hours]],NonNurse[[#This Row],[Other Activities Professional Hours]])/NonNurse[[#This Row],[MDS Census]]</f>
        <v>0.37677775300936234</v>
      </c>
      <c r="S392" s="6">
        <v>4.0695652173913039</v>
      </c>
      <c r="T392" s="6">
        <v>7.702934782608696</v>
      </c>
      <c r="U392" s="6">
        <v>0</v>
      </c>
      <c r="V392" s="6">
        <f>SUM(NonNurse[[#This Row],[Occupational Therapist Hours]],NonNurse[[#This Row],[OT Assistant Hours]],NonNurse[[#This Row],[OT Aide Hours]])/NonNurse[[#This Row],[MDS Census]]</f>
        <v>0.12071667409719128</v>
      </c>
      <c r="W392" s="6">
        <v>4.5405434782608713</v>
      </c>
      <c r="X392" s="6">
        <v>8.0407608695652169</v>
      </c>
      <c r="Y392" s="6">
        <v>0</v>
      </c>
      <c r="Z392" s="6">
        <f>SUM(NonNurse[[#This Row],[Physical Therapist (PT) Hours]],NonNurse[[#This Row],[PT Assistant Hours]],NonNurse[[#This Row],[PT Aide Hours]])/NonNurse[[#This Row],[MDS Census]]</f>
        <v>0.12901025412394115</v>
      </c>
      <c r="AA392" s="6">
        <v>7.6086956521739135E-2</v>
      </c>
      <c r="AB392" s="6">
        <v>0</v>
      </c>
      <c r="AC392" s="6">
        <v>0</v>
      </c>
      <c r="AD392" s="6">
        <v>0</v>
      </c>
      <c r="AE392" s="6">
        <v>0</v>
      </c>
      <c r="AF392" s="6">
        <v>0</v>
      </c>
      <c r="AG392" s="6">
        <v>1.0869565217391304E-2</v>
      </c>
      <c r="AH392" s="1">
        <v>155349</v>
      </c>
      <c r="AI392">
        <v>5</v>
      </c>
    </row>
    <row r="393" spans="1:35" x14ac:dyDescent="0.25">
      <c r="A393" t="s">
        <v>508</v>
      </c>
      <c r="B393" t="s">
        <v>91</v>
      </c>
      <c r="C393" t="s">
        <v>731</v>
      </c>
      <c r="D393" t="s">
        <v>578</v>
      </c>
      <c r="E393" s="6">
        <v>159.02173913043478</v>
      </c>
      <c r="F393" s="6">
        <v>5.3913043478260869</v>
      </c>
      <c r="G393" s="6">
        <v>0.67391304347826086</v>
      </c>
      <c r="H393" s="6">
        <v>0</v>
      </c>
      <c r="I393" s="6">
        <v>0</v>
      </c>
      <c r="J393" s="6">
        <v>0</v>
      </c>
      <c r="K393" s="6">
        <v>1.1956521739130435</v>
      </c>
      <c r="L393" s="6">
        <v>1.2119565217391304</v>
      </c>
      <c r="M393" s="6">
        <v>9.0889130434782608</v>
      </c>
      <c r="N393" s="6">
        <v>0.86956521739130432</v>
      </c>
      <c r="O393" s="6">
        <f>SUM(NonNurse[[#This Row],[Qualified Social Work Staff Hours]],NonNurse[[#This Row],[Other Social Work Staff Hours]])/NonNurse[[#This Row],[MDS Census]]</f>
        <v>6.2623376623376623E-2</v>
      </c>
      <c r="P393" s="6">
        <v>5.3043478260869561</v>
      </c>
      <c r="Q393" s="6">
        <v>2.7742391304347822</v>
      </c>
      <c r="R393" s="6">
        <f>SUM(NonNurse[[#This Row],[Qualified Activities Professional Hours]],NonNurse[[#This Row],[Other Activities Professional Hours]])/NonNurse[[#This Row],[MDS Census]]</f>
        <v>5.0801777170198216E-2</v>
      </c>
      <c r="S393" s="6">
        <v>1.597282608695652</v>
      </c>
      <c r="T393" s="6">
        <v>8.763260869565217</v>
      </c>
      <c r="U393" s="6">
        <v>0</v>
      </c>
      <c r="V393" s="6">
        <f>SUM(NonNurse[[#This Row],[Occupational Therapist Hours]],NonNurse[[#This Row],[OT Assistant Hours]],NonNurse[[#This Row],[OT Aide Hours]])/NonNurse[[#This Row],[MDS Census]]</f>
        <v>6.5151742993848252E-2</v>
      </c>
      <c r="W393" s="6">
        <v>4.3348913043478268</v>
      </c>
      <c r="X393" s="6">
        <v>7.6376086956521752</v>
      </c>
      <c r="Y393" s="6">
        <v>0</v>
      </c>
      <c r="Z393" s="6">
        <f>SUM(NonNurse[[#This Row],[Physical Therapist (PT) Hours]],NonNurse[[#This Row],[PT Assistant Hours]],NonNurse[[#This Row],[PT Aide Hours]])/NonNurse[[#This Row],[MDS Census]]</f>
        <v>7.5288448393711571E-2</v>
      </c>
      <c r="AA393" s="6">
        <v>0</v>
      </c>
      <c r="AB393" s="6">
        <v>0</v>
      </c>
      <c r="AC393" s="6">
        <v>0</v>
      </c>
      <c r="AD393" s="6">
        <v>56.85619565217393</v>
      </c>
      <c r="AE393" s="6">
        <v>0</v>
      </c>
      <c r="AF393" s="6">
        <v>0</v>
      </c>
      <c r="AG393" s="6">
        <v>0</v>
      </c>
      <c r="AH393" s="1">
        <v>155214</v>
      </c>
      <c r="AI393">
        <v>5</v>
      </c>
    </row>
    <row r="394" spans="1:35" x14ac:dyDescent="0.25">
      <c r="A394" t="s">
        <v>508</v>
      </c>
      <c r="B394" t="s">
        <v>287</v>
      </c>
      <c r="C394" t="s">
        <v>640</v>
      </c>
      <c r="D394" t="s">
        <v>604</v>
      </c>
      <c r="E394" s="6">
        <v>76.684782608695656</v>
      </c>
      <c r="F394" s="6">
        <v>5.1304347826086953</v>
      </c>
      <c r="G394" s="6">
        <v>5.9782608695652176E-2</v>
      </c>
      <c r="H394" s="6">
        <v>0.67934782608695654</v>
      </c>
      <c r="I394" s="6">
        <v>0</v>
      </c>
      <c r="J394" s="6">
        <v>0</v>
      </c>
      <c r="K394" s="6">
        <v>0</v>
      </c>
      <c r="L394" s="6">
        <v>4.4076086956521738</v>
      </c>
      <c r="M394" s="6">
        <v>5.1277173913043477</v>
      </c>
      <c r="N394" s="6">
        <v>5.625</v>
      </c>
      <c r="O394" s="6">
        <f>SUM(NonNurse[[#This Row],[Qualified Social Work Staff Hours]],NonNurse[[#This Row],[Other Social Work Staff Hours]])/NonNurse[[#This Row],[MDS Census]]</f>
        <v>0.14021970233876682</v>
      </c>
      <c r="P394" s="6">
        <v>5.2065217391304346</v>
      </c>
      <c r="Q394" s="6">
        <v>5.7826086956521738</v>
      </c>
      <c r="R394" s="6">
        <f>SUM(NonNurse[[#This Row],[Qualified Activities Professional Hours]],NonNurse[[#This Row],[Other Activities Professional Hours]])/NonNurse[[#This Row],[MDS Census]]</f>
        <v>0.14330262225372076</v>
      </c>
      <c r="S394" s="6">
        <v>10.369565217391305</v>
      </c>
      <c r="T394" s="6">
        <v>5.2228260869565215</v>
      </c>
      <c r="U394" s="6">
        <v>0</v>
      </c>
      <c r="V394" s="6">
        <f>SUM(NonNurse[[#This Row],[Occupational Therapist Hours]],NonNurse[[#This Row],[OT Assistant Hours]],NonNurse[[#This Row],[OT Aide Hours]])/NonNurse[[#This Row],[MDS Census]]</f>
        <v>0.20333097094259389</v>
      </c>
      <c r="W394" s="6">
        <v>14.711956521739131</v>
      </c>
      <c r="X394" s="6">
        <v>5.3315217391304346</v>
      </c>
      <c r="Y394" s="6">
        <v>0</v>
      </c>
      <c r="Z394" s="6">
        <f>SUM(NonNurse[[#This Row],[Physical Therapist (PT) Hours]],NonNurse[[#This Row],[PT Assistant Hours]],NonNurse[[#This Row],[PT Aide Hours]])/NonNurse[[#This Row],[MDS Census]]</f>
        <v>0.2613749114103473</v>
      </c>
      <c r="AA394" s="6">
        <v>0.13043478260869565</v>
      </c>
      <c r="AB394" s="6">
        <v>0</v>
      </c>
      <c r="AC394" s="6">
        <v>2.1739130434782608E-2</v>
      </c>
      <c r="AD394" s="6">
        <v>0</v>
      </c>
      <c r="AE394" s="6">
        <v>0</v>
      </c>
      <c r="AF394" s="6">
        <v>0</v>
      </c>
      <c r="AG394" s="6">
        <v>0</v>
      </c>
      <c r="AH394" s="1">
        <v>155604</v>
      </c>
      <c r="AI394">
        <v>5</v>
      </c>
    </row>
    <row r="395" spans="1:35" x14ac:dyDescent="0.25">
      <c r="A395" t="s">
        <v>508</v>
      </c>
      <c r="B395" t="s">
        <v>156</v>
      </c>
      <c r="C395" t="s">
        <v>649</v>
      </c>
      <c r="D395" t="s">
        <v>552</v>
      </c>
      <c r="E395" s="6">
        <v>82.902173913043484</v>
      </c>
      <c r="F395" s="6">
        <v>5.1304347826086953</v>
      </c>
      <c r="G395" s="6">
        <v>0.65217391304347827</v>
      </c>
      <c r="H395" s="6">
        <v>0.24021739130434785</v>
      </c>
      <c r="I395" s="6">
        <v>0.30434782608695654</v>
      </c>
      <c r="J395" s="6">
        <v>0</v>
      </c>
      <c r="K395" s="6">
        <v>0</v>
      </c>
      <c r="L395" s="6">
        <v>2.18695652173913</v>
      </c>
      <c r="M395" s="6">
        <v>5.0434782608695654</v>
      </c>
      <c r="N395" s="6">
        <v>5.4511956521739133</v>
      </c>
      <c r="O395" s="6">
        <f>SUM(NonNurse[[#This Row],[Qualified Social Work Staff Hours]],NonNurse[[#This Row],[Other Social Work Staff Hours]])/NonNurse[[#This Row],[MDS Census]]</f>
        <v>0.12659105808312573</v>
      </c>
      <c r="P395" s="6">
        <v>12.726739130434781</v>
      </c>
      <c r="Q395" s="6">
        <v>3.4933695652173919</v>
      </c>
      <c r="R395" s="6">
        <f>SUM(NonNurse[[#This Row],[Qualified Activities Professional Hours]],NonNurse[[#This Row],[Other Activities Professional Hours]])/NonNurse[[#This Row],[MDS Census]]</f>
        <v>0.19565359905598528</v>
      </c>
      <c r="S395" s="6">
        <v>4.2326086956521758</v>
      </c>
      <c r="T395" s="6">
        <v>1.5717391304347825</v>
      </c>
      <c r="U395" s="6">
        <v>0</v>
      </c>
      <c r="V395" s="6">
        <f>SUM(NonNurse[[#This Row],[Occupational Therapist Hours]],NonNurse[[#This Row],[OT Assistant Hours]],NonNurse[[#This Row],[OT Aide Hours]])/NonNurse[[#This Row],[MDS Census]]</f>
        <v>7.0014422446571412E-2</v>
      </c>
      <c r="W395" s="6">
        <v>7.72576086956522</v>
      </c>
      <c r="X395" s="6">
        <v>4.635326086956522</v>
      </c>
      <c r="Y395" s="6">
        <v>0</v>
      </c>
      <c r="Z395" s="6">
        <f>SUM(NonNurse[[#This Row],[Physical Therapist (PT) Hours]],NonNurse[[#This Row],[PT Assistant Hours]],NonNurse[[#This Row],[PT Aide Hours]])/NonNurse[[#This Row],[MDS Census]]</f>
        <v>0.14910449718106727</v>
      </c>
      <c r="AA395" s="6">
        <v>0</v>
      </c>
      <c r="AB395" s="6">
        <v>0</v>
      </c>
      <c r="AC395" s="6">
        <v>0</v>
      </c>
      <c r="AD395" s="6">
        <v>0</v>
      </c>
      <c r="AE395" s="6">
        <v>0</v>
      </c>
      <c r="AF395" s="6">
        <v>0</v>
      </c>
      <c r="AG395" s="6">
        <v>0</v>
      </c>
      <c r="AH395" s="1">
        <v>155330</v>
      </c>
      <c r="AI395">
        <v>5</v>
      </c>
    </row>
    <row r="396" spans="1:35" x14ac:dyDescent="0.25">
      <c r="A396" t="s">
        <v>508</v>
      </c>
      <c r="B396" t="s">
        <v>252</v>
      </c>
      <c r="C396" t="s">
        <v>709</v>
      </c>
      <c r="D396" t="s">
        <v>606</v>
      </c>
      <c r="E396" s="6">
        <v>73.369565217391298</v>
      </c>
      <c r="F396" s="6">
        <v>5.9054347826086966</v>
      </c>
      <c r="G396" s="6">
        <v>0</v>
      </c>
      <c r="H396" s="6">
        <v>0.44380434782608685</v>
      </c>
      <c r="I396" s="6">
        <v>0</v>
      </c>
      <c r="J396" s="6">
        <v>0</v>
      </c>
      <c r="K396" s="6">
        <v>0</v>
      </c>
      <c r="L396" s="6">
        <v>2.1226086956521741</v>
      </c>
      <c r="M396" s="6">
        <v>9.7391304347826093</v>
      </c>
      <c r="N396" s="6">
        <v>0</v>
      </c>
      <c r="O396" s="6">
        <f>SUM(NonNurse[[#This Row],[Qualified Social Work Staff Hours]],NonNurse[[#This Row],[Other Social Work Staff Hours]])/NonNurse[[#This Row],[MDS Census]]</f>
        <v>0.13274074074074077</v>
      </c>
      <c r="P396" s="6">
        <v>0</v>
      </c>
      <c r="Q396" s="6">
        <v>6.1826086956521751</v>
      </c>
      <c r="R396" s="6">
        <f>SUM(NonNurse[[#This Row],[Qualified Activities Professional Hours]],NonNurse[[#This Row],[Other Activities Professional Hours]])/NonNurse[[#This Row],[MDS Census]]</f>
        <v>8.4266666666666684E-2</v>
      </c>
      <c r="S396" s="6">
        <v>1.3739130434782607</v>
      </c>
      <c r="T396" s="6">
        <v>7.0647826086956513</v>
      </c>
      <c r="U396" s="6">
        <v>0</v>
      </c>
      <c r="V396" s="6">
        <f>SUM(NonNurse[[#This Row],[Occupational Therapist Hours]],NonNurse[[#This Row],[OT Assistant Hours]],NonNurse[[#This Row],[OT Aide Hours]])/NonNurse[[#This Row],[MDS Census]]</f>
        <v>0.1150162962962963</v>
      </c>
      <c r="W396" s="6">
        <v>2.3315217391304346</v>
      </c>
      <c r="X396" s="6">
        <v>11.868804347826087</v>
      </c>
      <c r="Y396" s="6">
        <v>2.25</v>
      </c>
      <c r="Z396" s="6">
        <f>SUM(NonNurse[[#This Row],[Physical Therapist (PT) Hours]],NonNurse[[#This Row],[PT Assistant Hours]],NonNurse[[#This Row],[PT Aide Hours]])/NonNurse[[#This Row],[MDS Census]]</f>
        <v>0.22421185185185188</v>
      </c>
      <c r="AA396" s="6">
        <v>0</v>
      </c>
      <c r="AB396" s="6">
        <v>2.5217391304347827</v>
      </c>
      <c r="AC396" s="6">
        <v>0</v>
      </c>
      <c r="AD396" s="6">
        <v>0</v>
      </c>
      <c r="AE396" s="6">
        <v>0</v>
      </c>
      <c r="AF396" s="6">
        <v>0</v>
      </c>
      <c r="AG396" s="6">
        <v>0</v>
      </c>
      <c r="AH396" s="1">
        <v>155506</v>
      </c>
      <c r="AI396">
        <v>5</v>
      </c>
    </row>
    <row r="397" spans="1:35" x14ac:dyDescent="0.25">
      <c r="A397" t="s">
        <v>508</v>
      </c>
      <c r="B397" t="s">
        <v>246</v>
      </c>
      <c r="C397" t="s">
        <v>770</v>
      </c>
      <c r="D397" t="s">
        <v>616</v>
      </c>
      <c r="E397" s="6">
        <v>71.847826086956516</v>
      </c>
      <c r="F397" s="6">
        <v>24.654239130434782</v>
      </c>
      <c r="G397" s="6">
        <v>1.3043478260869565</v>
      </c>
      <c r="H397" s="6">
        <v>0</v>
      </c>
      <c r="I397" s="6">
        <v>0</v>
      </c>
      <c r="J397" s="6">
        <v>0</v>
      </c>
      <c r="K397" s="6">
        <v>0</v>
      </c>
      <c r="L397" s="6">
        <v>1.7452173913043485</v>
      </c>
      <c r="M397" s="6">
        <v>9.4239130434782603E-2</v>
      </c>
      <c r="N397" s="6">
        <v>0</v>
      </c>
      <c r="O397" s="6">
        <f>SUM(NonNurse[[#This Row],[Qualified Social Work Staff Hours]],NonNurse[[#This Row],[Other Social Work Staff Hours]])/NonNurse[[#This Row],[MDS Census]]</f>
        <v>1.3116490166414523E-3</v>
      </c>
      <c r="P397" s="6">
        <v>5.8931521739130446</v>
      </c>
      <c r="Q397" s="6">
        <v>18.053586956521741</v>
      </c>
      <c r="R397" s="6">
        <f>SUM(NonNurse[[#This Row],[Qualified Activities Professional Hours]],NonNurse[[#This Row],[Other Activities Professional Hours]])/NonNurse[[#This Row],[MDS Census]]</f>
        <v>0.33329803328290475</v>
      </c>
      <c r="S397" s="6">
        <v>0.57010869565217392</v>
      </c>
      <c r="T397" s="6">
        <v>4.1306521739130426</v>
      </c>
      <c r="U397" s="6">
        <v>0</v>
      </c>
      <c r="V397" s="6">
        <f>SUM(NonNurse[[#This Row],[Occupational Therapist Hours]],NonNurse[[#This Row],[OT Assistant Hours]],NonNurse[[#This Row],[OT Aide Hours]])/NonNurse[[#This Row],[MDS Census]]</f>
        <v>6.5426626323751888E-2</v>
      </c>
      <c r="W397" s="6">
        <v>4.1872826086956527</v>
      </c>
      <c r="X397" s="6">
        <v>5.3228260869565238</v>
      </c>
      <c r="Y397" s="6">
        <v>0</v>
      </c>
      <c r="Z397" s="6">
        <f>SUM(NonNurse[[#This Row],[Physical Therapist (PT) Hours]],NonNurse[[#This Row],[PT Assistant Hours]],NonNurse[[#This Row],[PT Aide Hours]])/NonNurse[[#This Row],[MDS Census]]</f>
        <v>0.13236459909228446</v>
      </c>
      <c r="AA397" s="6">
        <v>0</v>
      </c>
      <c r="AB397" s="6">
        <v>0</v>
      </c>
      <c r="AC397" s="6">
        <v>0</v>
      </c>
      <c r="AD397" s="6">
        <v>59.817282608695656</v>
      </c>
      <c r="AE397" s="6">
        <v>0</v>
      </c>
      <c r="AF397" s="6">
        <v>0</v>
      </c>
      <c r="AG397" s="6">
        <v>0</v>
      </c>
      <c r="AH397" s="1">
        <v>155493</v>
      </c>
      <c r="AI397">
        <v>5</v>
      </c>
    </row>
    <row r="398" spans="1:35" x14ac:dyDescent="0.25">
      <c r="A398" t="s">
        <v>508</v>
      </c>
      <c r="B398" t="s">
        <v>314</v>
      </c>
      <c r="C398" t="s">
        <v>804</v>
      </c>
      <c r="D398" t="s">
        <v>573</v>
      </c>
      <c r="E398" s="6">
        <v>97.097826086956516</v>
      </c>
      <c r="F398" s="6">
        <v>11.217391304347826</v>
      </c>
      <c r="G398" s="6">
        <v>0.38043478260869568</v>
      </c>
      <c r="H398" s="6">
        <v>0.54891304347826086</v>
      </c>
      <c r="I398" s="6">
        <v>4.7391304347826084</v>
      </c>
      <c r="J398" s="6">
        <v>0</v>
      </c>
      <c r="K398" s="6">
        <v>0</v>
      </c>
      <c r="L398" s="6">
        <v>5.4956521739130446</v>
      </c>
      <c r="M398" s="6">
        <v>0</v>
      </c>
      <c r="N398" s="6">
        <v>0</v>
      </c>
      <c r="O398" s="6">
        <f>SUM(NonNurse[[#This Row],[Qualified Social Work Staff Hours]],NonNurse[[#This Row],[Other Social Work Staff Hours]])/NonNurse[[#This Row],[MDS Census]]</f>
        <v>0</v>
      </c>
      <c r="P398" s="6">
        <v>5.7418478260869561</v>
      </c>
      <c r="Q398" s="6">
        <v>5.0706521739130439</v>
      </c>
      <c r="R398" s="6">
        <f>SUM(NonNurse[[#This Row],[Qualified Activities Professional Hours]],NonNurse[[#This Row],[Other Activities Professional Hours]])/NonNurse[[#This Row],[MDS Census]]</f>
        <v>0.11135676704354641</v>
      </c>
      <c r="S398" s="6">
        <v>6.1253260869565214</v>
      </c>
      <c r="T398" s="6">
        <v>9.3701086956521742</v>
      </c>
      <c r="U398" s="6">
        <v>0</v>
      </c>
      <c r="V398" s="6">
        <f>SUM(NonNurse[[#This Row],[Occupational Therapist Hours]],NonNurse[[#This Row],[OT Assistant Hours]],NonNurse[[#This Row],[OT Aide Hours]])/NonNurse[[#This Row],[MDS Census]]</f>
        <v>0.15958580544050152</v>
      </c>
      <c r="W398" s="6">
        <v>8.8653260869565234</v>
      </c>
      <c r="X398" s="6">
        <v>15.958913043478262</v>
      </c>
      <c r="Y398" s="6">
        <v>0</v>
      </c>
      <c r="Z398" s="6">
        <f>SUM(NonNurse[[#This Row],[Physical Therapist (PT) Hours]],NonNurse[[#This Row],[PT Assistant Hours]],NonNurse[[#This Row],[PT Aide Hours]])/NonNurse[[#This Row],[MDS Census]]</f>
        <v>0.25566215157281991</v>
      </c>
      <c r="AA398" s="6">
        <v>0</v>
      </c>
      <c r="AB398" s="6">
        <v>0</v>
      </c>
      <c r="AC398" s="6">
        <v>0</v>
      </c>
      <c r="AD398" s="6">
        <v>0</v>
      </c>
      <c r="AE398" s="6">
        <v>0</v>
      </c>
      <c r="AF398" s="6">
        <v>0</v>
      </c>
      <c r="AG398" s="6">
        <v>0</v>
      </c>
      <c r="AH398" s="1">
        <v>155659</v>
      </c>
      <c r="AI398">
        <v>5</v>
      </c>
    </row>
    <row r="399" spans="1:35" x14ac:dyDescent="0.25">
      <c r="A399" t="s">
        <v>508</v>
      </c>
      <c r="B399" t="s">
        <v>186</v>
      </c>
      <c r="C399" t="s">
        <v>666</v>
      </c>
      <c r="D399" t="s">
        <v>560</v>
      </c>
      <c r="E399" s="6">
        <v>67.097826086956516</v>
      </c>
      <c r="F399" s="6">
        <v>4.9565217391304346</v>
      </c>
      <c r="G399" s="6">
        <v>1.1195652173913044</v>
      </c>
      <c r="H399" s="6">
        <v>0.26847826086956522</v>
      </c>
      <c r="I399" s="6">
        <v>2.9673913043478262</v>
      </c>
      <c r="J399" s="6">
        <v>0</v>
      </c>
      <c r="K399" s="6">
        <v>0</v>
      </c>
      <c r="L399" s="6">
        <v>2.5414130434782605</v>
      </c>
      <c r="M399" s="6">
        <v>5.1304347826086953</v>
      </c>
      <c r="N399" s="6">
        <v>0</v>
      </c>
      <c r="O399" s="6">
        <f>SUM(NonNurse[[#This Row],[Qualified Social Work Staff Hours]],NonNurse[[#This Row],[Other Social Work Staff Hours]])/NonNurse[[#This Row],[MDS Census]]</f>
        <v>7.6462011987688316E-2</v>
      </c>
      <c r="P399" s="6">
        <v>4.9769565217391305</v>
      </c>
      <c r="Q399" s="6">
        <v>3.0815217391304346</v>
      </c>
      <c r="R399" s="6">
        <f>SUM(NonNurse[[#This Row],[Qualified Activities Professional Hours]],NonNurse[[#This Row],[Other Activities Professional Hours]])/NonNurse[[#This Row],[MDS Census]]</f>
        <v>0.1201004373886279</v>
      </c>
      <c r="S399" s="6">
        <v>6.6506521739130449</v>
      </c>
      <c r="T399" s="6">
        <v>2.6082608695652176</v>
      </c>
      <c r="U399" s="6">
        <v>0</v>
      </c>
      <c r="V399" s="6">
        <f>SUM(NonNurse[[#This Row],[Occupational Therapist Hours]],NonNurse[[#This Row],[OT Assistant Hours]],NonNurse[[#This Row],[OT Aide Hours]])/NonNurse[[#This Row],[MDS Census]]</f>
        <v>0.13799125222744213</v>
      </c>
      <c r="W399" s="6">
        <v>4.8954347826086941</v>
      </c>
      <c r="X399" s="6">
        <v>4.2588043478260884</v>
      </c>
      <c r="Y399" s="6">
        <v>0</v>
      </c>
      <c r="Z399" s="6">
        <f>SUM(NonNurse[[#This Row],[Physical Therapist (PT) Hours]],NonNurse[[#This Row],[PT Assistant Hours]],NonNurse[[#This Row],[PT Aide Hours]])/NonNurse[[#This Row],[MDS Census]]</f>
        <v>0.1364312327879475</v>
      </c>
      <c r="AA399" s="6">
        <v>0</v>
      </c>
      <c r="AB399" s="6">
        <v>0</v>
      </c>
      <c r="AC399" s="6">
        <v>0</v>
      </c>
      <c r="AD399" s="6">
        <v>0</v>
      </c>
      <c r="AE399" s="6">
        <v>0</v>
      </c>
      <c r="AF399" s="6">
        <v>0</v>
      </c>
      <c r="AG399" s="6">
        <v>0</v>
      </c>
      <c r="AH399" s="1">
        <v>155377</v>
      </c>
      <c r="AI399">
        <v>5</v>
      </c>
    </row>
    <row r="400" spans="1:35" x14ac:dyDescent="0.25">
      <c r="A400" t="s">
        <v>508</v>
      </c>
      <c r="B400" t="s">
        <v>262</v>
      </c>
      <c r="C400" t="s">
        <v>702</v>
      </c>
      <c r="D400" t="s">
        <v>601</v>
      </c>
      <c r="E400" s="6">
        <v>75</v>
      </c>
      <c r="F400" s="6">
        <v>5.4076086956521738</v>
      </c>
      <c r="G400" s="6">
        <v>0.64130434782608692</v>
      </c>
      <c r="H400" s="6">
        <v>0.29076086956521741</v>
      </c>
      <c r="I400" s="6">
        <v>1.4673913043478262</v>
      </c>
      <c r="J400" s="6">
        <v>0</v>
      </c>
      <c r="K400" s="6">
        <v>0</v>
      </c>
      <c r="L400" s="6">
        <v>4.7201086956521738</v>
      </c>
      <c r="M400" s="6">
        <v>4.4782608695652177</v>
      </c>
      <c r="N400" s="6">
        <v>0</v>
      </c>
      <c r="O400" s="6">
        <f>SUM(NonNurse[[#This Row],[Qualified Social Work Staff Hours]],NonNurse[[#This Row],[Other Social Work Staff Hours]])/NonNurse[[#This Row],[MDS Census]]</f>
        <v>5.9710144927536235E-2</v>
      </c>
      <c r="P400" s="6">
        <v>5.5652173913043477</v>
      </c>
      <c r="Q400" s="6">
        <v>12.247282608695652</v>
      </c>
      <c r="R400" s="6">
        <f>SUM(NonNurse[[#This Row],[Qualified Activities Professional Hours]],NonNurse[[#This Row],[Other Activities Professional Hours]])/NonNurse[[#This Row],[MDS Census]]</f>
        <v>0.23749999999999999</v>
      </c>
      <c r="S400" s="6">
        <v>9.3179347826086953</v>
      </c>
      <c r="T400" s="6">
        <v>0</v>
      </c>
      <c r="U400" s="6">
        <v>0</v>
      </c>
      <c r="V400" s="6">
        <f>SUM(NonNurse[[#This Row],[Occupational Therapist Hours]],NonNurse[[#This Row],[OT Assistant Hours]],NonNurse[[#This Row],[OT Aide Hours]])/NonNurse[[#This Row],[MDS Census]]</f>
        <v>0.1242391304347826</v>
      </c>
      <c r="W400" s="6">
        <v>5.2309782608695654</v>
      </c>
      <c r="X400" s="6">
        <v>5.2608695652173916</v>
      </c>
      <c r="Y400" s="6">
        <v>0</v>
      </c>
      <c r="Z400" s="6">
        <f>SUM(NonNurse[[#This Row],[Physical Therapist (PT) Hours]],NonNurse[[#This Row],[PT Assistant Hours]],NonNurse[[#This Row],[PT Aide Hours]])/NonNurse[[#This Row],[MDS Census]]</f>
        <v>0.1398913043478261</v>
      </c>
      <c r="AA400" s="6">
        <v>0</v>
      </c>
      <c r="AB400" s="6">
        <v>0</v>
      </c>
      <c r="AC400" s="6">
        <v>0</v>
      </c>
      <c r="AD400" s="6">
        <v>0</v>
      </c>
      <c r="AE400" s="6">
        <v>0</v>
      </c>
      <c r="AF400" s="6">
        <v>0</v>
      </c>
      <c r="AG400" s="6">
        <v>0</v>
      </c>
      <c r="AH400" s="1">
        <v>155525</v>
      </c>
      <c r="AI400">
        <v>5</v>
      </c>
    </row>
    <row r="401" spans="1:35" x14ac:dyDescent="0.25">
      <c r="A401" t="s">
        <v>508</v>
      </c>
      <c r="B401" t="s">
        <v>187</v>
      </c>
      <c r="C401" t="s">
        <v>692</v>
      </c>
      <c r="D401" t="s">
        <v>571</v>
      </c>
      <c r="E401" s="6">
        <v>77.75</v>
      </c>
      <c r="F401" s="6">
        <v>5.6521739130434785</v>
      </c>
      <c r="G401" s="6">
        <v>0.38043478260869568</v>
      </c>
      <c r="H401" s="6">
        <v>0.39673913043478259</v>
      </c>
      <c r="I401" s="6">
        <v>0</v>
      </c>
      <c r="J401" s="6">
        <v>0</v>
      </c>
      <c r="K401" s="6">
        <v>0</v>
      </c>
      <c r="L401" s="6">
        <v>4.9516304347826088</v>
      </c>
      <c r="M401" s="6">
        <v>3.925978260869567</v>
      </c>
      <c r="N401" s="6">
        <v>0</v>
      </c>
      <c r="O401" s="6">
        <f>SUM(NonNurse[[#This Row],[Qualified Social Work Staff Hours]],NonNurse[[#This Row],[Other Social Work Staff Hours]])/NonNurse[[#This Row],[MDS Census]]</f>
        <v>5.049489724591083E-2</v>
      </c>
      <c r="P401" s="6">
        <v>4.7965217391304371</v>
      </c>
      <c r="Q401" s="6">
        <v>12.360434782608696</v>
      </c>
      <c r="R401" s="6">
        <f>SUM(NonNurse[[#This Row],[Qualified Activities Professional Hours]],NonNurse[[#This Row],[Other Activities Professional Hours]])/NonNurse[[#This Row],[MDS Census]]</f>
        <v>0.22066825108346153</v>
      </c>
      <c r="S401" s="6">
        <v>12.440543478260874</v>
      </c>
      <c r="T401" s="6">
        <v>1.5625</v>
      </c>
      <c r="U401" s="6">
        <v>0</v>
      </c>
      <c r="V401" s="6">
        <f>SUM(NonNurse[[#This Row],[Occupational Therapist Hours]],NonNurse[[#This Row],[OT Assistant Hours]],NonNurse[[#This Row],[OT Aide Hours]])/NonNurse[[#This Row],[MDS Census]]</f>
        <v>0.18010345309660289</v>
      </c>
      <c r="W401" s="6">
        <v>6.4184782608695636</v>
      </c>
      <c r="X401" s="6">
        <v>3.4780434782608696</v>
      </c>
      <c r="Y401" s="6">
        <v>0</v>
      </c>
      <c r="Z401" s="6">
        <f>SUM(NonNurse[[#This Row],[Physical Therapist (PT) Hours]],NonNurse[[#This Row],[PT Assistant Hours]],NonNurse[[#This Row],[PT Aide Hours]])/NonNurse[[#This Row],[MDS Census]]</f>
        <v>0.12728645323640428</v>
      </c>
      <c r="AA401" s="6">
        <v>0</v>
      </c>
      <c r="AB401" s="6">
        <v>0</v>
      </c>
      <c r="AC401" s="6">
        <v>0</v>
      </c>
      <c r="AD401" s="6">
        <v>0</v>
      </c>
      <c r="AE401" s="6">
        <v>0.20652173913043478</v>
      </c>
      <c r="AF401" s="6">
        <v>0</v>
      </c>
      <c r="AG401" s="6">
        <v>0</v>
      </c>
      <c r="AH401" s="1">
        <v>155378</v>
      </c>
      <c r="AI401">
        <v>5</v>
      </c>
    </row>
    <row r="402" spans="1:35" x14ac:dyDescent="0.25">
      <c r="A402" t="s">
        <v>508</v>
      </c>
      <c r="B402" t="s">
        <v>230</v>
      </c>
      <c r="C402" t="s">
        <v>674</v>
      </c>
      <c r="D402" t="s">
        <v>548</v>
      </c>
      <c r="E402" s="6">
        <v>62.010869565217391</v>
      </c>
      <c r="F402" s="6">
        <v>5.3913043478260869</v>
      </c>
      <c r="G402" s="6">
        <v>0.39130434782608697</v>
      </c>
      <c r="H402" s="6">
        <v>0.30434782608695654</v>
      </c>
      <c r="I402" s="6">
        <v>0</v>
      </c>
      <c r="J402" s="6">
        <v>0</v>
      </c>
      <c r="K402" s="6">
        <v>0</v>
      </c>
      <c r="L402" s="6">
        <v>4.9793478260869577</v>
      </c>
      <c r="M402" s="6">
        <v>5.3005434782608685</v>
      </c>
      <c r="N402" s="6">
        <v>0</v>
      </c>
      <c r="O402" s="6">
        <f>SUM(NonNurse[[#This Row],[Qualified Social Work Staff Hours]],NonNurse[[#This Row],[Other Social Work Staff Hours]])/NonNurse[[#This Row],[MDS Census]]</f>
        <v>8.5477651183172645E-2</v>
      </c>
      <c r="P402" s="6">
        <v>3.5355434782608706</v>
      </c>
      <c r="Q402" s="6">
        <v>3.9390217391304359</v>
      </c>
      <c r="R402" s="6">
        <f>SUM(NonNurse[[#This Row],[Qualified Activities Professional Hours]],NonNurse[[#This Row],[Other Activities Professional Hours]])/NonNurse[[#This Row],[MDS Census]]</f>
        <v>0.1205363716038563</v>
      </c>
      <c r="S402" s="6">
        <v>5.7391304347826084</v>
      </c>
      <c r="T402" s="6">
        <v>0.94869565217391316</v>
      </c>
      <c r="U402" s="6">
        <v>0</v>
      </c>
      <c r="V402" s="6">
        <f>SUM(NonNurse[[#This Row],[Occupational Therapist Hours]],NonNurse[[#This Row],[OT Assistant Hours]],NonNurse[[#This Row],[OT Aide Hours]])/NonNurse[[#This Row],[MDS Census]]</f>
        <v>0.10784925503943908</v>
      </c>
      <c r="W402" s="6">
        <v>3.5306521739130434</v>
      </c>
      <c r="X402" s="6">
        <v>4.2321739130434786</v>
      </c>
      <c r="Y402" s="6">
        <v>0</v>
      </c>
      <c r="Z402" s="6">
        <f>SUM(NonNurse[[#This Row],[Physical Therapist (PT) Hours]],NonNurse[[#This Row],[PT Assistant Hours]],NonNurse[[#This Row],[PT Aide Hours]])/NonNurse[[#This Row],[MDS Census]]</f>
        <v>0.12518492550394392</v>
      </c>
      <c r="AA402" s="6">
        <v>0</v>
      </c>
      <c r="AB402" s="6">
        <v>0</v>
      </c>
      <c r="AC402" s="6">
        <v>0</v>
      </c>
      <c r="AD402" s="6">
        <v>0</v>
      </c>
      <c r="AE402" s="6">
        <v>0</v>
      </c>
      <c r="AF402" s="6">
        <v>0</v>
      </c>
      <c r="AG402" s="6">
        <v>0</v>
      </c>
      <c r="AH402" s="1">
        <v>155474</v>
      </c>
      <c r="AI402">
        <v>5</v>
      </c>
    </row>
    <row r="403" spans="1:35" x14ac:dyDescent="0.25">
      <c r="A403" t="s">
        <v>508</v>
      </c>
      <c r="B403" t="s">
        <v>113</v>
      </c>
      <c r="C403" t="s">
        <v>699</v>
      </c>
      <c r="D403" t="s">
        <v>597</v>
      </c>
      <c r="E403" s="6">
        <v>112.97826086956522</v>
      </c>
      <c r="F403" s="6">
        <v>5.7391304347826084</v>
      </c>
      <c r="G403" s="6">
        <v>0.39130434782608697</v>
      </c>
      <c r="H403" s="6">
        <v>0.59239130434782605</v>
      </c>
      <c r="I403" s="6">
        <v>0</v>
      </c>
      <c r="J403" s="6">
        <v>0</v>
      </c>
      <c r="K403" s="6">
        <v>0</v>
      </c>
      <c r="L403" s="6">
        <v>7.7796739130434762</v>
      </c>
      <c r="M403" s="6">
        <v>5.4782608695652177</v>
      </c>
      <c r="N403" s="6">
        <v>0</v>
      </c>
      <c r="O403" s="6">
        <f>SUM(NonNurse[[#This Row],[Qualified Social Work Staff Hours]],NonNurse[[#This Row],[Other Social Work Staff Hours]])/NonNurse[[#This Row],[MDS Census]]</f>
        <v>4.8489513180681162E-2</v>
      </c>
      <c r="P403" s="6">
        <v>5.3464130434782611</v>
      </c>
      <c r="Q403" s="6">
        <v>10.946521739130436</v>
      </c>
      <c r="R403" s="6">
        <f>SUM(NonNurse[[#This Row],[Qualified Activities Professional Hours]],NonNurse[[#This Row],[Other Activities Professional Hours]])/NonNurse[[#This Row],[MDS Census]]</f>
        <v>0.14421300750432942</v>
      </c>
      <c r="S403" s="6">
        <v>10.749891304347827</v>
      </c>
      <c r="T403" s="6">
        <v>11.505543478260872</v>
      </c>
      <c r="U403" s="6">
        <v>0</v>
      </c>
      <c r="V403" s="6">
        <f>SUM(NonNurse[[#This Row],[Occupational Therapist Hours]],NonNurse[[#This Row],[OT Assistant Hours]],NonNurse[[#This Row],[OT Aide Hours]])/NonNurse[[#This Row],[MDS Census]]</f>
        <v>0.19698864729651724</v>
      </c>
      <c r="W403" s="6">
        <v>10.583695652173919</v>
      </c>
      <c r="X403" s="6">
        <v>18.433804347826086</v>
      </c>
      <c r="Y403" s="6">
        <v>0</v>
      </c>
      <c r="Z403" s="6">
        <f>SUM(NonNurse[[#This Row],[Physical Therapist (PT) Hours]],NonNurse[[#This Row],[PT Assistant Hours]],NonNurse[[#This Row],[PT Aide Hours]])/NonNurse[[#This Row],[MDS Census]]</f>
        <v>0.25684144698864736</v>
      </c>
      <c r="AA403" s="6">
        <v>0</v>
      </c>
      <c r="AB403" s="6">
        <v>0</v>
      </c>
      <c r="AC403" s="6">
        <v>0</v>
      </c>
      <c r="AD403" s="6">
        <v>0</v>
      </c>
      <c r="AE403" s="6">
        <v>10.119565217391305</v>
      </c>
      <c r="AF403" s="6">
        <v>0</v>
      </c>
      <c r="AG403" s="6">
        <v>0</v>
      </c>
      <c r="AH403" s="1">
        <v>155242</v>
      </c>
      <c r="AI403">
        <v>5</v>
      </c>
    </row>
    <row r="404" spans="1:35" x14ac:dyDescent="0.25">
      <c r="A404" t="s">
        <v>508</v>
      </c>
      <c r="B404" t="s">
        <v>210</v>
      </c>
      <c r="C404" t="s">
        <v>718</v>
      </c>
      <c r="D404" t="s">
        <v>614</v>
      </c>
      <c r="E404" s="6">
        <v>133.35869565217391</v>
      </c>
      <c r="F404" s="6">
        <v>5.7391304347826084</v>
      </c>
      <c r="G404" s="6">
        <v>0.5214130434782609</v>
      </c>
      <c r="H404" s="6">
        <v>0.66847826086956519</v>
      </c>
      <c r="I404" s="6">
        <v>0</v>
      </c>
      <c r="J404" s="6">
        <v>0</v>
      </c>
      <c r="K404" s="6">
        <v>0</v>
      </c>
      <c r="L404" s="6">
        <v>10.165869565217392</v>
      </c>
      <c r="M404" s="6">
        <v>5.0177173913043474</v>
      </c>
      <c r="N404" s="6">
        <v>5.1617391304347828</v>
      </c>
      <c r="O404" s="6">
        <f>SUM(NonNurse[[#This Row],[Qualified Social Work Staff Hours]],NonNurse[[#This Row],[Other Social Work Staff Hours]])/NonNurse[[#This Row],[MDS Census]]</f>
        <v>7.6331404352432963E-2</v>
      </c>
      <c r="P404" s="6">
        <v>5.5193478260869586</v>
      </c>
      <c r="Q404" s="6">
        <v>18.074999999999999</v>
      </c>
      <c r="R404" s="6">
        <f>SUM(NonNurse[[#This Row],[Qualified Activities Professional Hours]],NonNurse[[#This Row],[Other Activities Professional Hours]])/NonNurse[[#This Row],[MDS Census]]</f>
        <v>0.17692395468253325</v>
      </c>
      <c r="S404" s="6">
        <v>15.107934782608696</v>
      </c>
      <c r="T404" s="6">
        <v>11.854130434782608</v>
      </c>
      <c r="U404" s="6">
        <v>0</v>
      </c>
      <c r="V404" s="6">
        <f>SUM(NonNurse[[#This Row],[Occupational Therapist Hours]],NonNurse[[#This Row],[OT Assistant Hours]],NonNurse[[#This Row],[OT Aide Hours]])/NonNurse[[#This Row],[MDS Census]]</f>
        <v>0.20217703154291305</v>
      </c>
      <c r="W404" s="6">
        <v>6.4720652173913047</v>
      </c>
      <c r="X404" s="6">
        <v>15.682391304347828</v>
      </c>
      <c r="Y404" s="6">
        <v>0</v>
      </c>
      <c r="Z404" s="6">
        <f>SUM(NonNurse[[#This Row],[Physical Therapist (PT) Hours]],NonNurse[[#This Row],[PT Assistant Hours]],NonNurse[[#This Row],[PT Aide Hours]])/NonNurse[[#This Row],[MDS Census]]</f>
        <v>0.16612682370201323</v>
      </c>
      <c r="AA404" s="6">
        <v>0</v>
      </c>
      <c r="AB404" s="6">
        <v>0</v>
      </c>
      <c r="AC404" s="6">
        <v>0</v>
      </c>
      <c r="AD404" s="6">
        <v>0</v>
      </c>
      <c r="AE404" s="6">
        <v>12.804347826086957</v>
      </c>
      <c r="AF404" s="6">
        <v>0</v>
      </c>
      <c r="AG404" s="6">
        <v>0</v>
      </c>
      <c r="AH404" s="1">
        <v>155426</v>
      </c>
      <c r="AI404">
        <v>5</v>
      </c>
    </row>
    <row r="405" spans="1:35" x14ac:dyDescent="0.25">
      <c r="A405" t="s">
        <v>508</v>
      </c>
      <c r="B405" t="s">
        <v>476</v>
      </c>
      <c r="C405" t="s">
        <v>821</v>
      </c>
      <c r="D405" t="s">
        <v>618</v>
      </c>
      <c r="E405" s="6">
        <v>27.108695652173914</v>
      </c>
      <c r="F405" s="6">
        <v>4.7798913043478262</v>
      </c>
      <c r="G405" s="6">
        <v>0.33695652173913043</v>
      </c>
      <c r="H405" s="6">
        <v>9.7826086956521743E-2</v>
      </c>
      <c r="I405" s="6">
        <v>0.45652173913043476</v>
      </c>
      <c r="J405" s="6">
        <v>0</v>
      </c>
      <c r="K405" s="6">
        <v>0</v>
      </c>
      <c r="L405" s="6">
        <v>0.51902173913043481</v>
      </c>
      <c r="M405" s="6">
        <v>0.18478260869565216</v>
      </c>
      <c r="N405" s="6">
        <v>0</v>
      </c>
      <c r="O405" s="6">
        <f>SUM(NonNurse[[#This Row],[Qualified Social Work Staff Hours]],NonNurse[[#This Row],[Other Social Work Staff Hours]])/NonNurse[[#This Row],[MDS Census]]</f>
        <v>6.8163592622293495E-3</v>
      </c>
      <c r="P405" s="6">
        <v>5.0543478260869561</v>
      </c>
      <c r="Q405" s="6">
        <v>2.8559782608695654</v>
      </c>
      <c r="R405" s="6">
        <f>SUM(NonNurse[[#This Row],[Qualified Activities Professional Hours]],NonNurse[[#This Row],[Other Activities Professional Hours]])/NonNurse[[#This Row],[MDS Census]]</f>
        <v>0.29180032076984763</v>
      </c>
      <c r="S405" s="6">
        <v>0.69565217391304346</v>
      </c>
      <c r="T405" s="6">
        <v>8.6956521739130432E-2</v>
      </c>
      <c r="U405" s="6">
        <v>0</v>
      </c>
      <c r="V405" s="6">
        <f>SUM(NonNurse[[#This Row],[Occupational Therapist Hours]],NonNurse[[#This Row],[OT Assistant Hours]],NonNurse[[#This Row],[OT Aide Hours]])/NonNurse[[#This Row],[MDS Census]]</f>
        <v>2.886928628708901E-2</v>
      </c>
      <c r="W405" s="6">
        <v>2.2690217391304346</v>
      </c>
      <c r="X405" s="6">
        <v>0.19293478260869565</v>
      </c>
      <c r="Y405" s="6">
        <v>0</v>
      </c>
      <c r="Z405" s="6">
        <f>SUM(NonNurse[[#This Row],[Physical Therapist (PT) Hours]],NonNurse[[#This Row],[PT Assistant Hours]],NonNurse[[#This Row],[PT Aide Hours]])/NonNurse[[#This Row],[MDS Census]]</f>
        <v>9.0817963111467517E-2</v>
      </c>
      <c r="AA405" s="6">
        <v>0</v>
      </c>
      <c r="AB405" s="6">
        <v>0</v>
      </c>
      <c r="AC405" s="6">
        <v>0</v>
      </c>
      <c r="AD405" s="6">
        <v>0</v>
      </c>
      <c r="AE405" s="6">
        <v>0</v>
      </c>
      <c r="AF405" s="6">
        <v>0</v>
      </c>
      <c r="AG405" s="6">
        <v>0</v>
      </c>
      <c r="AH405" s="1">
        <v>155847</v>
      </c>
      <c r="AI405">
        <v>5</v>
      </c>
    </row>
    <row r="406" spans="1:35" x14ac:dyDescent="0.25">
      <c r="A406" t="s">
        <v>508</v>
      </c>
      <c r="B406" t="s">
        <v>344</v>
      </c>
      <c r="C406" t="s">
        <v>671</v>
      </c>
      <c r="D406" t="s">
        <v>612</v>
      </c>
      <c r="E406" s="6">
        <v>56.358695652173914</v>
      </c>
      <c r="F406" s="6">
        <v>27.66847826086957</v>
      </c>
      <c r="G406" s="6">
        <v>1.0597826086956521</v>
      </c>
      <c r="H406" s="6">
        <v>0.27173913043478259</v>
      </c>
      <c r="I406" s="6">
        <v>6.5217391304347824E-2</v>
      </c>
      <c r="J406" s="6">
        <v>0</v>
      </c>
      <c r="K406" s="6">
        <v>0</v>
      </c>
      <c r="L406" s="6">
        <v>9.1860869565217378</v>
      </c>
      <c r="M406" s="6">
        <v>5.1632608695652173</v>
      </c>
      <c r="N406" s="6">
        <v>0</v>
      </c>
      <c r="O406" s="6">
        <f>SUM(NonNurse[[#This Row],[Qualified Social Work Staff Hours]],NonNurse[[#This Row],[Other Social Work Staff Hours]])/NonNurse[[#This Row],[MDS Census]]</f>
        <v>9.1614271938283504E-2</v>
      </c>
      <c r="P406" s="6">
        <v>6.3498913043478264</v>
      </c>
      <c r="Q406" s="6">
        <v>18.86347826086957</v>
      </c>
      <c r="R406" s="6">
        <f>SUM(NonNurse[[#This Row],[Qualified Activities Professional Hours]],NonNurse[[#This Row],[Other Activities Professional Hours]])/NonNurse[[#This Row],[MDS Census]]</f>
        <v>0.44737319189971081</v>
      </c>
      <c r="S406" s="6">
        <v>4.2231521739130438</v>
      </c>
      <c r="T406" s="6">
        <v>8.4535869565217414</v>
      </c>
      <c r="U406" s="6">
        <v>0</v>
      </c>
      <c r="V406" s="6">
        <f>SUM(NonNurse[[#This Row],[Occupational Therapist Hours]],NonNurse[[#This Row],[OT Assistant Hours]],NonNurse[[#This Row],[OT Aide Hours]])/NonNurse[[#This Row],[MDS Census]]</f>
        <v>0.22492960462873679</v>
      </c>
      <c r="W406" s="6">
        <v>5.3061956521739111</v>
      </c>
      <c r="X406" s="6">
        <v>9.4705434782608684</v>
      </c>
      <c r="Y406" s="6">
        <v>0</v>
      </c>
      <c r="Z406" s="6">
        <f>SUM(NonNurse[[#This Row],[Physical Therapist (PT) Hours]],NonNurse[[#This Row],[PT Assistant Hours]],NonNurse[[#This Row],[PT Aide Hours]])/NonNurse[[#This Row],[MDS Census]]</f>
        <v>0.26219093539054961</v>
      </c>
      <c r="AA406" s="6">
        <v>0</v>
      </c>
      <c r="AB406" s="6">
        <v>0</v>
      </c>
      <c r="AC406" s="6">
        <v>0</v>
      </c>
      <c r="AD406" s="6">
        <v>54.470760869565218</v>
      </c>
      <c r="AE406" s="6">
        <v>0</v>
      </c>
      <c r="AF406" s="6">
        <v>0</v>
      </c>
      <c r="AG406" s="6">
        <v>0</v>
      </c>
      <c r="AH406" s="1">
        <v>155693</v>
      </c>
      <c r="AI406">
        <v>5</v>
      </c>
    </row>
    <row r="407" spans="1:35" x14ac:dyDescent="0.25">
      <c r="A407" t="s">
        <v>508</v>
      </c>
      <c r="B407" t="s">
        <v>147</v>
      </c>
      <c r="C407" t="s">
        <v>638</v>
      </c>
      <c r="D407" t="s">
        <v>616</v>
      </c>
      <c r="E407" s="6">
        <v>12.565217391304348</v>
      </c>
      <c r="F407" s="6">
        <v>1.9130434782608696</v>
      </c>
      <c r="G407" s="6">
        <v>0.17934782608695651</v>
      </c>
      <c r="H407" s="6">
        <v>0.22010869565217392</v>
      </c>
      <c r="I407" s="6">
        <v>0.22826086956521738</v>
      </c>
      <c r="J407" s="6">
        <v>0</v>
      </c>
      <c r="K407" s="6">
        <v>0</v>
      </c>
      <c r="L407" s="6">
        <v>0</v>
      </c>
      <c r="M407" s="6">
        <v>4.3423913043478262</v>
      </c>
      <c r="N407" s="6">
        <v>0</v>
      </c>
      <c r="O407" s="6">
        <f>SUM(NonNurse[[#This Row],[Qualified Social Work Staff Hours]],NonNurse[[#This Row],[Other Social Work Staff Hours]])/NonNurse[[#This Row],[MDS Census]]</f>
        <v>0.34558823529411764</v>
      </c>
      <c r="P407" s="6">
        <v>5.1114130434782608</v>
      </c>
      <c r="Q407" s="6">
        <v>0</v>
      </c>
      <c r="R407" s="6">
        <f>SUM(NonNurse[[#This Row],[Qualified Activities Professional Hours]],NonNurse[[#This Row],[Other Activities Professional Hours]])/NonNurse[[#This Row],[MDS Census]]</f>
        <v>0.40679065743944637</v>
      </c>
      <c r="S407" s="6">
        <v>5.3097826086956523</v>
      </c>
      <c r="T407" s="6">
        <v>0</v>
      </c>
      <c r="U407" s="6">
        <v>0</v>
      </c>
      <c r="V407" s="6">
        <f>SUM(NonNurse[[#This Row],[Occupational Therapist Hours]],NonNurse[[#This Row],[OT Assistant Hours]],NonNurse[[#This Row],[OT Aide Hours]])/NonNurse[[#This Row],[MDS Census]]</f>
        <v>0.42257785467128028</v>
      </c>
      <c r="W407" s="6">
        <v>1.7853260869565217</v>
      </c>
      <c r="X407" s="6">
        <v>11.328804347826088</v>
      </c>
      <c r="Y407" s="6">
        <v>0</v>
      </c>
      <c r="Z407" s="6">
        <f>SUM(NonNurse[[#This Row],[Physical Therapist (PT) Hours]],NonNurse[[#This Row],[PT Assistant Hours]],NonNurse[[#This Row],[PT Aide Hours]])/NonNurse[[#This Row],[MDS Census]]</f>
        <v>1.0436851211072664</v>
      </c>
      <c r="AA407" s="6">
        <v>0</v>
      </c>
      <c r="AB407" s="6">
        <v>0</v>
      </c>
      <c r="AC407" s="6">
        <v>0</v>
      </c>
      <c r="AD407" s="6">
        <v>0</v>
      </c>
      <c r="AE407" s="6">
        <v>0</v>
      </c>
      <c r="AF407" s="6">
        <v>0</v>
      </c>
      <c r="AG407" s="6">
        <v>0</v>
      </c>
      <c r="AH407" s="1">
        <v>155305</v>
      </c>
      <c r="AI407">
        <v>5</v>
      </c>
    </row>
    <row r="408" spans="1:35" x14ac:dyDescent="0.25">
      <c r="A408" t="s">
        <v>508</v>
      </c>
      <c r="B408" t="s">
        <v>265</v>
      </c>
      <c r="C408" t="s">
        <v>780</v>
      </c>
      <c r="D408" t="s">
        <v>578</v>
      </c>
      <c r="E408" s="6">
        <v>77.902173913043484</v>
      </c>
      <c r="F408" s="6">
        <v>2.9460869565217389</v>
      </c>
      <c r="G408" s="6">
        <v>0</v>
      </c>
      <c r="H408" s="6">
        <v>0.4891304347826087</v>
      </c>
      <c r="I408" s="6">
        <v>6.6521739130434785</v>
      </c>
      <c r="J408" s="6">
        <v>0</v>
      </c>
      <c r="K408" s="6">
        <v>0</v>
      </c>
      <c r="L408" s="6">
        <v>0.73847826086956514</v>
      </c>
      <c r="M408" s="6">
        <v>4.5318478260869561</v>
      </c>
      <c r="N408" s="6">
        <v>0</v>
      </c>
      <c r="O408" s="6">
        <f>SUM(NonNurse[[#This Row],[Qualified Social Work Staff Hours]],NonNurse[[#This Row],[Other Social Work Staff Hours]])/NonNurse[[#This Row],[MDS Census]]</f>
        <v>5.8173573322171053E-2</v>
      </c>
      <c r="P408" s="6">
        <v>4.8031521739130429</v>
      </c>
      <c r="Q408" s="6">
        <v>18.494239130434774</v>
      </c>
      <c r="R408" s="6">
        <f>SUM(NonNurse[[#This Row],[Qualified Activities Professional Hours]],NonNurse[[#This Row],[Other Activities Professional Hours]])/NonNurse[[#This Row],[MDS Census]]</f>
        <v>0.29905957862424992</v>
      </c>
      <c r="S408" s="6">
        <v>1.1633695652173912</v>
      </c>
      <c r="T408" s="6">
        <v>2.9491304347826088</v>
      </c>
      <c r="U408" s="6">
        <v>0</v>
      </c>
      <c r="V408" s="6">
        <f>SUM(NonNurse[[#This Row],[Occupational Therapist Hours]],NonNurse[[#This Row],[OT Assistant Hours]],NonNurse[[#This Row],[OT Aide Hours]])/NonNurse[[#This Row],[MDS Census]]</f>
        <v>5.2790567880563688E-2</v>
      </c>
      <c r="W408" s="6">
        <v>0.45847826086956522</v>
      </c>
      <c r="X408" s="6">
        <v>2.6852173913043478</v>
      </c>
      <c r="Y408" s="6">
        <v>0</v>
      </c>
      <c r="Z408" s="6">
        <f>SUM(NonNurse[[#This Row],[Physical Therapist (PT) Hours]],NonNurse[[#This Row],[PT Assistant Hours]],NonNurse[[#This Row],[PT Aide Hours]])/NonNurse[[#This Row],[MDS Census]]</f>
        <v>4.0354402120831585E-2</v>
      </c>
      <c r="AA408" s="6">
        <v>0</v>
      </c>
      <c r="AB408" s="6">
        <v>0</v>
      </c>
      <c r="AC408" s="6">
        <v>0</v>
      </c>
      <c r="AD408" s="6">
        <v>22.940543478260878</v>
      </c>
      <c r="AE408" s="6">
        <v>0</v>
      </c>
      <c r="AF408" s="6">
        <v>0</v>
      </c>
      <c r="AG408" s="6">
        <v>0.70652173913043481</v>
      </c>
      <c r="AH408" s="1">
        <v>155530</v>
      </c>
      <c r="AI408">
        <v>5</v>
      </c>
    </row>
    <row r="409" spans="1:35" x14ac:dyDescent="0.25">
      <c r="A409" t="s">
        <v>508</v>
      </c>
      <c r="B409" t="s">
        <v>400</v>
      </c>
      <c r="C409" t="s">
        <v>705</v>
      </c>
      <c r="D409" t="s">
        <v>583</v>
      </c>
      <c r="E409" s="6">
        <v>12.619565217391305</v>
      </c>
      <c r="F409" s="6">
        <v>4.8097826086956523</v>
      </c>
      <c r="G409" s="6">
        <v>0.25543478260869568</v>
      </c>
      <c r="H409" s="6">
        <v>0.91576086956521741</v>
      </c>
      <c r="I409" s="6">
        <v>0.57608695652173914</v>
      </c>
      <c r="J409" s="6">
        <v>0</v>
      </c>
      <c r="K409" s="6">
        <v>0</v>
      </c>
      <c r="L409" s="6">
        <v>0.70923913043478259</v>
      </c>
      <c r="M409" s="6">
        <v>1.2228260869565217</v>
      </c>
      <c r="N409" s="6">
        <v>0</v>
      </c>
      <c r="O409" s="6">
        <f>SUM(NonNurse[[#This Row],[Qualified Social Work Staff Hours]],NonNurse[[#This Row],[Other Social Work Staff Hours]])/NonNurse[[#This Row],[MDS Census]]</f>
        <v>9.6899224806201542E-2</v>
      </c>
      <c r="P409" s="6">
        <v>0</v>
      </c>
      <c r="Q409" s="6">
        <v>0</v>
      </c>
      <c r="R409" s="6">
        <f>SUM(NonNurse[[#This Row],[Qualified Activities Professional Hours]],NonNurse[[#This Row],[Other Activities Professional Hours]])/NonNurse[[#This Row],[MDS Census]]</f>
        <v>0</v>
      </c>
      <c r="S409" s="6">
        <v>7.7391304347826084</v>
      </c>
      <c r="T409" s="6">
        <v>0</v>
      </c>
      <c r="U409" s="6">
        <v>0.51086956521739135</v>
      </c>
      <c r="V409" s="6">
        <f>SUM(NonNurse[[#This Row],[Occupational Therapist Hours]],NonNurse[[#This Row],[OT Assistant Hours]],NonNurse[[#This Row],[OT Aide Hours]])/NonNurse[[#This Row],[MDS Census]]</f>
        <v>0.65374677002583981</v>
      </c>
      <c r="W409" s="6">
        <v>5.8125</v>
      </c>
      <c r="X409" s="6">
        <v>2.7717391304347827</v>
      </c>
      <c r="Y409" s="6">
        <v>0</v>
      </c>
      <c r="Z409" s="6">
        <f>SUM(NonNurse[[#This Row],[Physical Therapist (PT) Hours]],NonNurse[[#This Row],[PT Assistant Hours]],NonNurse[[#This Row],[PT Aide Hours]])/NonNurse[[#This Row],[MDS Census]]</f>
        <v>0.68023255813953487</v>
      </c>
      <c r="AA409" s="6">
        <v>0</v>
      </c>
      <c r="AB409" s="6">
        <v>0</v>
      </c>
      <c r="AC409" s="6">
        <v>0</v>
      </c>
      <c r="AD409" s="6">
        <v>0</v>
      </c>
      <c r="AE409" s="6">
        <v>1.3695652173913044</v>
      </c>
      <c r="AF409" s="6">
        <v>0</v>
      </c>
      <c r="AG409" s="6">
        <v>0</v>
      </c>
      <c r="AH409" s="1">
        <v>155765</v>
      </c>
      <c r="AI409">
        <v>5</v>
      </c>
    </row>
    <row r="410" spans="1:35" x14ac:dyDescent="0.25">
      <c r="A410" t="s">
        <v>508</v>
      </c>
      <c r="B410" t="s">
        <v>335</v>
      </c>
      <c r="C410" t="s">
        <v>709</v>
      </c>
      <c r="D410" t="s">
        <v>606</v>
      </c>
      <c r="E410" s="6">
        <v>53.130434782608695</v>
      </c>
      <c r="F410" s="6">
        <v>5.1903260869565235</v>
      </c>
      <c r="G410" s="6">
        <v>0.42391304347826086</v>
      </c>
      <c r="H410" s="6">
        <v>0.34239130434782611</v>
      </c>
      <c r="I410" s="6">
        <v>0.71739130434782605</v>
      </c>
      <c r="J410" s="6">
        <v>0</v>
      </c>
      <c r="K410" s="6">
        <v>0</v>
      </c>
      <c r="L410" s="6">
        <v>1.575</v>
      </c>
      <c r="M410" s="6">
        <v>5.0815217391304346</v>
      </c>
      <c r="N410" s="6">
        <v>0</v>
      </c>
      <c r="O410" s="6">
        <f>SUM(NonNurse[[#This Row],[Qualified Social Work Staff Hours]],NonNurse[[#This Row],[Other Social Work Staff Hours]])/NonNurse[[#This Row],[MDS Census]]</f>
        <v>9.5642389525368243E-2</v>
      </c>
      <c r="P410" s="6">
        <v>5.72663043478261</v>
      </c>
      <c r="Q410" s="6">
        <v>3.3163043478260859</v>
      </c>
      <c r="R410" s="6">
        <f>SUM(NonNurse[[#This Row],[Qualified Activities Professional Hours]],NonNurse[[#This Row],[Other Activities Professional Hours]])/NonNurse[[#This Row],[MDS Census]]</f>
        <v>0.17020253682487727</v>
      </c>
      <c r="S410" s="6">
        <v>4.6043478260869577</v>
      </c>
      <c r="T410" s="6">
        <v>4.0045652173913036</v>
      </c>
      <c r="U410" s="6">
        <v>0</v>
      </c>
      <c r="V410" s="6">
        <f>SUM(NonNurse[[#This Row],[Occupational Therapist Hours]],NonNurse[[#This Row],[OT Assistant Hours]],NonNurse[[#This Row],[OT Aide Hours]])/NonNurse[[#This Row],[MDS Census]]</f>
        <v>0.16203355155482815</v>
      </c>
      <c r="W410" s="6">
        <v>3.4914130434782606</v>
      </c>
      <c r="X410" s="6">
        <v>6.2648913043478265</v>
      </c>
      <c r="Y410" s="6">
        <v>0.27173913043478259</v>
      </c>
      <c r="Z410" s="6">
        <f>SUM(NonNurse[[#This Row],[Physical Therapist (PT) Hours]],NonNurse[[#This Row],[PT Assistant Hours]],NonNurse[[#This Row],[PT Aide Hours]])/NonNurse[[#This Row],[MDS Census]]</f>
        <v>0.1887438625204583</v>
      </c>
      <c r="AA410" s="6">
        <v>0</v>
      </c>
      <c r="AB410" s="6">
        <v>0</v>
      </c>
      <c r="AC410" s="6">
        <v>0</v>
      </c>
      <c r="AD410" s="6">
        <v>0</v>
      </c>
      <c r="AE410" s="6">
        <v>0</v>
      </c>
      <c r="AF410" s="6">
        <v>0</v>
      </c>
      <c r="AG410" s="6">
        <v>0</v>
      </c>
      <c r="AH410" s="1">
        <v>155684</v>
      </c>
      <c r="AI410">
        <v>5</v>
      </c>
    </row>
    <row r="411" spans="1:35" x14ac:dyDescent="0.25">
      <c r="A411" t="s">
        <v>508</v>
      </c>
      <c r="B411" t="s">
        <v>453</v>
      </c>
      <c r="C411" t="s">
        <v>696</v>
      </c>
      <c r="D411" t="s">
        <v>557</v>
      </c>
      <c r="E411" s="6">
        <v>93.141304347826093</v>
      </c>
      <c r="F411" s="6">
        <v>5.2173913043478262</v>
      </c>
      <c r="G411" s="6">
        <v>1.3043478260869565</v>
      </c>
      <c r="H411" s="6">
        <v>0.86956521739130432</v>
      </c>
      <c r="I411" s="6">
        <v>5.0652173913043477</v>
      </c>
      <c r="J411" s="6">
        <v>0</v>
      </c>
      <c r="K411" s="6">
        <v>0</v>
      </c>
      <c r="L411" s="6">
        <v>5.3739130434782636</v>
      </c>
      <c r="M411" s="6">
        <v>9.4782608695652169</v>
      </c>
      <c r="N411" s="6">
        <v>0</v>
      </c>
      <c r="O411" s="6">
        <f>SUM(NonNurse[[#This Row],[Qualified Social Work Staff Hours]],NonNurse[[#This Row],[Other Social Work Staff Hours]])/NonNurse[[#This Row],[MDS Census]]</f>
        <v>0.10176216594701831</v>
      </c>
      <c r="P411" s="6">
        <v>5.7581521739130439</v>
      </c>
      <c r="Q411" s="6">
        <v>0.13858695652173914</v>
      </c>
      <c r="R411" s="6">
        <f>SUM(NonNurse[[#This Row],[Qualified Activities Professional Hours]],NonNurse[[#This Row],[Other Activities Professional Hours]])/NonNurse[[#This Row],[MDS Census]]</f>
        <v>6.3309604387909904E-2</v>
      </c>
      <c r="S411" s="6">
        <v>10.08554347826087</v>
      </c>
      <c r="T411" s="6">
        <v>13.41032608695652</v>
      </c>
      <c r="U411" s="6">
        <v>0</v>
      </c>
      <c r="V411" s="6">
        <f>SUM(NonNurse[[#This Row],[Occupational Therapist Hours]],NonNurse[[#This Row],[OT Assistant Hours]],NonNurse[[#This Row],[OT Aide Hours]])/NonNurse[[#This Row],[MDS Census]]</f>
        <v>0.25226047380091021</v>
      </c>
      <c r="W411" s="6">
        <v>15.655978260869567</v>
      </c>
      <c r="X411" s="6">
        <v>8.8970652173913063</v>
      </c>
      <c r="Y411" s="6">
        <v>0</v>
      </c>
      <c r="Z411" s="6">
        <f>SUM(NonNurse[[#This Row],[Physical Therapist (PT) Hours]],NonNurse[[#This Row],[PT Assistant Hours]],NonNurse[[#This Row],[PT Aide Hours]])/NonNurse[[#This Row],[MDS Census]]</f>
        <v>0.26361068969541374</v>
      </c>
      <c r="AA411" s="6">
        <v>0</v>
      </c>
      <c r="AB411" s="6">
        <v>0</v>
      </c>
      <c r="AC411" s="6">
        <v>0</v>
      </c>
      <c r="AD411" s="6">
        <v>0</v>
      </c>
      <c r="AE411" s="6">
        <v>0</v>
      </c>
      <c r="AF411" s="6">
        <v>0</v>
      </c>
      <c r="AG411" s="6">
        <v>0</v>
      </c>
      <c r="AH411" s="1">
        <v>155823</v>
      </c>
      <c r="AI411">
        <v>5</v>
      </c>
    </row>
    <row r="412" spans="1:35" x14ac:dyDescent="0.25">
      <c r="A412" t="s">
        <v>508</v>
      </c>
      <c r="B412" t="s">
        <v>239</v>
      </c>
      <c r="C412" t="s">
        <v>718</v>
      </c>
      <c r="D412" t="s">
        <v>614</v>
      </c>
      <c r="E412" s="6">
        <v>121.25</v>
      </c>
      <c r="F412" s="6">
        <v>3.8260869565217392</v>
      </c>
      <c r="G412" s="6">
        <v>0.65217391304347827</v>
      </c>
      <c r="H412" s="6">
        <v>0.78260869565217395</v>
      </c>
      <c r="I412" s="6">
        <v>4.7826086956521738</v>
      </c>
      <c r="J412" s="6">
        <v>0</v>
      </c>
      <c r="K412" s="6">
        <v>0</v>
      </c>
      <c r="L412" s="6">
        <v>4.4530434782608674</v>
      </c>
      <c r="M412" s="6">
        <v>5.3913043478260869</v>
      </c>
      <c r="N412" s="6">
        <v>5.3913043478260869</v>
      </c>
      <c r="O412" s="6">
        <f>SUM(NonNurse[[#This Row],[Qualified Social Work Staff Hours]],NonNurse[[#This Row],[Other Social Work Staff Hours]])/NonNurse[[#This Row],[MDS Census]]</f>
        <v>8.892873151053339E-2</v>
      </c>
      <c r="P412" s="6">
        <v>5.3179347826086953</v>
      </c>
      <c r="Q412" s="6">
        <v>6.8614130434782608</v>
      </c>
      <c r="R412" s="6">
        <f>SUM(NonNurse[[#This Row],[Qualified Activities Professional Hours]],NonNurse[[#This Row],[Other Activities Professional Hours]])/NonNurse[[#This Row],[MDS Census]]</f>
        <v>0.10044822949350067</v>
      </c>
      <c r="S412" s="6">
        <v>9.4790217391304363</v>
      </c>
      <c r="T412" s="6">
        <v>5.3496739130434783</v>
      </c>
      <c r="U412" s="6">
        <v>0</v>
      </c>
      <c r="V412" s="6">
        <f>SUM(NonNurse[[#This Row],[Occupational Therapist Hours]],NonNurse[[#This Row],[OT Assistant Hours]],NonNurse[[#This Row],[OT Aide Hours]])/NonNurse[[#This Row],[MDS Census]]</f>
        <v>0.12229852084267145</v>
      </c>
      <c r="W412" s="6">
        <v>10.180000000000003</v>
      </c>
      <c r="X412" s="6">
        <v>1.1222826086956521</v>
      </c>
      <c r="Y412" s="6">
        <v>0</v>
      </c>
      <c r="Z412" s="6">
        <f>SUM(NonNurse[[#This Row],[Physical Therapist (PT) Hours]],NonNurse[[#This Row],[PT Assistant Hours]],NonNurse[[#This Row],[PT Aide Hours]])/NonNurse[[#This Row],[MDS Census]]</f>
        <v>9.3214701927386845E-2</v>
      </c>
      <c r="AA412" s="6">
        <v>0</v>
      </c>
      <c r="AB412" s="6">
        <v>0</v>
      </c>
      <c r="AC412" s="6">
        <v>0</v>
      </c>
      <c r="AD412" s="6">
        <v>0</v>
      </c>
      <c r="AE412" s="6">
        <v>0</v>
      </c>
      <c r="AF412" s="6">
        <v>0</v>
      </c>
      <c r="AG412" s="6">
        <v>0</v>
      </c>
      <c r="AH412" s="1">
        <v>155484</v>
      </c>
      <c r="AI412">
        <v>5</v>
      </c>
    </row>
    <row r="413" spans="1:35" x14ac:dyDescent="0.25">
      <c r="A413" t="s">
        <v>508</v>
      </c>
      <c r="B413" t="s">
        <v>434</v>
      </c>
      <c r="C413" t="s">
        <v>712</v>
      </c>
      <c r="D413" t="s">
        <v>606</v>
      </c>
      <c r="E413" s="6">
        <v>33.076086956521742</v>
      </c>
      <c r="F413" s="6">
        <v>5.7391304347826084</v>
      </c>
      <c r="G413" s="6">
        <v>0</v>
      </c>
      <c r="H413" s="6">
        <v>0</v>
      </c>
      <c r="I413" s="6">
        <v>1.6195652173913044</v>
      </c>
      <c r="J413" s="6">
        <v>0</v>
      </c>
      <c r="K413" s="6">
        <v>0</v>
      </c>
      <c r="L413" s="6">
        <v>1.3729347826086955</v>
      </c>
      <c r="M413" s="6">
        <v>5.5652173913043477</v>
      </c>
      <c r="N413" s="6">
        <v>5.7391304347826084</v>
      </c>
      <c r="O413" s="6">
        <f>SUM(NonNurse[[#This Row],[Qualified Social Work Staff Hours]],NonNurse[[#This Row],[Other Social Work Staff Hours]])/NonNurse[[#This Row],[MDS Census]]</f>
        <v>0.34176799211304631</v>
      </c>
      <c r="P413" s="6">
        <v>5.8547826086956531</v>
      </c>
      <c r="Q413" s="6">
        <v>4.4527173913043461</v>
      </c>
      <c r="R413" s="6">
        <f>SUM(NonNurse[[#This Row],[Qualified Activities Professional Hours]],NonNurse[[#This Row],[Other Activities Professional Hours]])/NonNurse[[#This Row],[MDS Census]]</f>
        <v>0.31162997042392371</v>
      </c>
      <c r="S413" s="6">
        <v>3.245326086956521</v>
      </c>
      <c r="T413" s="6">
        <v>3.824782608695652</v>
      </c>
      <c r="U413" s="6">
        <v>3.2065217391304346</v>
      </c>
      <c r="V413" s="6">
        <f>SUM(NonNurse[[#This Row],[Occupational Therapist Hours]],NonNurse[[#This Row],[OT Assistant Hours]],NonNurse[[#This Row],[OT Aide Hours]])/NonNurse[[#This Row],[MDS Census]]</f>
        <v>0.31069668090699959</v>
      </c>
      <c r="W413" s="6">
        <v>3.7616304347826088</v>
      </c>
      <c r="X413" s="6">
        <v>0</v>
      </c>
      <c r="Y413" s="6">
        <v>0</v>
      </c>
      <c r="Z413" s="6">
        <f>SUM(NonNurse[[#This Row],[Physical Therapist (PT) Hours]],NonNurse[[#This Row],[PT Assistant Hours]],NonNurse[[#This Row],[PT Aide Hours]])/NonNurse[[#This Row],[MDS Census]]</f>
        <v>0.11372658560630956</v>
      </c>
      <c r="AA413" s="6">
        <v>0</v>
      </c>
      <c r="AB413" s="6">
        <v>0</v>
      </c>
      <c r="AC413" s="6">
        <v>0</v>
      </c>
      <c r="AD413" s="6">
        <v>0</v>
      </c>
      <c r="AE413" s="6">
        <v>0</v>
      </c>
      <c r="AF413" s="6">
        <v>0</v>
      </c>
      <c r="AG413" s="6">
        <v>0</v>
      </c>
      <c r="AH413" s="1">
        <v>155804</v>
      </c>
      <c r="AI413">
        <v>5</v>
      </c>
    </row>
    <row r="414" spans="1:35" x14ac:dyDescent="0.25">
      <c r="A414" t="s">
        <v>508</v>
      </c>
      <c r="B414" t="s">
        <v>399</v>
      </c>
      <c r="C414" t="s">
        <v>754</v>
      </c>
      <c r="D414" t="s">
        <v>578</v>
      </c>
      <c r="E414" s="6">
        <v>49.945652173913047</v>
      </c>
      <c r="F414" s="6">
        <v>39.863586956521736</v>
      </c>
      <c r="G414" s="6">
        <v>0.32608695652173914</v>
      </c>
      <c r="H414" s="6">
        <v>0</v>
      </c>
      <c r="I414" s="6">
        <v>0.93478260869565222</v>
      </c>
      <c r="J414" s="6">
        <v>0</v>
      </c>
      <c r="K414" s="6">
        <v>0</v>
      </c>
      <c r="L414" s="6">
        <v>3.223913043478261</v>
      </c>
      <c r="M414" s="6">
        <v>0</v>
      </c>
      <c r="N414" s="6">
        <v>0</v>
      </c>
      <c r="O414" s="6">
        <f>SUM(NonNurse[[#This Row],[Qualified Social Work Staff Hours]],NonNurse[[#This Row],[Other Social Work Staff Hours]])/NonNurse[[#This Row],[MDS Census]]</f>
        <v>0</v>
      </c>
      <c r="P414" s="6">
        <v>5.3043478260869561</v>
      </c>
      <c r="Q414" s="6">
        <v>16.503043478260878</v>
      </c>
      <c r="R414" s="6">
        <f>SUM(NonNurse[[#This Row],[Qualified Activities Professional Hours]],NonNurse[[#This Row],[Other Activities Professional Hours]])/NonNurse[[#This Row],[MDS Census]]</f>
        <v>0.43662241566920579</v>
      </c>
      <c r="S414" s="6">
        <v>9.2782608695652158</v>
      </c>
      <c r="T414" s="6">
        <v>8.8934782608695677</v>
      </c>
      <c r="U414" s="6">
        <v>0</v>
      </c>
      <c r="V414" s="6">
        <f>SUM(NonNurse[[#This Row],[Occupational Therapist Hours]],NonNurse[[#This Row],[OT Assistant Hours]],NonNurse[[#This Row],[OT Aide Hours]])/NonNurse[[#This Row],[MDS Census]]</f>
        <v>0.36383025027203481</v>
      </c>
      <c r="W414" s="6">
        <v>13.766304347826088</v>
      </c>
      <c r="X414" s="6">
        <v>8.9054347826086921</v>
      </c>
      <c r="Y414" s="6">
        <v>0</v>
      </c>
      <c r="Z414" s="6">
        <f>SUM(NonNurse[[#This Row],[Physical Therapist (PT) Hours]],NonNurse[[#This Row],[PT Assistant Hours]],NonNurse[[#This Row],[PT Aide Hours]])/NonNurse[[#This Row],[MDS Census]]</f>
        <v>0.45392818280739927</v>
      </c>
      <c r="AA414" s="6">
        <v>8.6956521739130432E-2</v>
      </c>
      <c r="AB414" s="6">
        <v>0</v>
      </c>
      <c r="AC414" s="6">
        <v>0</v>
      </c>
      <c r="AD414" s="6">
        <v>0</v>
      </c>
      <c r="AE414" s="6">
        <v>0</v>
      </c>
      <c r="AF414" s="6">
        <v>0</v>
      </c>
      <c r="AG414" s="6">
        <v>0</v>
      </c>
      <c r="AH414" s="1">
        <v>155764</v>
      </c>
      <c r="AI414">
        <v>5</v>
      </c>
    </row>
    <row r="415" spans="1:35" x14ac:dyDescent="0.25">
      <c r="A415" t="s">
        <v>508</v>
      </c>
      <c r="B415" t="s">
        <v>57</v>
      </c>
      <c r="C415" t="s">
        <v>696</v>
      </c>
      <c r="D415" t="s">
        <v>557</v>
      </c>
      <c r="E415" s="6">
        <v>60.478260869565219</v>
      </c>
      <c r="F415" s="6">
        <v>5.2173913043478262</v>
      </c>
      <c r="G415" s="6">
        <v>0.56521739130434778</v>
      </c>
      <c r="H415" s="6">
        <v>0.19999999999999998</v>
      </c>
      <c r="I415" s="6">
        <v>2.25</v>
      </c>
      <c r="J415" s="6">
        <v>0</v>
      </c>
      <c r="K415" s="6">
        <v>0</v>
      </c>
      <c r="L415" s="6">
        <v>3.6328260869565212</v>
      </c>
      <c r="M415" s="6">
        <v>1.1304347826086956</v>
      </c>
      <c r="N415" s="6">
        <v>5.149565217391304</v>
      </c>
      <c r="O415" s="6">
        <f>SUM(NonNurse[[#This Row],[Qualified Social Work Staff Hours]],NonNurse[[#This Row],[Other Social Work Staff Hours]])/NonNurse[[#This Row],[MDS Census]]</f>
        <v>0.10383896477354421</v>
      </c>
      <c r="P415" s="6">
        <v>9.776630434782609</v>
      </c>
      <c r="Q415" s="6">
        <v>0.45108695652173914</v>
      </c>
      <c r="R415" s="6">
        <f>SUM(NonNurse[[#This Row],[Qualified Activities Professional Hours]],NonNurse[[#This Row],[Other Activities Professional Hours]])/NonNurse[[#This Row],[MDS Census]]</f>
        <v>0.16911394680086267</v>
      </c>
      <c r="S415" s="6">
        <v>5.9838043478260872</v>
      </c>
      <c r="T415" s="6">
        <v>2.4627173913043485</v>
      </c>
      <c r="U415" s="6">
        <v>0</v>
      </c>
      <c r="V415" s="6">
        <f>SUM(NonNurse[[#This Row],[Occupational Therapist Hours]],NonNurse[[#This Row],[OT Assistant Hours]],NonNurse[[#This Row],[OT Aide Hours]])/NonNurse[[#This Row],[MDS Census]]</f>
        <v>0.13966211358734723</v>
      </c>
      <c r="W415" s="6">
        <v>4.0935869565217393</v>
      </c>
      <c r="X415" s="6">
        <v>3.8718478260869564</v>
      </c>
      <c r="Y415" s="6">
        <v>0</v>
      </c>
      <c r="Z415" s="6">
        <f>SUM(NonNurse[[#This Row],[Physical Therapist (PT) Hours]],NonNurse[[#This Row],[PT Assistant Hours]],NonNurse[[#This Row],[PT Aide Hours]])/NonNurse[[#This Row],[MDS Census]]</f>
        <v>0.13170740474478793</v>
      </c>
      <c r="AA415" s="6">
        <v>0</v>
      </c>
      <c r="AB415" s="6">
        <v>0</v>
      </c>
      <c r="AC415" s="6">
        <v>0</v>
      </c>
      <c r="AD415" s="6">
        <v>0</v>
      </c>
      <c r="AE415" s="6">
        <v>0</v>
      </c>
      <c r="AF415" s="6">
        <v>0</v>
      </c>
      <c r="AG415" s="6">
        <v>0.2608695652173913</v>
      </c>
      <c r="AH415" s="1">
        <v>155154</v>
      </c>
      <c r="AI415">
        <v>5</v>
      </c>
    </row>
    <row r="416" spans="1:35" x14ac:dyDescent="0.25">
      <c r="A416" t="s">
        <v>508</v>
      </c>
      <c r="B416" t="s">
        <v>410</v>
      </c>
      <c r="C416" t="s">
        <v>718</v>
      </c>
      <c r="D416" t="s">
        <v>614</v>
      </c>
      <c r="E416" s="6">
        <v>75.032608695652172</v>
      </c>
      <c r="F416" s="6">
        <v>4.9565217391304346</v>
      </c>
      <c r="G416" s="6">
        <v>0.65217391304347827</v>
      </c>
      <c r="H416" s="6">
        <v>0.33260869565217388</v>
      </c>
      <c r="I416" s="6">
        <v>3.2608695652173911</v>
      </c>
      <c r="J416" s="6">
        <v>0</v>
      </c>
      <c r="K416" s="6">
        <v>0</v>
      </c>
      <c r="L416" s="6">
        <v>1.929565217391304</v>
      </c>
      <c r="M416" s="6">
        <v>7.8260869565217392</v>
      </c>
      <c r="N416" s="6">
        <v>2.1766304347826089</v>
      </c>
      <c r="O416" s="6">
        <f>SUM(NonNurse[[#This Row],[Qualified Social Work Staff Hours]],NonNurse[[#This Row],[Other Social Work Staff Hours]])/NonNurse[[#This Row],[MDS Census]]</f>
        <v>0.1333116036505867</v>
      </c>
      <c r="P416" s="6">
        <v>10.988478260869565</v>
      </c>
      <c r="Q416" s="6">
        <v>0</v>
      </c>
      <c r="R416" s="6">
        <f>SUM(NonNurse[[#This Row],[Qualified Activities Professional Hours]],NonNurse[[#This Row],[Other Activities Professional Hours]])/NonNurse[[#This Row],[MDS Census]]</f>
        <v>0.14644936983920034</v>
      </c>
      <c r="S416" s="6">
        <v>9.7008695652173902</v>
      </c>
      <c r="T416" s="6">
        <v>4.4696739130434784</v>
      </c>
      <c r="U416" s="6">
        <v>0</v>
      </c>
      <c r="V416" s="6">
        <f>SUM(NonNurse[[#This Row],[Occupational Therapist Hours]],NonNurse[[#This Row],[OT Assistant Hours]],NonNurse[[#This Row],[OT Aide Hours]])/NonNurse[[#This Row],[MDS Census]]</f>
        <v>0.18885846733304359</v>
      </c>
      <c r="W416" s="6">
        <v>10.034565217391298</v>
      </c>
      <c r="X416" s="6">
        <v>4.7235869565217401</v>
      </c>
      <c r="Y416" s="6">
        <v>0</v>
      </c>
      <c r="Z416" s="6">
        <f>SUM(NonNurse[[#This Row],[Physical Therapist (PT) Hours]],NonNurse[[#This Row],[PT Assistant Hours]],NonNurse[[#This Row],[PT Aide Hours]])/NonNurse[[#This Row],[MDS Census]]</f>
        <v>0.1966898449949297</v>
      </c>
      <c r="AA416" s="6">
        <v>0</v>
      </c>
      <c r="AB416" s="6">
        <v>0</v>
      </c>
      <c r="AC416" s="6">
        <v>0</v>
      </c>
      <c r="AD416" s="6">
        <v>0</v>
      </c>
      <c r="AE416" s="6">
        <v>0</v>
      </c>
      <c r="AF416" s="6">
        <v>0</v>
      </c>
      <c r="AG416" s="6">
        <v>0</v>
      </c>
      <c r="AH416" s="1">
        <v>155776</v>
      </c>
      <c r="AI416">
        <v>5</v>
      </c>
    </row>
    <row r="417" spans="1:35" x14ac:dyDescent="0.25">
      <c r="A417" t="s">
        <v>508</v>
      </c>
      <c r="B417" t="s">
        <v>402</v>
      </c>
      <c r="C417" t="s">
        <v>713</v>
      </c>
      <c r="D417" t="s">
        <v>587</v>
      </c>
      <c r="E417" s="6">
        <v>51.706521739130437</v>
      </c>
      <c r="F417" s="6">
        <v>31.973913043478269</v>
      </c>
      <c r="G417" s="6">
        <v>0</v>
      </c>
      <c r="H417" s="6">
        <v>0.10326086956521739</v>
      </c>
      <c r="I417" s="6">
        <v>8.6956521739130432E-2</v>
      </c>
      <c r="J417" s="6">
        <v>0</v>
      </c>
      <c r="K417" s="6">
        <v>0</v>
      </c>
      <c r="L417" s="6">
        <v>3.9581521739130445</v>
      </c>
      <c r="M417" s="6">
        <v>5.3545652173913023</v>
      </c>
      <c r="N417" s="6">
        <v>0</v>
      </c>
      <c r="O417" s="6">
        <f>SUM(NonNurse[[#This Row],[Qualified Social Work Staff Hours]],NonNurse[[#This Row],[Other Social Work Staff Hours]])/NonNurse[[#This Row],[MDS Census]]</f>
        <v>0.10355686356947652</v>
      </c>
      <c r="P417" s="6">
        <v>5.0708695652173921</v>
      </c>
      <c r="Q417" s="6">
        <v>21.823260869565214</v>
      </c>
      <c r="R417" s="6">
        <f>SUM(NonNurse[[#This Row],[Qualified Activities Professional Hours]],NonNurse[[#This Row],[Other Activities Professional Hours]])/NonNurse[[#This Row],[MDS Census]]</f>
        <v>0.52013033424427157</v>
      </c>
      <c r="S417" s="6">
        <v>2.9888043478260879</v>
      </c>
      <c r="T417" s="6">
        <v>5.9050000000000011</v>
      </c>
      <c r="U417" s="6">
        <v>0</v>
      </c>
      <c r="V417" s="6">
        <f>SUM(NonNurse[[#This Row],[Occupational Therapist Hours]],NonNurse[[#This Row],[OT Assistant Hours]],NonNurse[[#This Row],[OT Aide Hours]])/NonNurse[[#This Row],[MDS Census]]</f>
        <v>0.17200546562959851</v>
      </c>
      <c r="W417" s="6">
        <v>8.0869565217391304E-2</v>
      </c>
      <c r="X417" s="6">
        <v>4.5997826086956506</v>
      </c>
      <c r="Y417" s="6">
        <v>0</v>
      </c>
      <c r="Z417" s="6">
        <f>SUM(NonNurse[[#This Row],[Physical Therapist (PT) Hours]],NonNurse[[#This Row],[PT Assistant Hours]],NonNurse[[#This Row],[PT Aide Hours]])/NonNurse[[#This Row],[MDS Census]]</f>
        <v>9.0523439142316545E-2</v>
      </c>
      <c r="AA417" s="6">
        <v>0</v>
      </c>
      <c r="AB417" s="6">
        <v>0</v>
      </c>
      <c r="AC417" s="6">
        <v>0</v>
      </c>
      <c r="AD417" s="6">
        <v>54.364891304347836</v>
      </c>
      <c r="AE417" s="6">
        <v>0</v>
      </c>
      <c r="AF417" s="6">
        <v>0</v>
      </c>
      <c r="AG417" s="6">
        <v>0</v>
      </c>
      <c r="AH417" s="1">
        <v>155767</v>
      </c>
      <c r="AI417">
        <v>5</v>
      </c>
    </row>
    <row r="418" spans="1:35" x14ac:dyDescent="0.25">
      <c r="A418" t="s">
        <v>508</v>
      </c>
      <c r="B418" t="s">
        <v>459</v>
      </c>
      <c r="C418" t="s">
        <v>640</v>
      </c>
      <c r="D418" t="s">
        <v>604</v>
      </c>
      <c r="E418" s="6">
        <v>53.771739130434781</v>
      </c>
      <c r="F418" s="6">
        <v>23.315000000000005</v>
      </c>
      <c r="G418" s="6">
        <v>0.56521739130434778</v>
      </c>
      <c r="H418" s="6">
        <v>0</v>
      </c>
      <c r="I418" s="6">
        <v>0</v>
      </c>
      <c r="J418" s="6">
        <v>0</v>
      </c>
      <c r="K418" s="6">
        <v>0</v>
      </c>
      <c r="L418" s="6">
        <v>0</v>
      </c>
      <c r="M418" s="6">
        <v>1.1486956521739131</v>
      </c>
      <c r="N418" s="6">
        <v>0</v>
      </c>
      <c r="O418" s="6">
        <f>SUM(NonNurse[[#This Row],[Qualified Social Work Staff Hours]],NonNurse[[#This Row],[Other Social Work Staff Hours]])/NonNurse[[#This Row],[MDS Census]]</f>
        <v>2.1362441883970084E-2</v>
      </c>
      <c r="P418" s="6">
        <v>5.0313043478260875</v>
      </c>
      <c r="Q418" s="6">
        <v>16.982608695652175</v>
      </c>
      <c r="R418" s="6">
        <f>SUM(NonNurse[[#This Row],[Qualified Activities Professional Hours]],NonNurse[[#This Row],[Other Activities Professional Hours]])/NonNurse[[#This Row],[MDS Census]]</f>
        <v>0.40939559328886194</v>
      </c>
      <c r="S418" s="6">
        <v>0</v>
      </c>
      <c r="T418" s="6">
        <v>0</v>
      </c>
      <c r="U418" s="6">
        <v>0</v>
      </c>
      <c r="V418" s="6">
        <f>SUM(NonNurse[[#This Row],[Occupational Therapist Hours]],NonNurse[[#This Row],[OT Assistant Hours]],NonNurse[[#This Row],[OT Aide Hours]])/NonNurse[[#This Row],[MDS Census]]</f>
        <v>0</v>
      </c>
      <c r="W418" s="6">
        <v>0</v>
      </c>
      <c r="X418" s="6">
        <v>0</v>
      </c>
      <c r="Y418" s="6">
        <v>0</v>
      </c>
      <c r="Z418" s="6">
        <f>SUM(NonNurse[[#This Row],[Physical Therapist (PT) Hours]],NonNurse[[#This Row],[PT Assistant Hours]],NonNurse[[#This Row],[PT Aide Hours]])/NonNurse[[#This Row],[MDS Census]]</f>
        <v>0</v>
      </c>
      <c r="AA418" s="6">
        <v>0</v>
      </c>
      <c r="AB418" s="6">
        <v>0</v>
      </c>
      <c r="AC418" s="6">
        <v>0</v>
      </c>
      <c r="AD418" s="6">
        <v>59.003586956521715</v>
      </c>
      <c r="AE418" s="6">
        <v>0</v>
      </c>
      <c r="AF418" s="6">
        <v>0</v>
      </c>
      <c r="AG418" s="6">
        <v>0</v>
      </c>
      <c r="AH418" s="1">
        <v>155829</v>
      </c>
      <c r="AI418">
        <v>5</v>
      </c>
    </row>
    <row r="419" spans="1:35" x14ac:dyDescent="0.25">
      <c r="A419" t="s">
        <v>508</v>
      </c>
      <c r="B419" t="s">
        <v>472</v>
      </c>
      <c r="C419" t="s">
        <v>785</v>
      </c>
      <c r="D419" t="s">
        <v>549</v>
      </c>
      <c r="E419" s="6">
        <v>42.086956521739133</v>
      </c>
      <c r="F419" s="6">
        <v>26.77282608695652</v>
      </c>
      <c r="G419" s="6">
        <v>2.1195652173913042</v>
      </c>
      <c r="H419" s="6">
        <v>0.22826086956521738</v>
      </c>
      <c r="I419" s="6">
        <v>0</v>
      </c>
      <c r="J419" s="6">
        <v>0</v>
      </c>
      <c r="K419" s="6">
        <v>0</v>
      </c>
      <c r="L419" s="6">
        <v>0</v>
      </c>
      <c r="M419" s="6">
        <v>0.21195652173913043</v>
      </c>
      <c r="N419" s="6">
        <v>0</v>
      </c>
      <c r="O419" s="6">
        <f>SUM(NonNurse[[#This Row],[Qualified Social Work Staff Hours]],NonNurse[[#This Row],[Other Social Work Staff Hours]])/NonNurse[[#This Row],[MDS Census]]</f>
        <v>5.0361570247933881E-3</v>
      </c>
      <c r="P419" s="6">
        <v>6.094565217391307</v>
      </c>
      <c r="Q419" s="6">
        <v>8.7758695652173895</v>
      </c>
      <c r="R419" s="6">
        <f>SUM(NonNurse[[#This Row],[Qualified Activities Professional Hours]],NonNurse[[#This Row],[Other Activities Professional Hours]])/NonNurse[[#This Row],[MDS Census]]</f>
        <v>0.35332644628099175</v>
      </c>
      <c r="S419" s="6">
        <v>0</v>
      </c>
      <c r="T419" s="6">
        <v>0</v>
      </c>
      <c r="U419" s="6">
        <v>0</v>
      </c>
      <c r="V419" s="6">
        <f>SUM(NonNurse[[#This Row],[Occupational Therapist Hours]],NonNurse[[#This Row],[OT Assistant Hours]],NonNurse[[#This Row],[OT Aide Hours]])/NonNurse[[#This Row],[MDS Census]]</f>
        <v>0</v>
      </c>
      <c r="W419" s="6">
        <v>0</v>
      </c>
      <c r="X419" s="6">
        <v>0</v>
      </c>
      <c r="Y419" s="6">
        <v>0</v>
      </c>
      <c r="Z419" s="6">
        <f>SUM(NonNurse[[#This Row],[Physical Therapist (PT) Hours]],NonNurse[[#This Row],[PT Assistant Hours]],NonNurse[[#This Row],[PT Aide Hours]])/NonNurse[[#This Row],[MDS Census]]</f>
        <v>0</v>
      </c>
      <c r="AA419" s="6">
        <v>0</v>
      </c>
      <c r="AB419" s="6">
        <v>0</v>
      </c>
      <c r="AC419" s="6">
        <v>0</v>
      </c>
      <c r="AD419" s="6">
        <v>32.909456521739131</v>
      </c>
      <c r="AE419" s="6">
        <v>0</v>
      </c>
      <c r="AF419" s="6">
        <v>0</v>
      </c>
      <c r="AG419" s="6">
        <v>0</v>
      </c>
      <c r="AH419" s="1">
        <v>155842</v>
      </c>
      <c r="AI419">
        <v>5</v>
      </c>
    </row>
    <row r="420" spans="1:35" x14ac:dyDescent="0.25">
      <c r="A420" t="s">
        <v>508</v>
      </c>
      <c r="B420" t="s">
        <v>473</v>
      </c>
      <c r="C420" t="s">
        <v>655</v>
      </c>
      <c r="D420" t="s">
        <v>588</v>
      </c>
      <c r="E420" s="6">
        <v>48.706521739130437</v>
      </c>
      <c r="F420" s="6">
        <v>29.330652173913045</v>
      </c>
      <c r="G420" s="6">
        <v>0.70652173913043481</v>
      </c>
      <c r="H420" s="6">
        <v>0</v>
      </c>
      <c r="I420" s="6">
        <v>0</v>
      </c>
      <c r="J420" s="6">
        <v>0</v>
      </c>
      <c r="K420" s="6">
        <v>0</v>
      </c>
      <c r="L420" s="6">
        <v>0</v>
      </c>
      <c r="M420" s="6">
        <v>10.703152173913043</v>
      </c>
      <c r="N420" s="6">
        <v>0</v>
      </c>
      <c r="O420" s="6">
        <f>SUM(NonNurse[[#This Row],[Qualified Social Work Staff Hours]],NonNurse[[#This Row],[Other Social Work Staff Hours]])/NonNurse[[#This Row],[MDS Census]]</f>
        <v>0.21974782414639588</v>
      </c>
      <c r="P420" s="6">
        <v>4.8341304347826073</v>
      </c>
      <c r="Q420" s="6">
        <v>10.910434782608691</v>
      </c>
      <c r="R420" s="6">
        <f>SUM(NonNurse[[#This Row],[Qualified Activities Professional Hours]],NonNurse[[#This Row],[Other Activities Professional Hours]])/NonNurse[[#This Row],[MDS Census]]</f>
        <v>0.32325373800490947</v>
      </c>
      <c r="S420" s="6">
        <v>0</v>
      </c>
      <c r="T420" s="6">
        <v>0</v>
      </c>
      <c r="U420" s="6">
        <v>0</v>
      </c>
      <c r="V420" s="6">
        <f>SUM(NonNurse[[#This Row],[Occupational Therapist Hours]],NonNurse[[#This Row],[OT Assistant Hours]],NonNurse[[#This Row],[OT Aide Hours]])/NonNurse[[#This Row],[MDS Census]]</f>
        <v>0</v>
      </c>
      <c r="W420" s="6">
        <v>0</v>
      </c>
      <c r="X420" s="6">
        <v>0</v>
      </c>
      <c r="Y420" s="6">
        <v>0</v>
      </c>
      <c r="Z420" s="6">
        <f>SUM(NonNurse[[#This Row],[Physical Therapist (PT) Hours]],NonNurse[[#This Row],[PT Assistant Hours]],NonNurse[[#This Row],[PT Aide Hours]])/NonNurse[[#This Row],[MDS Census]]</f>
        <v>0</v>
      </c>
      <c r="AA420" s="6">
        <v>0</v>
      </c>
      <c r="AB420" s="6">
        <v>0</v>
      </c>
      <c r="AC420" s="6">
        <v>0</v>
      </c>
      <c r="AD420" s="6">
        <v>35.976847826086967</v>
      </c>
      <c r="AE420" s="6">
        <v>0</v>
      </c>
      <c r="AF420" s="6">
        <v>0</v>
      </c>
      <c r="AG420" s="6">
        <v>0</v>
      </c>
      <c r="AH420" s="1">
        <v>155843</v>
      </c>
      <c r="AI420">
        <v>5</v>
      </c>
    </row>
    <row r="421" spans="1:35" x14ac:dyDescent="0.25">
      <c r="A421" t="s">
        <v>508</v>
      </c>
      <c r="B421" t="s">
        <v>41</v>
      </c>
      <c r="C421" t="s">
        <v>714</v>
      </c>
      <c r="D421" t="s">
        <v>577</v>
      </c>
      <c r="E421" s="6">
        <v>56.456521739130437</v>
      </c>
      <c r="F421" s="6">
        <v>4.9130434782608692</v>
      </c>
      <c r="G421" s="6">
        <v>0.4891304347826087</v>
      </c>
      <c r="H421" s="6">
        <v>0.21195652173913043</v>
      </c>
      <c r="I421" s="6">
        <v>0.39130434782608697</v>
      </c>
      <c r="J421" s="6">
        <v>0</v>
      </c>
      <c r="K421" s="6">
        <v>0</v>
      </c>
      <c r="L421" s="6">
        <v>4.8502173913043469</v>
      </c>
      <c r="M421" s="6">
        <v>5.2173913043478262</v>
      </c>
      <c r="N421" s="6">
        <v>0</v>
      </c>
      <c r="O421" s="6">
        <f>SUM(NonNurse[[#This Row],[Qualified Social Work Staff Hours]],NonNurse[[#This Row],[Other Social Work Staff Hours]])/NonNurse[[#This Row],[MDS Census]]</f>
        <v>9.241432422025414E-2</v>
      </c>
      <c r="P421" s="6">
        <v>4.5582608695652169</v>
      </c>
      <c r="Q421" s="6">
        <v>4.6079347826086954</v>
      </c>
      <c r="R421" s="6">
        <f>SUM(NonNurse[[#This Row],[Qualified Activities Professional Hours]],NonNurse[[#This Row],[Other Activities Professional Hours]])/NonNurse[[#This Row],[MDS Census]]</f>
        <v>0.16235849056603771</v>
      </c>
      <c r="S421" s="6">
        <v>5.0842391304347831</v>
      </c>
      <c r="T421" s="6">
        <v>3.7439130434782597</v>
      </c>
      <c r="U421" s="6">
        <v>0</v>
      </c>
      <c r="V421" s="6">
        <f>SUM(NonNurse[[#This Row],[Occupational Therapist Hours]],NonNurse[[#This Row],[OT Assistant Hours]],NonNurse[[#This Row],[OT Aide Hours]])/NonNurse[[#This Row],[MDS Census]]</f>
        <v>0.15637081247593376</v>
      </c>
      <c r="W421" s="6">
        <v>3.4785869565217409</v>
      </c>
      <c r="X421" s="6">
        <v>4.7842391304347833</v>
      </c>
      <c r="Y421" s="6">
        <v>0</v>
      </c>
      <c r="Z421" s="6">
        <f>SUM(NonNurse[[#This Row],[Physical Therapist (PT) Hours]],NonNurse[[#This Row],[PT Assistant Hours]],NonNurse[[#This Row],[PT Aide Hours]])/NonNurse[[#This Row],[MDS Census]]</f>
        <v>0.14635733538698503</v>
      </c>
      <c r="AA421" s="6">
        <v>0</v>
      </c>
      <c r="AB421" s="6">
        <v>0</v>
      </c>
      <c r="AC421" s="6">
        <v>0</v>
      </c>
      <c r="AD421" s="6">
        <v>0</v>
      </c>
      <c r="AE421" s="6">
        <v>0</v>
      </c>
      <c r="AF421" s="6">
        <v>0</v>
      </c>
      <c r="AG421" s="6">
        <v>0</v>
      </c>
      <c r="AH421" s="1">
        <v>155126</v>
      </c>
      <c r="AI421">
        <v>5</v>
      </c>
    </row>
    <row r="422" spans="1:35" x14ac:dyDescent="0.25">
      <c r="A422" t="s">
        <v>508</v>
      </c>
      <c r="B422" t="s">
        <v>383</v>
      </c>
      <c r="C422" t="s">
        <v>648</v>
      </c>
      <c r="D422" t="s">
        <v>618</v>
      </c>
      <c r="E422" s="6">
        <v>52.391304347826086</v>
      </c>
      <c r="F422" s="6">
        <v>22.398695652173906</v>
      </c>
      <c r="G422" s="6">
        <v>0</v>
      </c>
      <c r="H422" s="6">
        <v>0</v>
      </c>
      <c r="I422" s="6">
        <v>6.5217391304347824E-2</v>
      </c>
      <c r="J422" s="6">
        <v>0</v>
      </c>
      <c r="K422" s="6">
        <v>0</v>
      </c>
      <c r="L422" s="6">
        <v>3.9536956521739137</v>
      </c>
      <c r="M422" s="6">
        <v>5.320543478260868</v>
      </c>
      <c r="N422" s="6">
        <v>0</v>
      </c>
      <c r="O422" s="6">
        <f>SUM(NonNurse[[#This Row],[Qualified Social Work Staff Hours]],NonNurse[[#This Row],[Other Social Work Staff Hours]])/NonNurse[[#This Row],[MDS Census]]</f>
        <v>0.10155394190871367</v>
      </c>
      <c r="P422" s="6">
        <v>4.5757608695652179</v>
      </c>
      <c r="Q422" s="6">
        <v>22.134239130434775</v>
      </c>
      <c r="R422" s="6">
        <f>SUM(NonNurse[[#This Row],[Qualified Activities Professional Hours]],NonNurse[[#This Row],[Other Activities Professional Hours]])/NonNurse[[#This Row],[MDS Census]]</f>
        <v>0.50981742738589197</v>
      </c>
      <c r="S422" s="6">
        <v>4.4869565217391303</v>
      </c>
      <c r="T422" s="6">
        <v>2.6941304347826076</v>
      </c>
      <c r="U422" s="6">
        <v>0</v>
      </c>
      <c r="V422" s="6">
        <f>SUM(NonNurse[[#This Row],[Occupational Therapist Hours]],NonNurse[[#This Row],[OT Assistant Hours]],NonNurse[[#This Row],[OT Aide Hours]])/NonNurse[[#This Row],[MDS Census]]</f>
        <v>0.13706639004149376</v>
      </c>
      <c r="W422" s="6">
        <v>1.0940217391304348</v>
      </c>
      <c r="X422" s="6">
        <v>6.9154347826086937</v>
      </c>
      <c r="Y422" s="6">
        <v>0</v>
      </c>
      <c r="Z422" s="6">
        <f>SUM(NonNurse[[#This Row],[Physical Therapist (PT) Hours]],NonNurse[[#This Row],[PT Assistant Hours]],NonNurse[[#This Row],[PT Aide Hours]])/NonNurse[[#This Row],[MDS Census]]</f>
        <v>0.15287759336099582</v>
      </c>
      <c r="AA422" s="6">
        <v>0</v>
      </c>
      <c r="AB422" s="6">
        <v>0</v>
      </c>
      <c r="AC422" s="6">
        <v>0</v>
      </c>
      <c r="AD422" s="6">
        <v>47.325869565217388</v>
      </c>
      <c r="AE422" s="6">
        <v>0</v>
      </c>
      <c r="AF422" s="6">
        <v>0</v>
      </c>
      <c r="AG422" s="6">
        <v>0</v>
      </c>
      <c r="AH422" s="1">
        <v>155742</v>
      </c>
      <c r="AI422">
        <v>5</v>
      </c>
    </row>
    <row r="423" spans="1:35" x14ac:dyDescent="0.25">
      <c r="A423" t="s">
        <v>508</v>
      </c>
      <c r="B423" t="s">
        <v>455</v>
      </c>
      <c r="C423" t="s">
        <v>696</v>
      </c>
      <c r="D423" t="s">
        <v>557</v>
      </c>
      <c r="E423" s="6">
        <v>30.413043478260871</v>
      </c>
      <c r="F423" s="6">
        <v>4.6956521739130439</v>
      </c>
      <c r="G423" s="6">
        <v>1.5</v>
      </c>
      <c r="H423" s="6">
        <v>0</v>
      </c>
      <c r="I423" s="6">
        <v>1</v>
      </c>
      <c r="J423" s="6">
        <v>0</v>
      </c>
      <c r="K423" s="6">
        <v>0.84782608695652173</v>
      </c>
      <c r="L423" s="6">
        <v>1.2972826086956524</v>
      </c>
      <c r="M423" s="6">
        <v>3.0597826086956523</v>
      </c>
      <c r="N423" s="6">
        <v>0</v>
      </c>
      <c r="O423" s="6">
        <f>SUM(NonNurse[[#This Row],[Qualified Social Work Staff Hours]],NonNurse[[#This Row],[Other Social Work Staff Hours]])/NonNurse[[#This Row],[MDS Census]]</f>
        <v>0.10060757684060043</v>
      </c>
      <c r="P423" s="6">
        <v>5.4444565217391299</v>
      </c>
      <c r="Q423" s="6">
        <v>12.496413043478261</v>
      </c>
      <c r="R423" s="6">
        <f>SUM(NonNurse[[#This Row],[Qualified Activities Professional Hours]],NonNurse[[#This Row],[Other Activities Professional Hours]])/NonNurse[[#This Row],[MDS Census]]</f>
        <v>0.58990707648320229</v>
      </c>
      <c r="S423" s="6">
        <v>2.8490217391304351</v>
      </c>
      <c r="T423" s="6">
        <v>0.17652173913043476</v>
      </c>
      <c r="U423" s="6">
        <v>0</v>
      </c>
      <c r="V423" s="6">
        <f>SUM(NonNurse[[#This Row],[Occupational Therapist Hours]],NonNurse[[#This Row],[OT Assistant Hours]],NonNurse[[#This Row],[OT Aide Hours]])/NonNurse[[#This Row],[MDS Census]]</f>
        <v>9.9481772694781992E-2</v>
      </c>
      <c r="W423" s="6">
        <v>3.593695652173913</v>
      </c>
      <c r="X423" s="6">
        <v>0</v>
      </c>
      <c r="Y423" s="6">
        <v>4.9782608695652177</v>
      </c>
      <c r="Z423" s="6">
        <f>SUM(NonNurse[[#This Row],[Physical Therapist (PT) Hours]],NonNurse[[#This Row],[PT Assistant Hours]],NonNurse[[#This Row],[PT Aide Hours]])/NonNurse[[#This Row],[MDS Census]]</f>
        <v>0.28185132237312366</v>
      </c>
      <c r="AA423" s="6">
        <v>0.20652173913043478</v>
      </c>
      <c r="AB423" s="6">
        <v>0</v>
      </c>
      <c r="AC423" s="6">
        <v>0</v>
      </c>
      <c r="AD423" s="6">
        <v>0</v>
      </c>
      <c r="AE423" s="6">
        <v>0</v>
      </c>
      <c r="AF423" s="6">
        <v>0</v>
      </c>
      <c r="AG423" s="6">
        <v>0</v>
      </c>
      <c r="AH423" s="1">
        <v>155825</v>
      </c>
      <c r="AI423">
        <v>5</v>
      </c>
    </row>
    <row r="424" spans="1:35" x14ac:dyDescent="0.25">
      <c r="A424" t="s">
        <v>508</v>
      </c>
      <c r="B424" t="s">
        <v>326</v>
      </c>
      <c r="C424" t="s">
        <v>638</v>
      </c>
      <c r="D424" t="s">
        <v>616</v>
      </c>
      <c r="E424" s="6">
        <v>40.315217391304351</v>
      </c>
      <c r="F424" s="6">
        <v>26.940652173913037</v>
      </c>
      <c r="G424" s="6">
        <v>0.28260869565217389</v>
      </c>
      <c r="H424" s="6">
        <v>0.16032608695652173</v>
      </c>
      <c r="I424" s="6">
        <v>6.5217391304347824E-2</v>
      </c>
      <c r="J424" s="6">
        <v>0</v>
      </c>
      <c r="K424" s="6">
        <v>0</v>
      </c>
      <c r="L424" s="6">
        <v>3.0888043478260876</v>
      </c>
      <c r="M424" s="6">
        <v>4.9022826086956526</v>
      </c>
      <c r="N424" s="6">
        <v>0</v>
      </c>
      <c r="O424" s="6">
        <f>SUM(NonNurse[[#This Row],[Qualified Social Work Staff Hours]],NonNurse[[#This Row],[Other Social Work Staff Hours]])/NonNurse[[#This Row],[MDS Census]]</f>
        <v>0.12159881369641412</v>
      </c>
      <c r="P424" s="6">
        <v>7.1540217391304317</v>
      </c>
      <c r="Q424" s="6">
        <v>11.330434782608691</v>
      </c>
      <c r="R424" s="6">
        <f>SUM(NonNurse[[#This Row],[Qualified Activities Professional Hours]],NonNurse[[#This Row],[Other Activities Professional Hours]])/NonNurse[[#This Row],[MDS Census]]</f>
        <v>0.4584982475060661</v>
      </c>
      <c r="S424" s="6">
        <v>6.098369565217391</v>
      </c>
      <c r="T424" s="6">
        <v>4.7002173913043483</v>
      </c>
      <c r="U424" s="6">
        <v>0</v>
      </c>
      <c r="V424" s="6">
        <f>SUM(NonNurse[[#This Row],[Occupational Therapist Hours]],NonNurse[[#This Row],[OT Assistant Hours]],NonNurse[[#This Row],[OT Aide Hours]])/NonNurse[[#This Row],[MDS Census]]</f>
        <v>0.26785386896737662</v>
      </c>
      <c r="W424" s="6">
        <v>3.5804347826086946</v>
      </c>
      <c r="X424" s="6">
        <v>7.9091304347826084</v>
      </c>
      <c r="Y424" s="6">
        <v>0</v>
      </c>
      <c r="Z424" s="6">
        <f>SUM(NonNurse[[#This Row],[Physical Therapist (PT) Hours]],NonNurse[[#This Row],[PT Assistant Hours]],NonNurse[[#This Row],[PT Aide Hours]])/NonNurse[[#This Row],[MDS Census]]</f>
        <v>0.28499325963871658</v>
      </c>
      <c r="AA424" s="6">
        <v>0</v>
      </c>
      <c r="AB424" s="6">
        <v>0</v>
      </c>
      <c r="AC424" s="6">
        <v>0</v>
      </c>
      <c r="AD424" s="6">
        <v>44.379021739130444</v>
      </c>
      <c r="AE424" s="6">
        <v>0</v>
      </c>
      <c r="AF424" s="6">
        <v>0</v>
      </c>
      <c r="AG424" s="6">
        <v>0</v>
      </c>
      <c r="AH424" s="1">
        <v>155674</v>
      </c>
      <c r="AI424">
        <v>5</v>
      </c>
    </row>
    <row r="425" spans="1:35" x14ac:dyDescent="0.25">
      <c r="A425" t="s">
        <v>508</v>
      </c>
      <c r="B425" t="s">
        <v>3</v>
      </c>
      <c r="C425" t="s">
        <v>748</v>
      </c>
      <c r="D425" t="s">
        <v>574</v>
      </c>
      <c r="E425" s="6">
        <v>50.402173913043477</v>
      </c>
      <c r="F425" s="6">
        <v>27.475869565217383</v>
      </c>
      <c r="G425" s="6">
        <v>0</v>
      </c>
      <c r="H425" s="6">
        <v>0.11413043478260869</v>
      </c>
      <c r="I425" s="6">
        <v>0</v>
      </c>
      <c r="J425" s="6">
        <v>0</v>
      </c>
      <c r="K425" s="6">
        <v>0</v>
      </c>
      <c r="L425" s="6">
        <v>0.39869565217391306</v>
      </c>
      <c r="M425" s="6">
        <v>0</v>
      </c>
      <c r="N425" s="6">
        <v>0</v>
      </c>
      <c r="O425" s="6">
        <f>SUM(NonNurse[[#This Row],[Qualified Social Work Staff Hours]],NonNurse[[#This Row],[Other Social Work Staff Hours]])/NonNurse[[#This Row],[MDS Census]]</f>
        <v>0</v>
      </c>
      <c r="P425" s="6">
        <v>5.8607608695652189</v>
      </c>
      <c r="Q425" s="6">
        <v>16.231195652173909</v>
      </c>
      <c r="R425" s="6">
        <f>SUM(NonNurse[[#This Row],[Qualified Activities Professional Hours]],NonNurse[[#This Row],[Other Activities Professional Hours]])/NonNurse[[#This Row],[MDS Census]]</f>
        <v>0.43831356480483069</v>
      </c>
      <c r="S425" s="6">
        <v>4.1169565217391302</v>
      </c>
      <c r="T425" s="6">
        <v>3.4763043478260864</v>
      </c>
      <c r="U425" s="6">
        <v>0</v>
      </c>
      <c r="V425" s="6">
        <f>SUM(NonNurse[[#This Row],[Occupational Therapist Hours]],NonNurse[[#This Row],[OT Assistant Hours]],NonNurse[[#This Row],[OT Aide Hours]])/NonNurse[[#This Row],[MDS Census]]</f>
        <v>0.15065343972395945</v>
      </c>
      <c r="W425" s="6">
        <v>4.7853260869565215</v>
      </c>
      <c r="X425" s="6">
        <v>3.6688043478260872</v>
      </c>
      <c r="Y425" s="6">
        <v>0</v>
      </c>
      <c r="Z425" s="6">
        <f>SUM(NonNurse[[#This Row],[Physical Therapist (PT) Hours]],NonNurse[[#This Row],[PT Assistant Hours]],NonNurse[[#This Row],[PT Aide Hours]])/NonNurse[[#This Row],[MDS Census]]</f>
        <v>0.16773344835022647</v>
      </c>
      <c r="AA425" s="6">
        <v>0</v>
      </c>
      <c r="AB425" s="6">
        <v>0</v>
      </c>
      <c r="AC425" s="6">
        <v>0</v>
      </c>
      <c r="AD425" s="6">
        <v>61.508695652173955</v>
      </c>
      <c r="AE425" s="6">
        <v>0</v>
      </c>
      <c r="AF425" s="6">
        <v>0</v>
      </c>
      <c r="AG425" s="6">
        <v>0.84782608695652173</v>
      </c>
      <c r="AH425" s="1">
        <v>155290</v>
      </c>
      <c r="AI425">
        <v>5</v>
      </c>
    </row>
    <row r="426" spans="1:35" x14ac:dyDescent="0.25">
      <c r="A426" t="s">
        <v>508</v>
      </c>
      <c r="B426" t="s">
        <v>30</v>
      </c>
      <c r="C426" t="s">
        <v>640</v>
      </c>
      <c r="D426" t="s">
        <v>604</v>
      </c>
      <c r="E426" s="6">
        <v>63.641304347826086</v>
      </c>
      <c r="F426" s="6">
        <v>18.98858695652174</v>
      </c>
      <c r="G426" s="6">
        <v>0.21739130434782608</v>
      </c>
      <c r="H426" s="6">
        <v>0</v>
      </c>
      <c r="I426" s="6">
        <v>0</v>
      </c>
      <c r="J426" s="6">
        <v>0</v>
      </c>
      <c r="K426" s="6">
        <v>0</v>
      </c>
      <c r="L426" s="6">
        <v>0</v>
      </c>
      <c r="M426" s="6">
        <v>0</v>
      </c>
      <c r="N426" s="6">
        <v>0</v>
      </c>
      <c r="O426" s="6">
        <f>SUM(NonNurse[[#This Row],[Qualified Social Work Staff Hours]],NonNurse[[#This Row],[Other Social Work Staff Hours]])/NonNurse[[#This Row],[MDS Census]]</f>
        <v>0</v>
      </c>
      <c r="P426" s="6">
        <v>6.2694565217391336</v>
      </c>
      <c r="Q426" s="6">
        <v>12.130217391304345</v>
      </c>
      <c r="R426" s="6">
        <f>SUM(NonNurse[[#This Row],[Qualified Activities Professional Hours]],NonNurse[[#This Row],[Other Activities Professional Hours]])/NonNurse[[#This Row],[MDS Census]]</f>
        <v>0.28911528608027326</v>
      </c>
      <c r="S426" s="6">
        <v>0.64500000000000013</v>
      </c>
      <c r="T426" s="6">
        <v>3.2664130434782606</v>
      </c>
      <c r="U426" s="6">
        <v>0</v>
      </c>
      <c r="V426" s="6">
        <f>SUM(NonNurse[[#This Row],[Occupational Therapist Hours]],NonNurse[[#This Row],[OT Assistant Hours]],NonNurse[[#This Row],[OT Aide Hours]])/NonNurse[[#This Row],[MDS Census]]</f>
        <v>6.1460290350128094E-2</v>
      </c>
      <c r="W426" s="6">
        <v>3.2856521739130438</v>
      </c>
      <c r="X426" s="6">
        <v>6.25E-2</v>
      </c>
      <c r="Y426" s="6">
        <v>0</v>
      </c>
      <c r="Z426" s="6">
        <f>SUM(NonNurse[[#This Row],[Physical Therapist (PT) Hours]],NonNurse[[#This Row],[PT Assistant Hours]],NonNurse[[#This Row],[PT Aide Hours]])/NonNurse[[#This Row],[MDS Census]]</f>
        <v>5.2609735269000861E-2</v>
      </c>
      <c r="AA426" s="6">
        <v>0</v>
      </c>
      <c r="AB426" s="6">
        <v>0</v>
      </c>
      <c r="AC426" s="6">
        <v>0</v>
      </c>
      <c r="AD426" s="6">
        <v>47.139239130434774</v>
      </c>
      <c r="AE426" s="6">
        <v>0</v>
      </c>
      <c r="AF426" s="6">
        <v>0</v>
      </c>
      <c r="AG426" s="6">
        <v>0</v>
      </c>
      <c r="AH426" s="1">
        <v>155094</v>
      </c>
      <c r="AI426">
        <v>5</v>
      </c>
    </row>
    <row r="427" spans="1:35" x14ac:dyDescent="0.25">
      <c r="A427" t="s">
        <v>508</v>
      </c>
      <c r="B427" t="s">
        <v>490</v>
      </c>
      <c r="C427" t="s">
        <v>706</v>
      </c>
      <c r="D427" t="s">
        <v>557</v>
      </c>
      <c r="E427" s="6">
        <v>36.163043478260867</v>
      </c>
      <c r="F427" s="6">
        <v>18.891304347826086</v>
      </c>
      <c r="G427" s="6">
        <v>0</v>
      </c>
      <c r="H427" s="6">
        <v>0</v>
      </c>
      <c r="I427" s="6">
        <v>0</v>
      </c>
      <c r="J427" s="6">
        <v>0</v>
      </c>
      <c r="K427" s="6">
        <v>0</v>
      </c>
      <c r="L427" s="6">
        <v>0</v>
      </c>
      <c r="M427" s="6">
        <v>5.4891304347826084</v>
      </c>
      <c r="N427" s="6">
        <v>0</v>
      </c>
      <c r="O427" s="6">
        <f>SUM(NonNurse[[#This Row],[Qualified Social Work Staff Hours]],NonNurse[[#This Row],[Other Social Work Staff Hours]])/NonNurse[[#This Row],[MDS Census]]</f>
        <v>0.15178839795611662</v>
      </c>
      <c r="P427" s="6">
        <v>2.0706521739130435</v>
      </c>
      <c r="Q427" s="6">
        <v>0.14184782608695654</v>
      </c>
      <c r="R427" s="6">
        <f>SUM(NonNurse[[#This Row],[Qualified Activities Professional Hours]],NonNurse[[#This Row],[Other Activities Professional Hours]])/NonNurse[[#This Row],[MDS Census]]</f>
        <v>6.1181244364292155E-2</v>
      </c>
      <c r="S427" s="6">
        <v>0</v>
      </c>
      <c r="T427" s="6">
        <v>0</v>
      </c>
      <c r="U427" s="6">
        <v>0</v>
      </c>
      <c r="V427" s="6">
        <f>SUM(NonNurse[[#This Row],[Occupational Therapist Hours]],NonNurse[[#This Row],[OT Assistant Hours]],NonNurse[[#This Row],[OT Aide Hours]])/NonNurse[[#This Row],[MDS Census]]</f>
        <v>0</v>
      </c>
      <c r="W427" s="6">
        <v>0</v>
      </c>
      <c r="X427" s="6">
        <v>0</v>
      </c>
      <c r="Y427" s="6">
        <v>0</v>
      </c>
      <c r="Z427" s="6">
        <f>SUM(NonNurse[[#This Row],[Physical Therapist (PT) Hours]],NonNurse[[#This Row],[PT Assistant Hours]],NonNurse[[#This Row],[PT Aide Hours]])/NonNurse[[#This Row],[MDS Census]]</f>
        <v>0</v>
      </c>
      <c r="AA427" s="6">
        <v>0</v>
      </c>
      <c r="AB427" s="6">
        <v>0</v>
      </c>
      <c r="AC427" s="6">
        <v>0</v>
      </c>
      <c r="AD427" s="6">
        <v>0</v>
      </c>
      <c r="AE427" s="6">
        <v>0</v>
      </c>
      <c r="AF427" s="6">
        <v>0</v>
      </c>
      <c r="AG427" s="6">
        <v>0</v>
      </c>
      <c r="AH427" s="7">
        <v>1.4999999999999999E+248</v>
      </c>
      <c r="AI427">
        <v>5</v>
      </c>
    </row>
    <row r="428" spans="1:35" x14ac:dyDescent="0.25">
      <c r="A428" t="s">
        <v>508</v>
      </c>
      <c r="B428" t="s">
        <v>371</v>
      </c>
      <c r="C428" t="s">
        <v>680</v>
      </c>
      <c r="D428" t="s">
        <v>555</v>
      </c>
      <c r="E428" s="6">
        <v>50.978260869565219</v>
      </c>
      <c r="F428" s="6">
        <v>21.310108695652183</v>
      </c>
      <c r="G428" s="6">
        <v>0</v>
      </c>
      <c r="H428" s="6">
        <v>0.20652173913043478</v>
      </c>
      <c r="I428" s="6">
        <v>6.5217391304347824E-2</v>
      </c>
      <c r="J428" s="6">
        <v>0</v>
      </c>
      <c r="K428" s="6">
        <v>0</v>
      </c>
      <c r="L428" s="6">
        <v>0.60032608695652157</v>
      </c>
      <c r="M428" s="6">
        <v>8.8804347826086955E-2</v>
      </c>
      <c r="N428" s="6">
        <v>0</v>
      </c>
      <c r="O428" s="6">
        <f>SUM(NonNurse[[#This Row],[Qualified Social Work Staff Hours]],NonNurse[[#This Row],[Other Social Work Staff Hours]])/NonNurse[[#This Row],[MDS Census]]</f>
        <v>1.7420042643923239E-3</v>
      </c>
      <c r="P428" s="6">
        <v>5.6947826086956521</v>
      </c>
      <c r="Q428" s="6">
        <v>11.707282608695653</v>
      </c>
      <c r="R428" s="6">
        <f>SUM(NonNurse[[#This Row],[Qualified Activities Professional Hours]],NonNurse[[#This Row],[Other Activities Professional Hours]])/NonNurse[[#This Row],[MDS Census]]</f>
        <v>0.34136247334754793</v>
      </c>
      <c r="S428" s="6">
        <v>4.6682608695652181</v>
      </c>
      <c r="T428" s="6">
        <v>4.4942391304347833</v>
      </c>
      <c r="U428" s="6">
        <v>0</v>
      </c>
      <c r="V428" s="6">
        <f>SUM(NonNurse[[#This Row],[Occupational Therapist Hours]],NonNurse[[#This Row],[OT Assistant Hours]],NonNurse[[#This Row],[OT Aide Hours]])/NonNurse[[#This Row],[MDS Census]]</f>
        <v>0.17973347547974416</v>
      </c>
      <c r="W428" s="6">
        <v>1.7859782608695653</v>
      </c>
      <c r="X428" s="6">
        <v>9.4518478260869578</v>
      </c>
      <c r="Y428" s="6">
        <v>0</v>
      </c>
      <c r="Z428" s="6">
        <f>SUM(NonNurse[[#This Row],[Physical Therapist (PT) Hours]],NonNurse[[#This Row],[PT Assistant Hours]],NonNurse[[#This Row],[PT Aide Hours]])/NonNurse[[#This Row],[MDS Census]]</f>
        <v>0.2204434968017058</v>
      </c>
      <c r="AA428" s="6">
        <v>0</v>
      </c>
      <c r="AB428" s="6">
        <v>0</v>
      </c>
      <c r="AC428" s="6">
        <v>0</v>
      </c>
      <c r="AD428" s="6">
        <v>42.786521739130443</v>
      </c>
      <c r="AE428" s="6">
        <v>0</v>
      </c>
      <c r="AF428" s="6">
        <v>0</v>
      </c>
      <c r="AG428" s="6">
        <v>0</v>
      </c>
      <c r="AH428" s="1">
        <v>155727</v>
      </c>
      <c r="AI428">
        <v>5</v>
      </c>
    </row>
    <row r="429" spans="1:35" x14ac:dyDescent="0.25">
      <c r="A429" t="s">
        <v>508</v>
      </c>
      <c r="B429" t="s">
        <v>62</v>
      </c>
      <c r="C429" t="s">
        <v>669</v>
      </c>
      <c r="D429" t="s">
        <v>563</v>
      </c>
      <c r="E429" s="6">
        <v>73.391304347826093</v>
      </c>
      <c r="F429" s="6">
        <v>5.3913043478260869</v>
      </c>
      <c r="G429" s="6">
        <v>0.4891304347826087</v>
      </c>
      <c r="H429" s="6">
        <v>0.31956521739130433</v>
      </c>
      <c r="I429" s="6">
        <v>1.75</v>
      </c>
      <c r="J429" s="6">
        <v>0</v>
      </c>
      <c r="K429" s="6">
        <v>0</v>
      </c>
      <c r="L429" s="6">
        <v>5.2446739130434779</v>
      </c>
      <c r="M429" s="6">
        <v>5.25</v>
      </c>
      <c r="N429" s="6">
        <v>5.4215217391304353</v>
      </c>
      <c r="O429" s="6">
        <f>SUM(NonNurse[[#This Row],[Qualified Social Work Staff Hours]],NonNurse[[#This Row],[Other Social Work Staff Hours]])/NonNurse[[#This Row],[MDS Census]]</f>
        <v>0.14540580568720379</v>
      </c>
      <c r="P429" s="6">
        <v>5.5448913043478258</v>
      </c>
      <c r="Q429" s="6">
        <v>0</v>
      </c>
      <c r="R429" s="6">
        <f>SUM(NonNurse[[#This Row],[Qualified Activities Professional Hours]],NonNurse[[#This Row],[Other Activities Professional Hours]])/NonNurse[[#This Row],[MDS Census]]</f>
        <v>7.555242890995259E-2</v>
      </c>
      <c r="S429" s="6">
        <v>5.7577173913043485</v>
      </c>
      <c r="T429" s="6">
        <v>3.6017391304347832</v>
      </c>
      <c r="U429" s="6">
        <v>0</v>
      </c>
      <c r="V429" s="6">
        <f>SUM(NonNurse[[#This Row],[Occupational Therapist Hours]],NonNurse[[#This Row],[OT Assistant Hours]],NonNurse[[#This Row],[OT Aide Hours]])/NonNurse[[#This Row],[MDS Census]]</f>
        <v>0.12752813981042654</v>
      </c>
      <c r="W429" s="6">
        <v>8.3796739130434776</v>
      </c>
      <c r="X429" s="6">
        <v>0.95652173913043481</v>
      </c>
      <c r="Y429" s="6">
        <v>0</v>
      </c>
      <c r="Z429" s="6">
        <f>SUM(NonNurse[[#This Row],[Physical Therapist (PT) Hours]],NonNurse[[#This Row],[PT Assistant Hours]],NonNurse[[#This Row],[PT Aide Hours]])/NonNurse[[#This Row],[MDS Census]]</f>
        <v>0.12721119668246444</v>
      </c>
      <c r="AA429" s="6">
        <v>0</v>
      </c>
      <c r="AB429" s="6">
        <v>0</v>
      </c>
      <c r="AC429" s="6">
        <v>0</v>
      </c>
      <c r="AD429" s="6">
        <v>0</v>
      </c>
      <c r="AE429" s="6">
        <v>0</v>
      </c>
      <c r="AF429" s="6">
        <v>0</v>
      </c>
      <c r="AG429" s="6">
        <v>0</v>
      </c>
      <c r="AH429" s="1">
        <v>155160</v>
      </c>
      <c r="AI429">
        <v>5</v>
      </c>
    </row>
    <row r="430" spans="1:35" x14ac:dyDescent="0.25">
      <c r="A430" t="s">
        <v>508</v>
      </c>
      <c r="B430" t="s">
        <v>468</v>
      </c>
      <c r="C430" t="s">
        <v>686</v>
      </c>
      <c r="D430" t="s">
        <v>562</v>
      </c>
      <c r="E430" s="6">
        <v>40.239130434782609</v>
      </c>
      <c r="F430" s="6">
        <v>25.963152173913048</v>
      </c>
      <c r="G430" s="6">
        <v>0</v>
      </c>
      <c r="H430" s="6">
        <v>0.19021739130434784</v>
      </c>
      <c r="I430" s="6">
        <v>0</v>
      </c>
      <c r="J430" s="6">
        <v>0</v>
      </c>
      <c r="K430" s="6">
        <v>0</v>
      </c>
      <c r="L430" s="6">
        <v>0</v>
      </c>
      <c r="M430" s="6">
        <v>5.3028260869565234</v>
      </c>
      <c r="N430" s="6">
        <v>0</v>
      </c>
      <c r="O430" s="6">
        <f>SUM(NonNurse[[#This Row],[Qualified Social Work Staff Hours]],NonNurse[[#This Row],[Other Social Work Staff Hours]])/NonNurse[[#This Row],[MDS Census]]</f>
        <v>0.13178282009724476</v>
      </c>
      <c r="P430" s="6">
        <v>5.7067391304347828</v>
      </c>
      <c r="Q430" s="6">
        <v>16.75826086956523</v>
      </c>
      <c r="R430" s="6">
        <f>SUM(NonNurse[[#This Row],[Qualified Activities Professional Hours]],NonNurse[[#This Row],[Other Activities Professional Hours]])/NonNurse[[#This Row],[MDS Census]]</f>
        <v>0.55828741220961675</v>
      </c>
      <c r="S430" s="6">
        <v>0</v>
      </c>
      <c r="T430" s="6">
        <v>0</v>
      </c>
      <c r="U430" s="6">
        <v>0</v>
      </c>
      <c r="V430" s="6">
        <f>SUM(NonNurse[[#This Row],[Occupational Therapist Hours]],NonNurse[[#This Row],[OT Assistant Hours]],NonNurse[[#This Row],[OT Aide Hours]])/NonNurse[[#This Row],[MDS Census]]</f>
        <v>0</v>
      </c>
      <c r="W430" s="6">
        <v>0</v>
      </c>
      <c r="X430" s="6">
        <v>0</v>
      </c>
      <c r="Y430" s="6">
        <v>0</v>
      </c>
      <c r="Z430" s="6">
        <f>SUM(NonNurse[[#This Row],[Physical Therapist (PT) Hours]],NonNurse[[#This Row],[PT Assistant Hours]],NonNurse[[#This Row],[PT Aide Hours]])/NonNurse[[#This Row],[MDS Census]]</f>
        <v>0</v>
      </c>
      <c r="AA430" s="6">
        <v>0</v>
      </c>
      <c r="AB430" s="6">
        <v>0</v>
      </c>
      <c r="AC430" s="6">
        <v>0</v>
      </c>
      <c r="AD430" s="6">
        <v>50.395760869565223</v>
      </c>
      <c r="AE430" s="6">
        <v>0</v>
      </c>
      <c r="AF430" s="6">
        <v>0</v>
      </c>
      <c r="AG430" s="6">
        <v>0</v>
      </c>
      <c r="AH430" s="1">
        <v>155838</v>
      </c>
      <c r="AI430">
        <v>5</v>
      </c>
    </row>
    <row r="431" spans="1:35" x14ac:dyDescent="0.25">
      <c r="A431" t="s">
        <v>508</v>
      </c>
      <c r="B431" t="s">
        <v>121</v>
      </c>
      <c r="C431" t="s">
        <v>713</v>
      </c>
      <c r="D431" t="s">
        <v>587</v>
      </c>
      <c r="E431" s="6">
        <v>47.217391304347828</v>
      </c>
      <c r="F431" s="6">
        <v>0.17391304347826086</v>
      </c>
      <c r="G431" s="6">
        <v>0.16304347826086957</v>
      </c>
      <c r="H431" s="6">
        <v>0</v>
      </c>
      <c r="I431" s="6">
        <v>0</v>
      </c>
      <c r="J431" s="6">
        <v>0</v>
      </c>
      <c r="K431" s="6">
        <v>0</v>
      </c>
      <c r="L431" s="6">
        <v>2.4761956521739128</v>
      </c>
      <c r="M431" s="6">
        <v>6.6194565217391315</v>
      </c>
      <c r="N431" s="6">
        <v>0</v>
      </c>
      <c r="O431" s="6">
        <f>SUM(NonNurse[[#This Row],[Qualified Social Work Staff Hours]],NonNurse[[#This Row],[Other Social Work Staff Hours]])/NonNurse[[#This Row],[MDS Census]]</f>
        <v>0.14019106813996318</v>
      </c>
      <c r="P431" s="6">
        <v>5.1473913043478259</v>
      </c>
      <c r="Q431" s="6">
        <v>11.858260869565218</v>
      </c>
      <c r="R431" s="6">
        <f>SUM(NonNurse[[#This Row],[Qualified Activities Professional Hours]],NonNurse[[#This Row],[Other Activities Professional Hours]])/NonNurse[[#This Row],[MDS Census]]</f>
        <v>0.36015653775322276</v>
      </c>
      <c r="S431" s="6">
        <v>2.505217391304349</v>
      </c>
      <c r="T431" s="6">
        <v>0</v>
      </c>
      <c r="U431" s="6">
        <v>0</v>
      </c>
      <c r="V431" s="6">
        <f>SUM(NonNurse[[#This Row],[Occupational Therapist Hours]],NonNurse[[#This Row],[OT Assistant Hours]],NonNurse[[#This Row],[OT Aide Hours]])/NonNurse[[#This Row],[MDS Census]]</f>
        <v>5.3057090239410701E-2</v>
      </c>
      <c r="W431" s="6">
        <v>2.6277173913043477</v>
      </c>
      <c r="X431" s="6">
        <v>0.20728260869565218</v>
      </c>
      <c r="Y431" s="6">
        <v>0</v>
      </c>
      <c r="Z431" s="6">
        <f>SUM(NonNurse[[#This Row],[Physical Therapist (PT) Hours]],NonNurse[[#This Row],[PT Assistant Hours]],NonNurse[[#This Row],[PT Aide Hours]])/NonNurse[[#This Row],[MDS Census]]</f>
        <v>6.0041436464088396E-2</v>
      </c>
      <c r="AA431" s="6">
        <v>0</v>
      </c>
      <c r="AB431" s="6">
        <v>0</v>
      </c>
      <c r="AC431" s="6">
        <v>0</v>
      </c>
      <c r="AD431" s="6">
        <v>0</v>
      </c>
      <c r="AE431" s="6">
        <v>0</v>
      </c>
      <c r="AF431" s="6">
        <v>0</v>
      </c>
      <c r="AG431" s="6">
        <v>0</v>
      </c>
      <c r="AH431" s="1">
        <v>155254</v>
      </c>
      <c r="AI431">
        <v>5</v>
      </c>
    </row>
    <row r="432" spans="1:35" x14ac:dyDescent="0.25">
      <c r="A432" t="s">
        <v>508</v>
      </c>
      <c r="B432" t="s">
        <v>5</v>
      </c>
      <c r="C432" t="s">
        <v>658</v>
      </c>
      <c r="D432" t="s">
        <v>581</v>
      </c>
      <c r="E432" s="6">
        <v>39.913043478260867</v>
      </c>
      <c r="F432" s="6">
        <v>4.6086956521739131</v>
      </c>
      <c r="G432" s="6">
        <v>0.31793478260869568</v>
      </c>
      <c r="H432" s="6">
        <v>0</v>
      </c>
      <c r="I432" s="6">
        <v>0.32608695652173914</v>
      </c>
      <c r="J432" s="6">
        <v>0</v>
      </c>
      <c r="K432" s="6">
        <v>0</v>
      </c>
      <c r="L432" s="6">
        <v>0.98249999999999982</v>
      </c>
      <c r="M432" s="6">
        <v>4.2605434782608693</v>
      </c>
      <c r="N432" s="6">
        <v>0</v>
      </c>
      <c r="O432" s="6">
        <f>SUM(NonNurse[[#This Row],[Qualified Social Work Staff Hours]],NonNurse[[#This Row],[Other Social Work Staff Hours]])/NonNurse[[#This Row],[MDS Census]]</f>
        <v>0.10674564270152505</v>
      </c>
      <c r="P432" s="6">
        <v>5.0434782608695654</v>
      </c>
      <c r="Q432" s="6">
        <v>5.2219565217391297</v>
      </c>
      <c r="R432" s="6">
        <f>SUM(NonNurse[[#This Row],[Qualified Activities Professional Hours]],NonNurse[[#This Row],[Other Activities Professional Hours]])/NonNurse[[#This Row],[MDS Census]]</f>
        <v>0.25719498910675381</v>
      </c>
      <c r="S432" s="6">
        <v>1.2318478260869563</v>
      </c>
      <c r="T432" s="6">
        <v>0</v>
      </c>
      <c r="U432" s="6">
        <v>0</v>
      </c>
      <c r="V432" s="6">
        <f>SUM(NonNurse[[#This Row],[Occupational Therapist Hours]],NonNurse[[#This Row],[OT Assistant Hours]],NonNurse[[#This Row],[OT Aide Hours]])/NonNurse[[#This Row],[MDS Census]]</f>
        <v>3.0863289760348581E-2</v>
      </c>
      <c r="W432" s="6">
        <v>0.50858695652173924</v>
      </c>
      <c r="X432" s="6">
        <v>4.263152173913042</v>
      </c>
      <c r="Y432" s="6">
        <v>0</v>
      </c>
      <c r="Z432" s="6">
        <f>SUM(NonNurse[[#This Row],[Physical Therapist (PT) Hours]],NonNurse[[#This Row],[PT Assistant Hours]],NonNurse[[#This Row],[PT Aide Hours]])/NonNurse[[#This Row],[MDS Census]]</f>
        <v>0.11955337690631807</v>
      </c>
      <c r="AA432" s="6">
        <v>0</v>
      </c>
      <c r="AB432" s="6">
        <v>0</v>
      </c>
      <c r="AC432" s="6">
        <v>0</v>
      </c>
      <c r="AD432" s="6">
        <v>0</v>
      </c>
      <c r="AE432" s="6">
        <v>0</v>
      </c>
      <c r="AF432" s="6">
        <v>0</v>
      </c>
      <c r="AG432" s="6">
        <v>0</v>
      </c>
      <c r="AH432" s="1">
        <v>155587</v>
      </c>
      <c r="AI432">
        <v>5</v>
      </c>
    </row>
    <row r="433" spans="1:35" x14ac:dyDescent="0.25">
      <c r="A433" t="s">
        <v>508</v>
      </c>
      <c r="B433" t="s">
        <v>61</v>
      </c>
      <c r="C433" t="s">
        <v>708</v>
      </c>
      <c r="D433" t="s">
        <v>605</v>
      </c>
      <c r="E433" s="6">
        <v>38.206521739130437</v>
      </c>
      <c r="F433" s="6">
        <v>5.4782608695652177</v>
      </c>
      <c r="G433" s="6">
        <v>1.0679347826086956</v>
      </c>
      <c r="H433" s="6">
        <v>0.16086956521739132</v>
      </c>
      <c r="I433" s="6">
        <v>1.9130434782608696</v>
      </c>
      <c r="J433" s="6">
        <v>0</v>
      </c>
      <c r="K433" s="6">
        <v>0</v>
      </c>
      <c r="L433" s="6">
        <v>1.682065217391304</v>
      </c>
      <c r="M433" s="6">
        <v>5.5706521739130439</v>
      </c>
      <c r="N433" s="6">
        <v>0</v>
      </c>
      <c r="O433" s="6">
        <f>SUM(NonNurse[[#This Row],[Qualified Social Work Staff Hours]],NonNurse[[#This Row],[Other Social Work Staff Hours]])/NonNurse[[#This Row],[MDS Census]]</f>
        <v>0.14580369843527738</v>
      </c>
      <c r="P433" s="6">
        <v>7.23054347826087</v>
      </c>
      <c r="Q433" s="6">
        <v>4.8771739130434772</v>
      </c>
      <c r="R433" s="6">
        <f>SUM(NonNurse[[#This Row],[Qualified Activities Professional Hours]],NonNurse[[#This Row],[Other Activities Professional Hours]])/NonNurse[[#This Row],[MDS Census]]</f>
        <v>0.3169018492176387</v>
      </c>
      <c r="S433" s="6">
        <v>1.3739130434782607</v>
      </c>
      <c r="T433" s="6">
        <v>1.9080434782608695</v>
      </c>
      <c r="U433" s="6">
        <v>0</v>
      </c>
      <c r="V433" s="6">
        <f>SUM(NonNurse[[#This Row],[Occupational Therapist Hours]],NonNurse[[#This Row],[OT Assistant Hours]],NonNurse[[#This Row],[OT Aide Hours]])/NonNurse[[#This Row],[MDS Census]]</f>
        <v>8.5900426742531996E-2</v>
      </c>
      <c r="W433" s="6">
        <v>3.9365217391304355</v>
      </c>
      <c r="X433" s="6">
        <v>2.4532608695652174</v>
      </c>
      <c r="Y433" s="6">
        <v>0</v>
      </c>
      <c r="Z433" s="6">
        <f>SUM(NonNurse[[#This Row],[Physical Therapist (PT) Hours]],NonNurse[[#This Row],[PT Assistant Hours]],NonNurse[[#This Row],[PT Aide Hours]])/NonNurse[[#This Row],[MDS Census]]</f>
        <v>0.16724324324324324</v>
      </c>
      <c r="AA433" s="6">
        <v>0</v>
      </c>
      <c r="AB433" s="6">
        <v>0</v>
      </c>
      <c r="AC433" s="6">
        <v>0</v>
      </c>
      <c r="AD433" s="6">
        <v>0</v>
      </c>
      <c r="AE433" s="6">
        <v>56.010869565217391</v>
      </c>
      <c r="AF433" s="6">
        <v>0</v>
      </c>
      <c r="AG433" s="6">
        <v>0</v>
      </c>
      <c r="AH433" s="1">
        <v>155159</v>
      </c>
      <c r="AI433">
        <v>5</v>
      </c>
    </row>
    <row r="434" spans="1:35" x14ac:dyDescent="0.25">
      <c r="A434" t="s">
        <v>508</v>
      </c>
      <c r="B434" t="s">
        <v>469</v>
      </c>
      <c r="C434" t="s">
        <v>820</v>
      </c>
      <c r="D434" t="s">
        <v>551</v>
      </c>
      <c r="E434" s="6">
        <v>21.826086956521738</v>
      </c>
      <c r="F434" s="6">
        <v>4.2786956521739139</v>
      </c>
      <c r="G434" s="6">
        <v>0.13043478260869565</v>
      </c>
      <c r="H434" s="6">
        <v>0.12771739130434784</v>
      </c>
      <c r="I434" s="6">
        <v>0.32608695652173914</v>
      </c>
      <c r="J434" s="6">
        <v>0</v>
      </c>
      <c r="K434" s="6">
        <v>0</v>
      </c>
      <c r="L434" s="6">
        <v>0.15434782608695655</v>
      </c>
      <c r="M434" s="6">
        <v>0</v>
      </c>
      <c r="N434" s="6">
        <v>0</v>
      </c>
      <c r="O434" s="6">
        <f>SUM(NonNurse[[#This Row],[Qualified Social Work Staff Hours]],NonNurse[[#This Row],[Other Social Work Staff Hours]])/NonNurse[[#This Row],[MDS Census]]</f>
        <v>0</v>
      </c>
      <c r="P434" s="6">
        <v>6.463043478260869</v>
      </c>
      <c r="Q434" s="6">
        <v>1.9242391304347826</v>
      </c>
      <c r="R434" s="6">
        <f>SUM(NonNurse[[#This Row],[Qualified Activities Professional Hours]],NonNurse[[#This Row],[Other Activities Professional Hours]])/NonNurse[[#This Row],[MDS Census]]</f>
        <v>0.38427788844621513</v>
      </c>
      <c r="S434" s="6">
        <v>0.97032608695652167</v>
      </c>
      <c r="T434" s="6">
        <v>0.2384782608695652</v>
      </c>
      <c r="U434" s="6">
        <v>0</v>
      </c>
      <c r="V434" s="6">
        <f>SUM(NonNurse[[#This Row],[Occupational Therapist Hours]],NonNurse[[#This Row],[OT Assistant Hours]],NonNurse[[#This Row],[OT Aide Hours]])/NonNurse[[#This Row],[MDS Census]]</f>
        <v>5.5383466135458165E-2</v>
      </c>
      <c r="W434" s="6">
        <v>4.58695652173913E-2</v>
      </c>
      <c r="X434" s="6">
        <v>7.6739130434782601E-2</v>
      </c>
      <c r="Y434" s="6">
        <v>0</v>
      </c>
      <c r="Z434" s="6">
        <f>SUM(NonNurse[[#This Row],[Physical Therapist (PT) Hours]],NonNurse[[#This Row],[PT Assistant Hours]],NonNurse[[#This Row],[PT Aide Hours]])/NonNurse[[#This Row],[MDS Census]]</f>
        <v>5.6175298804780876E-3</v>
      </c>
      <c r="AA434" s="6">
        <v>0</v>
      </c>
      <c r="AB434" s="6">
        <v>0</v>
      </c>
      <c r="AC434" s="6">
        <v>0</v>
      </c>
      <c r="AD434" s="6">
        <v>0</v>
      </c>
      <c r="AE434" s="6">
        <v>0</v>
      </c>
      <c r="AF434" s="6">
        <v>0</v>
      </c>
      <c r="AG434" s="6">
        <v>0</v>
      </c>
      <c r="AH434" s="1">
        <v>155839</v>
      </c>
      <c r="AI434">
        <v>5</v>
      </c>
    </row>
    <row r="435" spans="1:35" x14ac:dyDescent="0.25">
      <c r="A435" t="s">
        <v>508</v>
      </c>
      <c r="B435" t="s">
        <v>224</v>
      </c>
      <c r="C435" t="s">
        <v>764</v>
      </c>
      <c r="D435" t="s">
        <v>629</v>
      </c>
      <c r="E435" s="6">
        <v>46.760869565217391</v>
      </c>
      <c r="F435" s="6">
        <v>5.1304347826086953</v>
      </c>
      <c r="G435" s="6">
        <v>0.46739130434782611</v>
      </c>
      <c r="H435" s="6">
        <v>0.21086956521739128</v>
      </c>
      <c r="I435" s="6">
        <v>0.14130434782608695</v>
      </c>
      <c r="J435" s="6">
        <v>0</v>
      </c>
      <c r="K435" s="6">
        <v>0</v>
      </c>
      <c r="L435" s="6">
        <v>2.9848913043478267</v>
      </c>
      <c r="M435" s="6">
        <v>4.9565217391304346</v>
      </c>
      <c r="N435" s="6">
        <v>0</v>
      </c>
      <c r="O435" s="6">
        <f>SUM(NonNurse[[#This Row],[Qualified Social Work Staff Hours]],NonNurse[[#This Row],[Other Social Work Staff Hours]])/NonNurse[[#This Row],[MDS Census]]</f>
        <v>0.10599721059972106</v>
      </c>
      <c r="P435" s="6">
        <v>6.1171739130434766</v>
      </c>
      <c r="Q435" s="6">
        <v>3.8129347826086954</v>
      </c>
      <c r="R435" s="6">
        <f>SUM(NonNurse[[#This Row],[Qualified Activities Professional Hours]],NonNurse[[#This Row],[Other Activities Professional Hours]])/NonNurse[[#This Row],[MDS Census]]</f>
        <v>0.21235936773593675</v>
      </c>
      <c r="S435" s="6">
        <v>5.0163043478260869</v>
      </c>
      <c r="T435" s="6">
        <v>3.6976086956521734</v>
      </c>
      <c r="U435" s="6">
        <v>0</v>
      </c>
      <c r="V435" s="6">
        <f>SUM(NonNurse[[#This Row],[Occupational Therapist Hours]],NonNurse[[#This Row],[OT Assistant Hours]],NonNurse[[#This Row],[OT Aide Hours]])/NonNurse[[#This Row],[MDS Census]]</f>
        <v>0.18635053463505347</v>
      </c>
      <c r="W435" s="6">
        <v>0.7332608695652173</v>
      </c>
      <c r="X435" s="6">
        <v>4.3685869565217397</v>
      </c>
      <c r="Y435" s="6">
        <v>0</v>
      </c>
      <c r="Z435" s="6">
        <f>SUM(NonNurse[[#This Row],[Physical Therapist (PT) Hours]],NonNurse[[#This Row],[PT Assistant Hours]],NonNurse[[#This Row],[PT Aide Hours]])/NonNurse[[#This Row],[MDS Census]]</f>
        <v>0.10910506741050675</v>
      </c>
      <c r="AA435" s="6">
        <v>0</v>
      </c>
      <c r="AB435" s="6">
        <v>0</v>
      </c>
      <c r="AC435" s="6">
        <v>0</v>
      </c>
      <c r="AD435" s="6">
        <v>0</v>
      </c>
      <c r="AE435" s="6">
        <v>0</v>
      </c>
      <c r="AF435" s="6">
        <v>0</v>
      </c>
      <c r="AG435" s="6">
        <v>0</v>
      </c>
      <c r="AH435" s="1">
        <v>155462</v>
      </c>
      <c r="AI435">
        <v>5</v>
      </c>
    </row>
    <row r="436" spans="1:35" x14ac:dyDescent="0.25">
      <c r="A436" t="s">
        <v>508</v>
      </c>
      <c r="B436" t="s">
        <v>357</v>
      </c>
      <c r="C436" t="s">
        <v>765</v>
      </c>
      <c r="D436" t="s">
        <v>579</v>
      </c>
      <c r="E436" s="6">
        <v>95.086956521739125</v>
      </c>
      <c r="F436" s="6">
        <v>5.7391304347826084</v>
      </c>
      <c r="G436" s="6">
        <v>9.7826086956521743E-2</v>
      </c>
      <c r="H436" s="6">
        <v>0.34260869565217394</v>
      </c>
      <c r="I436" s="6">
        <v>4.9565217391304346</v>
      </c>
      <c r="J436" s="6">
        <v>0</v>
      </c>
      <c r="K436" s="6">
        <v>0</v>
      </c>
      <c r="L436" s="6">
        <v>0.60184782608695653</v>
      </c>
      <c r="M436" s="6">
        <v>6.2173913043478262</v>
      </c>
      <c r="N436" s="6">
        <v>5.2449999999999992</v>
      </c>
      <c r="O436" s="6">
        <f>SUM(NonNurse[[#This Row],[Qualified Social Work Staff Hours]],NonNurse[[#This Row],[Other Social Work Staff Hours]])/NonNurse[[#This Row],[MDS Census]]</f>
        <v>0.120546410608139</v>
      </c>
      <c r="P436" s="6">
        <v>16.973695652173909</v>
      </c>
      <c r="Q436" s="6">
        <v>8.2823913043478257</v>
      </c>
      <c r="R436" s="6">
        <f>SUM(NonNurse[[#This Row],[Qualified Activities Professional Hours]],NonNurse[[#This Row],[Other Activities Professional Hours]])/NonNurse[[#This Row],[MDS Census]]</f>
        <v>0.26561042524005485</v>
      </c>
      <c r="S436" s="6">
        <v>1.5720652173913043</v>
      </c>
      <c r="T436" s="6">
        <v>3.5557608695652179</v>
      </c>
      <c r="U436" s="6">
        <v>0</v>
      </c>
      <c r="V436" s="6">
        <f>SUM(NonNurse[[#This Row],[Occupational Therapist Hours]],NonNurse[[#This Row],[OT Assistant Hours]],NonNurse[[#This Row],[OT Aide Hours]])/NonNurse[[#This Row],[MDS Census]]</f>
        <v>5.392775491540925E-2</v>
      </c>
      <c r="W436" s="6">
        <v>1.9033695652173912</v>
      </c>
      <c r="X436" s="6">
        <v>2.8903260869565215</v>
      </c>
      <c r="Y436" s="6">
        <v>0</v>
      </c>
      <c r="Z436" s="6">
        <f>SUM(NonNurse[[#This Row],[Physical Therapist (PT) Hours]],NonNurse[[#This Row],[PT Assistant Hours]],NonNurse[[#This Row],[PT Aide Hours]])/NonNurse[[#This Row],[MDS Census]]</f>
        <v>5.0413808870598993E-2</v>
      </c>
      <c r="AA436" s="6">
        <v>0</v>
      </c>
      <c r="AB436" s="6">
        <v>0</v>
      </c>
      <c r="AC436" s="6">
        <v>0</v>
      </c>
      <c r="AD436" s="6">
        <v>0</v>
      </c>
      <c r="AE436" s="6">
        <v>0</v>
      </c>
      <c r="AF436" s="6">
        <v>0</v>
      </c>
      <c r="AG436" s="6">
        <v>0</v>
      </c>
      <c r="AH436" s="1">
        <v>155707</v>
      </c>
      <c r="AI436">
        <v>5</v>
      </c>
    </row>
    <row r="437" spans="1:35" x14ac:dyDescent="0.25">
      <c r="A437" t="s">
        <v>508</v>
      </c>
      <c r="B437" t="s">
        <v>124</v>
      </c>
      <c r="C437" t="s">
        <v>740</v>
      </c>
      <c r="D437" t="s">
        <v>580</v>
      </c>
      <c r="E437" s="6">
        <v>21.836956521739129</v>
      </c>
      <c r="F437" s="6">
        <v>5.0434782608695654</v>
      </c>
      <c r="G437" s="6">
        <v>0.30434782608695654</v>
      </c>
      <c r="H437" s="6">
        <v>0.10869565217391304</v>
      </c>
      <c r="I437" s="6">
        <v>0.36956521739130432</v>
      </c>
      <c r="J437" s="6">
        <v>0</v>
      </c>
      <c r="K437" s="6">
        <v>0</v>
      </c>
      <c r="L437" s="6">
        <v>1.3130434782608691</v>
      </c>
      <c r="M437" s="6">
        <v>9.7826086956521743E-2</v>
      </c>
      <c r="N437" s="6">
        <v>0</v>
      </c>
      <c r="O437" s="6">
        <f>SUM(NonNurse[[#This Row],[Qualified Social Work Staff Hours]],NonNurse[[#This Row],[Other Social Work Staff Hours]])/NonNurse[[#This Row],[MDS Census]]</f>
        <v>4.4798407167745153E-3</v>
      </c>
      <c r="P437" s="6">
        <v>0.16304347826086957</v>
      </c>
      <c r="Q437" s="6">
        <v>0.71739130434782605</v>
      </c>
      <c r="R437" s="6">
        <f>SUM(NonNurse[[#This Row],[Qualified Activities Professional Hours]],NonNurse[[#This Row],[Other Activities Professional Hours]])/NonNurse[[#This Row],[MDS Census]]</f>
        <v>4.0318566450970629E-2</v>
      </c>
      <c r="S437" s="6">
        <v>2.5065217391304353</v>
      </c>
      <c r="T437" s="6">
        <v>0.72499999999999998</v>
      </c>
      <c r="U437" s="6">
        <v>0</v>
      </c>
      <c r="V437" s="6">
        <f>SUM(NonNurse[[#This Row],[Occupational Therapist Hours]],NonNurse[[#This Row],[OT Assistant Hours]],NonNurse[[#This Row],[OT Aide Hours]])/NonNurse[[#This Row],[MDS Census]]</f>
        <v>0.14798407167745151</v>
      </c>
      <c r="W437" s="6">
        <v>1.6793478260869565</v>
      </c>
      <c r="X437" s="6">
        <v>1.4826086956521736</v>
      </c>
      <c r="Y437" s="6">
        <v>0</v>
      </c>
      <c r="Z437" s="6">
        <f>SUM(NonNurse[[#This Row],[Physical Therapist (PT) Hours]],NonNurse[[#This Row],[PT Assistant Hours]],NonNurse[[#This Row],[PT Aide Hours]])/NonNurse[[#This Row],[MDS Census]]</f>
        <v>0.14479840716774514</v>
      </c>
      <c r="AA437" s="6">
        <v>0</v>
      </c>
      <c r="AB437" s="6">
        <v>0</v>
      </c>
      <c r="AC437" s="6">
        <v>0</v>
      </c>
      <c r="AD437" s="6">
        <v>0</v>
      </c>
      <c r="AE437" s="6">
        <v>0</v>
      </c>
      <c r="AF437" s="6">
        <v>0</v>
      </c>
      <c r="AG437" s="6">
        <v>0</v>
      </c>
      <c r="AH437" s="1">
        <v>155263</v>
      </c>
      <c r="AI437">
        <v>5</v>
      </c>
    </row>
    <row r="438" spans="1:35" x14ac:dyDescent="0.25">
      <c r="A438" t="s">
        <v>508</v>
      </c>
      <c r="B438" t="s">
        <v>474</v>
      </c>
      <c r="C438" t="s">
        <v>737</v>
      </c>
      <c r="D438" t="s">
        <v>613</v>
      </c>
      <c r="E438" s="6">
        <v>67.923913043478265</v>
      </c>
      <c r="F438" s="6">
        <v>51.125</v>
      </c>
      <c r="G438" s="6">
        <v>0.2608695652173913</v>
      </c>
      <c r="H438" s="6">
        <v>0.4760869565217391</v>
      </c>
      <c r="I438" s="6">
        <v>0.98913043478260865</v>
      </c>
      <c r="J438" s="6">
        <v>0</v>
      </c>
      <c r="K438" s="6">
        <v>0</v>
      </c>
      <c r="L438" s="6">
        <v>4.5645652173913032</v>
      </c>
      <c r="M438" s="6">
        <v>0</v>
      </c>
      <c r="N438" s="6">
        <v>5.5597826086956523</v>
      </c>
      <c r="O438" s="6">
        <f>SUM(NonNurse[[#This Row],[Qualified Social Work Staff Hours]],NonNurse[[#This Row],[Other Social Work Staff Hours]])/NonNurse[[#This Row],[MDS Census]]</f>
        <v>8.1853096495439273E-2</v>
      </c>
      <c r="P438" s="6">
        <v>5.3043478260869561</v>
      </c>
      <c r="Q438" s="6">
        <v>10.282608695652174</v>
      </c>
      <c r="R438" s="6">
        <f>SUM(NonNurse[[#This Row],[Qualified Activities Professional Hours]],NonNurse[[#This Row],[Other Activities Professional Hours]])/NonNurse[[#This Row],[MDS Census]]</f>
        <v>0.22947671627460389</v>
      </c>
      <c r="S438" s="6">
        <v>8.8163043478260885</v>
      </c>
      <c r="T438" s="6">
        <v>11.060869565217393</v>
      </c>
      <c r="U438" s="6">
        <v>0</v>
      </c>
      <c r="V438" s="6">
        <f>SUM(NonNurse[[#This Row],[Occupational Therapist Hours]],NonNurse[[#This Row],[OT Assistant Hours]],NonNurse[[#This Row],[OT Aide Hours]])/NonNurse[[#This Row],[MDS Census]]</f>
        <v>0.29263882221155391</v>
      </c>
      <c r="W438" s="6">
        <v>16.683695652173917</v>
      </c>
      <c r="X438" s="6">
        <v>11.669891304347825</v>
      </c>
      <c r="Y438" s="6">
        <v>5.3152173913043477</v>
      </c>
      <c r="Z438" s="6">
        <f>SUM(NonNurse[[#This Row],[Physical Therapist (PT) Hours]],NonNurse[[#This Row],[PT Assistant Hours]],NonNurse[[#This Row],[PT Aide Hours]])/NonNurse[[#This Row],[MDS Census]]</f>
        <v>0.49568410945751323</v>
      </c>
      <c r="AA438" s="6">
        <v>0</v>
      </c>
      <c r="AB438" s="6">
        <v>0</v>
      </c>
      <c r="AC438" s="6">
        <v>0</v>
      </c>
      <c r="AD438" s="6">
        <v>2.9836956521739131</v>
      </c>
      <c r="AE438" s="6">
        <v>1.0217391304347827</v>
      </c>
      <c r="AF438" s="6">
        <v>0</v>
      </c>
      <c r="AG438" s="6">
        <v>0.2608695652173913</v>
      </c>
      <c r="AH438" s="1">
        <v>155844</v>
      </c>
      <c r="AI438">
        <v>5</v>
      </c>
    </row>
    <row r="439" spans="1:35" x14ac:dyDescent="0.25">
      <c r="A439" t="s">
        <v>508</v>
      </c>
      <c r="B439" t="s">
        <v>465</v>
      </c>
      <c r="C439" t="s">
        <v>731</v>
      </c>
      <c r="D439" t="s">
        <v>578</v>
      </c>
      <c r="E439" s="6">
        <v>52.217391304347828</v>
      </c>
      <c r="F439" s="6">
        <v>44.940217391304351</v>
      </c>
      <c r="G439" s="6">
        <v>0.39130434782608697</v>
      </c>
      <c r="H439" s="6">
        <v>0.4423913043478262</v>
      </c>
      <c r="I439" s="6">
        <v>1.1413043478260869</v>
      </c>
      <c r="J439" s="6">
        <v>0</v>
      </c>
      <c r="K439" s="6">
        <v>0</v>
      </c>
      <c r="L439" s="6">
        <v>4.9971739130434774</v>
      </c>
      <c r="M439" s="6">
        <v>0</v>
      </c>
      <c r="N439" s="6">
        <v>5.5652173913043477</v>
      </c>
      <c r="O439" s="6">
        <f>SUM(NonNurse[[#This Row],[Qualified Social Work Staff Hours]],NonNurse[[#This Row],[Other Social Work Staff Hours]])/NonNurse[[#This Row],[MDS Census]]</f>
        <v>0.10657785179017484</v>
      </c>
      <c r="P439" s="6">
        <v>5.7336956521739131</v>
      </c>
      <c r="Q439" s="6">
        <v>5.0923913043478262</v>
      </c>
      <c r="R439" s="6">
        <f>SUM(NonNurse[[#This Row],[Qualified Activities Professional Hours]],NonNurse[[#This Row],[Other Activities Professional Hours]])/NonNurse[[#This Row],[MDS Census]]</f>
        <v>0.20732722731057449</v>
      </c>
      <c r="S439" s="6">
        <v>12.460217391304353</v>
      </c>
      <c r="T439" s="6">
        <v>14.649565217391308</v>
      </c>
      <c r="U439" s="6">
        <v>0</v>
      </c>
      <c r="V439" s="6">
        <f>SUM(NonNurse[[#This Row],[Occupational Therapist Hours]],NonNurse[[#This Row],[OT Assistant Hours]],NonNurse[[#This Row],[OT Aide Hours]])/NonNurse[[#This Row],[MDS Census]]</f>
        <v>0.5191715237302249</v>
      </c>
      <c r="W439" s="6">
        <v>12.614347826086956</v>
      </c>
      <c r="X439" s="6">
        <v>11.288152173913041</v>
      </c>
      <c r="Y439" s="6">
        <v>4.1847826086956523</v>
      </c>
      <c r="Z439" s="6">
        <f>SUM(NonNurse[[#This Row],[Physical Therapist (PT) Hours]],NonNurse[[#This Row],[PT Assistant Hours]],NonNurse[[#This Row],[PT Aide Hours]])/NonNurse[[#This Row],[MDS Census]]</f>
        <v>0.53789134054954191</v>
      </c>
      <c r="AA439" s="6">
        <v>0</v>
      </c>
      <c r="AB439" s="6">
        <v>0</v>
      </c>
      <c r="AC439" s="6">
        <v>0</v>
      </c>
      <c r="AD439" s="6">
        <v>0</v>
      </c>
      <c r="AE439" s="6">
        <v>0.32608695652173914</v>
      </c>
      <c r="AF439" s="6">
        <v>0</v>
      </c>
      <c r="AG439" s="6">
        <v>0</v>
      </c>
      <c r="AH439" s="1">
        <v>155835</v>
      </c>
      <c r="AI439">
        <v>5</v>
      </c>
    </row>
    <row r="440" spans="1:35" x14ac:dyDescent="0.25">
      <c r="A440" t="s">
        <v>508</v>
      </c>
      <c r="B440" t="s">
        <v>470</v>
      </c>
      <c r="C440" t="s">
        <v>733</v>
      </c>
      <c r="D440" t="s">
        <v>578</v>
      </c>
      <c r="E440" s="6">
        <v>72.413043478260875</v>
      </c>
      <c r="F440" s="6">
        <v>52.230978260869563</v>
      </c>
      <c r="G440" s="6">
        <v>0.39130434782608697</v>
      </c>
      <c r="H440" s="6">
        <v>0.45869565217391306</v>
      </c>
      <c r="I440" s="6">
        <v>3.1413043478260869</v>
      </c>
      <c r="J440" s="6">
        <v>0</v>
      </c>
      <c r="K440" s="6">
        <v>0</v>
      </c>
      <c r="L440" s="6">
        <v>10.085760869565219</v>
      </c>
      <c r="M440" s="6">
        <v>0</v>
      </c>
      <c r="N440" s="6">
        <v>2.4320652173913042</v>
      </c>
      <c r="O440" s="6">
        <f>SUM(NonNurse[[#This Row],[Qualified Social Work Staff Hours]],NonNurse[[#This Row],[Other Social Work Staff Hours]])/NonNurse[[#This Row],[MDS Census]]</f>
        <v>3.3586010207144995E-2</v>
      </c>
      <c r="P440" s="6">
        <v>5.3043478260869561</v>
      </c>
      <c r="Q440" s="6">
        <v>9.9728260869565215</v>
      </c>
      <c r="R440" s="6">
        <f>SUM(NonNurse[[#This Row],[Qualified Activities Professional Hours]],NonNurse[[#This Row],[Other Activities Professional Hours]])/NonNurse[[#This Row],[MDS Census]]</f>
        <v>0.21097268087661358</v>
      </c>
      <c r="S440" s="6">
        <v>15.170978260869562</v>
      </c>
      <c r="T440" s="6">
        <v>10.921847826086958</v>
      </c>
      <c r="U440" s="6">
        <v>0</v>
      </c>
      <c r="V440" s="6">
        <f>SUM(NonNurse[[#This Row],[Occupational Therapist Hours]],NonNurse[[#This Row],[OT Assistant Hours]],NonNurse[[#This Row],[OT Aide Hours]])/NonNurse[[#This Row],[MDS Census]]</f>
        <v>0.36033323326328426</v>
      </c>
      <c r="W440" s="6">
        <v>13.729673913043483</v>
      </c>
      <c r="X440" s="6">
        <v>14.931956521739126</v>
      </c>
      <c r="Y440" s="6">
        <v>5.2934782608695654</v>
      </c>
      <c r="Z440" s="6">
        <f>SUM(NonNurse[[#This Row],[Physical Therapist (PT) Hours]],NonNurse[[#This Row],[PT Assistant Hours]],NonNurse[[#This Row],[PT Aide Hours]])/NonNurse[[#This Row],[MDS Census]]</f>
        <v>0.46890873611528061</v>
      </c>
      <c r="AA440" s="6">
        <v>0</v>
      </c>
      <c r="AB440" s="6">
        <v>0</v>
      </c>
      <c r="AC440" s="6">
        <v>0</v>
      </c>
      <c r="AD440" s="6">
        <v>0</v>
      </c>
      <c r="AE440" s="6">
        <v>2.0434782608695654</v>
      </c>
      <c r="AF440" s="6">
        <v>0</v>
      </c>
      <c r="AG440" s="6">
        <v>0</v>
      </c>
      <c r="AH440" s="1">
        <v>155840</v>
      </c>
      <c r="AI440">
        <v>5</v>
      </c>
    </row>
    <row r="441" spans="1:35" x14ac:dyDescent="0.25">
      <c r="A441" t="s">
        <v>508</v>
      </c>
      <c r="B441" t="s">
        <v>408</v>
      </c>
      <c r="C441" t="s">
        <v>710</v>
      </c>
      <c r="D441" t="s">
        <v>607</v>
      </c>
      <c r="E441" s="6">
        <v>86.054347826086953</v>
      </c>
      <c r="F441" s="6">
        <v>4.6086956521739131</v>
      </c>
      <c r="G441" s="6">
        <v>0</v>
      </c>
      <c r="H441" s="6">
        <v>0</v>
      </c>
      <c r="I441" s="6">
        <v>5.6521739130434785</v>
      </c>
      <c r="J441" s="6">
        <v>0</v>
      </c>
      <c r="K441" s="6">
        <v>0</v>
      </c>
      <c r="L441" s="6">
        <v>1.8121739130434789</v>
      </c>
      <c r="M441" s="6">
        <v>0</v>
      </c>
      <c r="N441" s="6">
        <v>12.350217391304348</v>
      </c>
      <c r="O441" s="6">
        <f>SUM(NonNurse[[#This Row],[Qualified Social Work Staff Hours]],NonNurse[[#This Row],[Other Social Work Staff Hours]])/NonNurse[[#This Row],[MDS Census]]</f>
        <v>0.14351648351648352</v>
      </c>
      <c r="P441" s="6">
        <v>5.6059782608695654</v>
      </c>
      <c r="Q441" s="6">
        <v>13.819891304347827</v>
      </c>
      <c r="R441" s="6">
        <f>SUM(NonNurse[[#This Row],[Qualified Activities Professional Hours]],NonNurse[[#This Row],[Other Activities Professional Hours]])/NonNurse[[#This Row],[MDS Census]]</f>
        <v>0.22573954780851335</v>
      </c>
      <c r="S441" s="6">
        <v>4.9292391304347829</v>
      </c>
      <c r="T441" s="6">
        <v>12.457934782608692</v>
      </c>
      <c r="U441" s="6">
        <v>0</v>
      </c>
      <c r="V441" s="6">
        <f>SUM(NonNurse[[#This Row],[Occupational Therapist Hours]],NonNurse[[#This Row],[OT Assistant Hours]],NonNurse[[#This Row],[OT Aide Hours]])/NonNurse[[#This Row],[MDS Census]]</f>
        <v>0.20204875584185927</v>
      </c>
      <c r="W441" s="6">
        <v>6.2963043478260889</v>
      </c>
      <c r="X441" s="6">
        <v>14.229782608695654</v>
      </c>
      <c r="Y441" s="6">
        <v>0</v>
      </c>
      <c r="Z441" s="6">
        <f>SUM(NonNurse[[#This Row],[Physical Therapist (PT) Hours]],NonNurse[[#This Row],[PT Assistant Hours]],NonNurse[[#This Row],[PT Aide Hours]])/NonNurse[[#This Row],[MDS Census]]</f>
        <v>0.23852469369710758</v>
      </c>
      <c r="AA441" s="6">
        <v>0</v>
      </c>
      <c r="AB441" s="6">
        <v>0</v>
      </c>
      <c r="AC441" s="6">
        <v>0</v>
      </c>
      <c r="AD441" s="6">
        <v>26.27771739130435</v>
      </c>
      <c r="AE441" s="6">
        <v>0</v>
      </c>
      <c r="AF441" s="6">
        <v>0</v>
      </c>
      <c r="AG441" s="6">
        <v>0</v>
      </c>
      <c r="AH441" s="1">
        <v>155773</v>
      </c>
      <c r="AI441">
        <v>5</v>
      </c>
    </row>
    <row r="442" spans="1:35" x14ac:dyDescent="0.25">
      <c r="A442" t="s">
        <v>508</v>
      </c>
      <c r="B442" t="s">
        <v>377</v>
      </c>
      <c r="C442" t="s">
        <v>729</v>
      </c>
      <c r="D442" t="s">
        <v>546</v>
      </c>
      <c r="E442" s="6">
        <v>43.5</v>
      </c>
      <c r="F442" s="6">
        <v>23.10565217391305</v>
      </c>
      <c r="G442" s="6">
        <v>0.70652173913043481</v>
      </c>
      <c r="H442" s="6">
        <v>4.8913043478260872E-2</v>
      </c>
      <c r="I442" s="6">
        <v>0</v>
      </c>
      <c r="J442" s="6">
        <v>0</v>
      </c>
      <c r="K442" s="6">
        <v>0</v>
      </c>
      <c r="L442" s="6">
        <v>1.191413043478261</v>
      </c>
      <c r="M442" s="6">
        <v>0</v>
      </c>
      <c r="N442" s="6">
        <v>0</v>
      </c>
      <c r="O442" s="6">
        <f>SUM(NonNurse[[#This Row],[Qualified Social Work Staff Hours]],NonNurse[[#This Row],[Other Social Work Staff Hours]])/NonNurse[[#This Row],[MDS Census]]</f>
        <v>0</v>
      </c>
      <c r="P442" s="6">
        <v>6.0173913043478287</v>
      </c>
      <c r="Q442" s="6">
        <v>6.6073913043478285</v>
      </c>
      <c r="R442" s="6">
        <f>SUM(NonNurse[[#This Row],[Qualified Activities Professional Hours]],NonNurse[[#This Row],[Other Activities Professional Hours]])/NonNurse[[#This Row],[MDS Census]]</f>
        <v>0.290224887556222</v>
      </c>
      <c r="S442" s="6">
        <v>1.5949999999999995</v>
      </c>
      <c r="T442" s="6">
        <v>5.0134782608695643</v>
      </c>
      <c r="U442" s="6">
        <v>0</v>
      </c>
      <c r="V442" s="6">
        <f>SUM(NonNurse[[#This Row],[Occupational Therapist Hours]],NonNurse[[#This Row],[OT Assistant Hours]],NonNurse[[#This Row],[OT Aide Hours]])/NonNurse[[#This Row],[MDS Census]]</f>
        <v>0.1519190404797601</v>
      </c>
      <c r="W442" s="6">
        <v>4.4470652173913043</v>
      </c>
      <c r="X442" s="6">
        <v>0.26195652173913048</v>
      </c>
      <c r="Y442" s="6">
        <v>0</v>
      </c>
      <c r="Z442" s="6">
        <f>SUM(NonNurse[[#This Row],[Physical Therapist (PT) Hours]],NonNurse[[#This Row],[PT Assistant Hours]],NonNurse[[#This Row],[PT Aide Hours]])/NonNurse[[#This Row],[MDS Census]]</f>
        <v>0.10825337331334334</v>
      </c>
      <c r="AA442" s="6">
        <v>0</v>
      </c>
      <c r="AB442" s="6">
        <v>0</v>
      </c>
      <c r="AC442" s="6">
        <v>0</v>
      </c>
      <c r="AD442" s="6">
        <v>39.272500000000001</v>
      </c>
      <c r="AE442" s="6">
        <v>0</v>
      </c>
      <c r="AF442" s="6">
        <v>0</v>
      </c>
      <c r="AG442" s="6">
        <v>0</v>
      </c>
      <c r="AH442" s="1">
        <v>155734</v>
      </c>
      <c r="AI442">
        <v>5</v>
      </c>
    </row>
    <row r="443" spans="1:35" x14ac:dyDescent="0.25">
      <c r="A443" t="s">
        <v>508</v>
      </c>
      <c r="B443" t="s">
        <v>381</v>
      </c>
      <c r="C443" t="s">
        <v>803</v>
      </c>
      <c r="D443" t="s">
        <v>591</v>
      </c>
      <c r="E443" s="6">
        <v>41.554347826086953</v>
      </c>
      <c r="F443" s="6">
        <v>5.3913043478260869</v>
      </c>
      <c r="G443" s="6">
        <v>7.0652173913043473E-2</v>
      </c>
      <c r="H443" s="6">
        <v>0</v>
      </c>
      <c r="I443" s="6">
        <v>0.39130434782608697</v>
      </c>
      <c r="J443" s="6">
        <v>0</v>
      </c>
      <c r="K443" s="6">
        <v>0</v>
      </c>
      <c r="L443" s="6">
        <v>0.1233695652173913</v>
      </c>
      <c r="M443" s="6">
        <v>7.3369565217391311E-2</v>
      </c>
      <c r="N443" s="6">
        <v>13.3125</v>
      </c>
      <c r="O443" s="6">
        <f>SUM(NonNurse[[#This Row],[Qualified Social Work Staff Hours]],NonNurse[[#This Row],[Other Social Work Staff Hours]])/NonNurse[[#This Row],[MDS Census]]</f>
        <v>0.32212921789170812</v>
      </c>
      <c r="P443" s="6">
        <v>5.8396739130434785</v>
      </c>
      <c r="Q443" s="6">
        <v>8.8451086956521738</v>
      </c>
      <c r="R443" s="6">
        <f>SUM(NonNurse[[#This Row],[Qualified Activities Professional Hours]],NonNurse[[#This Row],[Other Activities Professional Hours]])/NonNurse[[#This Row],[MDS Census]]</f>
        <v>0.35338739210044473</v>
      </c>
      <c r="S443" s="6">
        <v>0.14793478260869564</v>
      </c>
      <c r="T443" s="6">
        <v>0.88423913043478253</v>
      </c>
      <c r="U443" s="6">
        <v>0</v>
      </c>
      <c r="V443" s="6">
        <f>SUM(NonNurse[[#This Row],[Occupational Therapist Hours]],NonNurse[[#This Row],[OT Assistant Hours]],NonNurse[[#This Row],[OT Aide Hours]])/NonNurse[[#This Row],[MDS Census]]</f>
        <v>2.4839131572063824E-2</v>
      </c>
      <c r="W443" s="6">
        <v>1.3114130434782609</v>
      </c>
      <c r="X443" s="6">
        <v>1.6740217391304351</v>
      </c>
      <c r="Y443" s="6">
        <v>0</v>
      </c>
      <c r="Z443" s="6">
        <f>SUM(NonNurse[[#This Row],[Physical Therapist (PT) Hours]],NonNurse[[#This Row],[PT Assistant Hours]],NonNurse[[#This Row],[PT Aide Hours]])/NonNurse[[#This Row],[MDS Census]]</f>
        <v>7.1844101490975684E-2</v>
      </c>
      <c r="AA443" s="6">
        <v>0</v>
      </c>
      <c r="AB443" s="6">
        <v>0</v>
      </c>
      <c r="AC443" s="6">
        <v>0</v>
      </c>
      <c r="AD443" s="6">
        <v>0</v>
      </c>
      <c r="AE443" s="6">
        <v>0</v>
      </c>
      <c r="AF443" s="6">
        <v>0</v>
      </c>
      <c r="AG443" s="6">
        <v>0</v>
      </c>
      <c r="AH443" s="1">
        <v>155740</v>
      </c>
      <c r="AI443">
        <v>5</v>
      </c>
    </row>
    <row r="444" spans="1:35" x14ac:dyDescent="0.25">
      <c r="A444" t="s">
        <v>508</v>
      </c>
      <c r="B444" t="s">
        <v>233</v>
      </c>
      <c r="C444" t="s">
        <v>638</v>
      </c>
      <c r="D444" t="s">
        <v>616</v>
      </c>
      <c r="E444" s="6">
        <v>50.304347826086953</v>
      </c>
      <c r="F444" s="6">
        <v>5.4782608695652177</v>
      </c>
      <c r="G444" s="6">
        <v>0.46739130434782611</v>
      </c>
      <c r="H444" s="6">
        <v>0.22065217391304348</v>
      </c>
      <c r="I444" s="6">
        <v>0.31521739130434784</v>
      </c>
      <c r="J444" s="6">
        <v>0</v>
      </c>
      <c r="K444" s="6">
        <v>0</v>
      </c>
      <c r="L444" s="6">
        <v>2.7838043478260857</v>
      </c>
      <c r="M444" s="6">
        <v>5.0434782608695654</v>
      </c>
      <c r="N444" s="6">
        <v>0</v>
      </c>
      <c r="O444" s="6">
        <f>SUM(NonNurse[[#This Row],[Qualified Social Work Staff Hours]],NonNurse[[#This Row],[Other Social Work Staff Hours]])/NonNurse[[#This Row],[MDS Census]]</f>
        <v>0.10025929127052724</v>
      </c>
      <c r="P444" s="6">
        <v>5.0197826086956532</v>
      </c>
      <c r="Q444" s="6">
        <v>0</v>
      </c>
      <c r="R444" s="6">
        <f>SUM(NonNurse[[#This Row],[Qualified Activities Professional Hours]],NonNurse[[#This Row],[Other Activities Professional Hours]])/NonNurse[[#This Row],[MDS Census]]</f>
        <v>9.9788245462402794E-2</v>
      </c>
      <c r="S444" s="6">
        <v>6.1335869565217411</v>
      </c>
      <c r="T444" s="6">
        <v>0.18413043478260868</v>
      </c>
      <c r="U444" s="6">
        <v>0</v>
      </c>
      <c r="V444" s="6">
        <f>SUM(NonNurse[[#This Row],[Occupational Therapist Hours]],NonNurse[[#This Row],[OT Assistant Hours]],NonNurse[[#This Row],[OT Aide Hours]])/NonNurse[[#This Row],[MDS Census]]</f>
        <v>0.12558988764044948</v>
      </c>
      <c r="W444" s="6">
        <v>3.2413043478260875</v>
      </c>
      <c r="X444" s="6">
        <v>1.0496739130434782</v>
      </c>
      <c r="Y444" s="6">
        <v>0</v>
      </c>
      <c r="Z444" s="6">
        <f>SUM(NonNurse[[#This Row],[Physical Therapist (PT) Hours]],NonNurse[[#This Row],[PT Assistant Hours]],NonNurse[[#This Row],[PT Aide Hours]])/NonNurse[[#This Row],[MDS Census]]</f>
        <v>8.5300345721694051E-2</v>
      </c>
      <c r="AA444" s="6">
        <v>0</v>
      </c>
      <c r="AB444" s="6">
        <v>0</v>
      </c>
      <c r="AC444" s="6">
        <v>0</v>
      </c>
      <c r="AD444" s="6">
        <v>0</v>
      </c>
      <c r="AE444" s="6">
        <v>0</v>
      </c>
      <c r="AF444" s="6">
        <v>0</v>
      </c>
      <c r="AG444" s="6">
        <v>0</v>
      </c>
      <c r="AH444" s="1">
        <v>155478</v>
      </c>
      <c r="AI444">
        <v>5</v>
      </c>
    </row>
    <row r="445" spans="1:35" x14ac:dyDescent="0.25">
      <c r="A445" t="s">
        <v>508</v>
      </c>
      <c r="B445" t="s">
        <v>181</v>
      </c>
      <c r="C445" t="s">
        <v>755</v>
      </c>
      <c r="D445" t="s">
        <v>565</v>
      </c>
      <c r="E445" s="6">
        <v>55.630434782608695</v>
      </c>
      <c r="F445" s="6">
        <v>5.3913043478260869</v>
      </c>
      <c r="G445" s="6">
        <v>0.4891304347826087</v>
      </c>
      <c r="H445" s="6">
        <v>0.21847826086956523</v>
      </c>
      <c r="I445" s="6">
        <v>0.21739130434782608</v>
      </c>
      <c r="J445" s="6">
        <v>0</v>
      </c>
      <c r="K445" s="6">
        <v>0</v>
      </c>
      <c r="L445" s="6">
        <v>0.97250000000000003</v>
      </c>
      <c r="M445" s="6">
        <v>4.8097826086956523</v>
      </c>
      <c r="N445" s="6">
        <v>4.9782608695652177</v>
      </c>
      <c r="O445" s="6">
        <f>SUM(NonNurse[[#This Row],[Qualified Social Work Staff Hours]],NonNurse[[#This Row],[Other Social Work Staff Hours]])/NonNurse[[#This Row],[MDS Census]]</f>
        <v>0.17594763579523254</v>
      </c>
      <c r="P445" s="6">
        <v>3.3177173913043481</v>
      </c>
      <c r="Q445" s="6">
        <v>0</v>
      </c>
      <c r="R445" s="6">
        <f>SUM(NonNurse[[#This Row],[Qualified Activities Professional Hours]],NonNurse[[#This Row],[Other Activities Professional Hours]])/NonNurse[[#This Row],[MDS Census]]</f>
        <v>5.9638530676045333E-2</v>
      </c>
      <c r="S445" s="6">
        <v>4.7001086956521752</v>
      </c>
      <c r="T445" s="6">
        <v>0</v>
      </c>
      <c r="U445" s="6">
        <v>0</v>
      </c>
      <c r="V445" s="6">
        <f>SUM(NonNurse[[#This Row],[Occupational Therapist Hours]],NonNurse[[#This Row],[OT Assistant Hours]],NonNurse[[#This Row],[OT Aide Hours]])/NonNurse[[#This Row],[MDS Census]]</f>
        <v>8.4488081281750713E-2</v>
      </c>
      <c r="W445" s="6">
        <v>5.3274999999999997</v>
      </c>
      <c r="X445" s="6">
        <v>7.5543478260869559E-2</v>
      </c>
      <c r="Y445" s="6">
        <v>0</v>
      </c>
      <c r="Z445" s="6">
        <f>SUM(NonNurse[[#This Row],[Physical Therapist (PT) Hours]],NonNurse[[#This Row],[PT Assistant Hours]],NonNurse[[#This Row],[PT Aide Hours]])/NonNurse[[#This Row],[MDS Census]]</f>
        <v>9.712387651426338E-2</v>
      </c>
      <c r="AA445" s="6">
        <v>0</v>
      </c>
      <c r="AB445" s="6">
        <v>0</v>
      </c>
      <c r="AC445" s="6">
        <v>0</v>
      </c>
      <c r="AD445" s="6">
        <v>0</v>
      </c>
      <c r="AE445" s="6">
        <v>0</v>
      </c>
      <c r="AF445" s="6">
        <v>0</v>
      </c>
      <c r="AG445" s="6">
        <v>0</v>
      </c>
      <c r="AH445" s="1">
        <v>155368</v>
      </c>
      <c r="AI445">
        <v>5</v>
      </c>
    </row>
    <row r="446" spans="1:35" x14ac:dyDescent="0.25">
      <c r="A446" t="s">
        <v>508</v>
      </c>
      <c r="B446" t="s">
        <v>231</v>
      </c>
      <c r="C446" t="s">
        <v>708</v>
      </c>
      <c r="D446" t="s">
        <v>605</v>
      </c>
      <c r="E446" s="6">
        <v>13.445652173913043</v>
      </c>
      <c r="F446" s="6">
        <v>1.8940217391304339</v>
      </c>
      <c r="G446" s="6">
        <v>0.15217391304347827</v>
      </c>
      <c r="H446" s="6">
        <v>0.17391304347826086</v>
      </c>
      <c r="I446" s="6">
        <v>0.16304347826086957</v>
      </c>
      <c r="J446" s="6">
        <v>0</v>
      </c>
      <c r="K446" s="6">
        <v>0.13043478260869565</v>
      </c>
      <c r="L446" s="6">
        <v>1.3880434782608693</v>
      </c>
      <c r="M446" s="6">
        <v>5.6521739130434785</v>
      </c>
      <c r="N446" s="6">
        <v>0</v>
      </c>
      <c r="O446" s="6">
        <f>SUM(NonNurse[[#This Row],[Qualified Social Work Staff Hours]],NonNurse[[#This Row],[Other Social Work Staff Hours]])/NonNurse[[#This Row],[MDS Census]]</f>
        <v>0.42037186742118032</v>
      </c>
      <c r="P446" s="6">
        <v>0.77173913043478259</v>
      </c>
      <c r="Q446" s="6">
        <v>0.2391304347826087</v>
      </c>
      <c r="R446" s="6">
        <f>SUM(NonNurse[[#This Row],[Qualified Activities Professional Hours]],NonNurse[[#This Row],[Other Activities Professional Hours]])/NonNurse[[#This Row],[MDS Census]]</f>
        <v>7.5181891673403403E-2</v>
      </c>
      <c r="S446" s="6">
        <v>1.7028260869565224</v>
      </c>
      <c r="T446" s="6">
        <v>5.7318478260869554</v>
      </c>
      <c r="U446" s="6">
        <v>0</v>
      </c>
      <c r="V446" s="6">
        <f>SUM(NonNurse[[#This Row],[Occupational Therapist Hours]],NonNurse[[#This Row],[OT Assistant Hours]],NonNurse[[#This Row],[OT Aide Hours]])/NonNurse[[#This Row],[MDS Census]]</f>
        <v>0.5529426030719482</v>
      </c>
      <c r="W446" s="6">
        <v>3.8653260869565211</v>
      </c>
      <c r="X446" s="6">
        <v>3.5933695652173911</v>
      </c>
      <c r="Y446" s="6">
        <v>0</v>
      </c>
      <c r="Z446" s="6">
        <f>SUM(NonNurse[[#This Row],[Physical Therapist (PT) Hours]],NonNurse[[#This Row],[PT Assistant Hours]],NonNurse[[#This Row],[PT Aide Hours]])/NonNurse[[#This Row],[MDS Census]]</f>
        <v>0.55472918350848821</v>
      </c>
      <c r="AA446" s="6">
        <v>0</v>
      </c>
      <c r="AB446" s="6">
        <v>0</v>
      </c>
      <c r="AC446" s="6">
        <v>0</v>
      </c>
      <c r="AD446" s="6">
        <v>0</v>
      </c>
      <c r="AE446" s="6">
        <v>0</v>
      </c>
      <c r="AF446" s="6">
        <v>0</v>
      </c>
      <c r="AG446" s="6">
        <v>0</v>
      </c>
      <c r="AH446" s="1">
        <v>155475</v>
      </c>
      <c r="AI446">
        <v>5</v>
      </c>
    </row>
    <row r="447" spans="1:35" x14ac:dyDescent="0.25">
      <c r="A447" t="s">
        <v>508</v>
      </c>
      <c r="B447" t="s">
        <v>33</v>
      </c>
      <c r="C447" t="s">
        <v>709</v>
      </c>
      <c r="D447" t="s">
        <v>606</v>
      </c>
      <c r="E447" s="6">
        <v>104.83695652173913</v>
      </c>
      <c r="F447" s="6">
        <v>10.766304347826088</v>
      </c>
      <c r="G447" s="6">
        <v>0.78260869565217395</v>
      </c>
      <c r="H447" s="6">
        <v>0.40217391304347827</v>
      </c>
      <c r="I447" s="6">
        <v>3.2173913043478262</v>
      </c>
      <c r="J447" s="6">
        <v>0</v>
      </c>
      <c r="K447" s="6">
        <v>0</v>
      </c>
      <c r="L447" s="6">
        <v>5.3327173913043477</v>
      </c>
      <c r="M447" s="6">
        <v>4.7391304347826084</v>
      </c>
      <c r="N447" s="6">
        <v>10.77554347826087</v>
      </c>
      <c r="O447" s="6">
        <f>SUM(NonNurse[[#This Row],[Qualified Social Work Staff Hours]],NonNurse[[#This Row],[Other Social Work Staff Hours]])/NonNurse[[#This Row],[MDS Census]]</f>
        <v>0.14798859512700882</v>
      </c>
      <c r="P447" s="6">
        <v>15.199891304347823</v>
      </c>
      <c r="Q447" s="6">
        <v>0</v>
      </c>
      <c r="R447" s="6">
        <f>SUM(NonNurse[[#This Row],[Qualified Activities Professional Hours]],NonNurse[[#This Row],[Other Activities Professional Hours]])/NonNurse[[#This Row],[MDS Census]]</f>
        <v>0.14498600311041987</v>
      </c>
      <c r="S447" s="6">
        <v>2.1471739130434786</v>
      </c>
      <c r="T447" s="6">
        <v>5.1425000000000001</v>
      </c>
      <c r="U447" s="6">
        <v>0</v>
      </c>
      <c r="V447" s="6">
        <f>SUM(NonNurse[[#This Row],[Occupational Therapist Hours]],NonNurse[[#This Row],[OT Assistant Hours]],NonNurse[[#This Row],[OT Aide Hours]])/NonNurse[[#This Row],[MDS Census]]</f>
        <v>6.953343701399689E-2</v>
      </c>
      <c r="W447" s="6">
        <v>10.183043478260869</v>
      </c>
      <c r="X447" s="6">
        <v>5.3847826086956543</v>
      </c>
      <c r="Y447" s="6">
        <v>0</v>
      </c>
      <c r="Z447" s="6">
        <f>SUM(NonNurse[[#This Row],[Physical Therapist (PT) Hours]],NonNurse[[#This Row],[PT Assistant Hours]],NonNurse[[#This Row],[PT Aide Hours]])/NonNurse[[#This Row],[MDS Census]]</f>
        <v>0.14849559357179887</v>
      </c>
      <c r="AA447" s="6">
        <v>0</v>
      </c>
      <c r="AB447" s="6">
        <v>0</v>
      </c>
      <c r="AC447" s="6">
        <v>0</v>
      </c>
      <c r="AD447" s="6">
        <v>0</v>
      </c>
      <c r="AE447" s="6">
        <v>48.25</v>
      </c>
      <c r="AF447" s="6">
        <v>0</v>
      </c>
      <c r="AG447" s="6">
        <v>0</v>
      </c>
      <c r="AH447" s="1">
        <v>155103</v>
      </c>
      <c r="AI447">
        <v>5</v>
      </c>
    </row>
    <row r="448" spans="1:35" x14ac:dyDescent="0.25">
      <c r="A448" t="s">
        <v>508</v>
      </c>
      <c r="B448" t="s">
        <v>486</v>
      </c>
      <c r="C448" t="s">
        <v>696</v>
      </c>
      <c r="D448" t="s">
        <v>557</v>
      </c>
      <c r="E448" s="6">
        <v>25.239130434782609</v>
      </c>
      <c r="F448" s="6">
        <v>0.95652173913043481</v>
      </c>
      <c r="G448" s="6">
        <v>1.173913043478261</v>
      </c>
      <c r="H448" s="6">
        <v>0.11956521739130435</v>
      </c>
      <c r="I448" s="6">
        <v>0.2391304347826087</v>
      </c>
      <c r="J448" s="6">
        <v>0</v>
      </c>
      <c r="K448" s="6">
        <v>0</v>
      </c>
      <c r="L448" s="6">
        <v>0.12945652173913044</v>
      </c>
      <c r="M448" s="6">
        <v>1.3913043478260869</v>
      </c>
      <c r="N448" s="6">
        <v>0</v>
      </c>
      <c r="O448" s="6">
        <f>SUM(NonNurse[[#This Row],[Qualified Social Work Staff Hours]],NonNurse[[#This Row],[Other Social Work Staff Hours]])/NonNurse[[#This Row],[MDS Census]]</f>
        <v>5.512489233419466E-2</v>
      </c>
      <c r="P448" s="6">
        <v>5.4095652173913056</v>
      </c>
      <c r="Q448" s="6">
        <v>0</v>
      </c>
      <c r="R448" s="6">
        <f>SUM(NonNurse[[#This Row],[Qualified Activities Professional Hours]],NonNurse[[#This Row],[Other Activities Professional Hours]])/NonNurse[[#This Row],[MDS Census]]</f>
        <v>0.21433247200689065</v>
      </c>
      <c r="S448" s="6">
        <v>0.53043478260869559</v>
      </c>
      <c r="T448" s="6">
        <v>2.6774999999999998</v>
      </c>
      <c r="U448" s="6">
        <v>0</v>
      </c>
      <c r="V448" s="6">
        <f>SUM(NonNurse[[#This Row],[Occupational Therapist Hours]],NonNurse[[#This Row],[OT Assistant Hours]],NonNurse[[#This Row],[OT Aide Hours]])/NonNurse[[#This Row],[MDS Census]]</f>
        <v>0.12710163652024117</v>
      </c>
      <c r="W448" s="6">
        <v>9.1913043478260867</v>
      </c>
      <c r="X448" s="6">
        <v>9.3152173913043479E-2</v>
      </c>
      <c r="Y448" s="6">
        <v>4.9891304347826084</v>
      </c>
      <c r="Z448" s="6">
        <f>SUM(NonNurse[[#This Row],[Physical Therapist (PT) Hours]],NonNurse[[#This Row],[PT Assistant Hours]],NonNurse[[#This Row],[PT Aide Hours]])/NonNurse[[#This Row],[MDS Census]]</f>
        <v>0.56553402239448758</v>
      </c>
      <c r="AA448" s="6">
        <v>0</v>
      </c>
      <c r="AB448" s="6">
        <v>0</v>
      </c>
      <c r="AC448" s="6">
        <v>0</v>
      </c>
      <c r="AD448" s="6">
        <v>0</v>
      </c>
      <c r="AE448" s="6">
        <v>28.260869565217391</v>
      </c>
      <c r="AF448" s="6">
        <v>0</v>
      </c>
      <c r="AG448" s="6">
        <v>0</v>
      </c>
      <c r="AH448" s="1">
        <v>155857</v>
      </c>
      <c r="AI448">
        <v>5</v>
      </c>
    </row>
    <row r="449" spans="1:35" x14ac:dyDescent="0.25">
      <c r="A449" t="s">
        <v>508</v>
      </c>
      <c r="B449" t="s">
        <v>254</v>
      </c>
      <c r="C449" t="s">
        <v>773</v>
      </c>
      <c r="D449" t="s">
        <v>619</v>
      </c>
      <c r="E449" s="6">
        <v>58.902173913043477</v>
      </c>
      <c r="F449" s="6">
        <v>11.727173913043472</v>
      </c>
      <c r="G449" s="6">
        <v>0</v>
      </c>
      <c r="H449" s="6">
        <v>0</v>
      </c>
      <c r="I449" s="6">
        <v>0</v>
      </c>
      <c r="J449" s="6">
        <v>0</v>
      </c>
      <c r="K449" s="6">
        <v>0</v>
      </c>
      <c r="L449" s="6">
        <v>0</v>
      </c>
      <c r="M449" s="6">
        <v>5.6896739130434728</v>
      </c>
      <c r="N449" s="6">
        <v>0</v>
      </c>
      <c r="O449" s="6">
        <f>SUM(NonNurse[[#This Row],[Qualified Social Work Staff Hours]],NonNurse[[#This Row],[Other Social Work Staff Hours]])/NonNurse[[#This Row],[MDS Census]]</f>
        <v>9.6595312788337245E-2</v>
      </c>
      <c r="P449" s="6">
        <v>5.0640217391304354</v>
      </c>
      <c r="Q449" s="6">
        <v>0</v>
      </c>
      <c r="R449" s="6">
        <f>SUM(NonNurse[[#This Row],[Qualified Activities Professional Hours]],NonNurse[[#This Row],[Other Activities Professional Hours]])/NonNurse[[#This Row],[MDS Census]]</f>
        <v>8.5973426831518748E-2</v>
      </c>
      <c r="S449" s="6">
        <v>0</v>
      </c>
      <c r="T449" s="6">
        <v>0</v>
      </c>
      <c r="U449" s="6">
        <v>0</v>
      </c>
      <c r="V449" s="6">
        <f>SUM(NonNurse[[#This Row],[Occupational Therapist Hours]],NonNurse[[#This Row],[OT Assistant Hours]],NonNurse[[#This Row],[OT Aide Hours]])/NonNurse[[#This Row],[MDS Census]]</f>
        <v>0</v>
      </c>
      <c r="W449" s="6">
        <v>0</v>
      </c>
      <c r="X449" s="6">
        <v>0</v>
      </c>
      <c r="Y449" s="6">
        <v>0</v>
      </c>
      <c r="Z449" s="6">
        <f>SUM(NonNurse[[#This Row],[Physical Therapist (PT) Hours]],NonNurse[[#This Row],[PT Assistant Hours]],NonNurse[[#This Row],[PT Aide Hours]])/NonNurse[[#This Row],[MDS Census]]</f>
        <v>0</v>
      </c>
      <c r="AA449" s="6">
        <v>0</v>
      </c>
      <c r="AB449" s="6">
        <v>0</v>
      </c>
      <c r="AC449" s="6">
        <v>0</v>
      </c>
      <c r="AD449" s="6">
        <v>30.985760869565219</v>
      </c>
      <c r="AE449" s="6">
        <v>0</v>
      </c>
      <c r="AF449" s="6">
        <v>0</v>
      </c>
      <c r="AG449" s="6">
        <v>0</v>
      </c>
      <c r="AH449" s="1">
        <v>155508</v>
      </c>
      <c r="AI449">
        <v>5</v>
      </c>
    </row>
    <row r="450" spans="1:35" x14ac:dyDescent="0.25">
      <c r="A450" t="s">
        <v>508</v>
      </c>
      <c r="B450" t="s">
        <v>431</v>
      </c>
      <c r="C450" t="s">
        <v>773</v>
      </c>
      <c r="D450" t="s">
        <v>619</v>
      </c>
      <c r="E450" s="6">
        <v>40.25</v>
      </c>
      <c r="F450" s="6">
        <v>5.8386956521739091</v>
      </c>
      <c r="G450" s="6">
        <v>0</v>
      </c>
      <c r="H450" s="6">
        <v>0</v>
      </c>
      <c r="I450" s="6">
        <v>0</v>
      </c>
      <c r="J450" s="6">
        <v>0</v>
      </c>
      <c r="K450" s="6">
        <v>0</v>
      </c>
      <c r="L450" s="6">
        <v>0</v>
      </c>
      <c r="M450" s="6">
        <v>0.74543478260869567</v>
      </c>
      <c r="N450" s="6">
        <v>0</v>
      </c>
      <c r="O450" s="6">
        <f>SUM(NonNurse[[#This Row],[Qualified Social Work Staff Hours]],NonNurse[[#This Row],[Other Social Work Staff Hours]])/NonNurse[[#This Row],[MDS Census]]</f>
        <v>1.852011882257629E-2</v>
      </c>
      <c r="P450" s="6">
        <v>5.9747826086956488</v>
      </c>
      <c r="Q450" s="6">
        <v>0</v>
      </c>
      <c r="R450" s="6">
        <f>SUM(NonNurse[[#This Row],[Qualified Activities Professional Hours]],NonNurse[[#This Row],[Other Activities Professional Hours]])/NonNurse[[#This Row],[MDS Census]]</f>
        <v>0.14844180394274903</v>
      </c>
      <c r="S450" s="6">
        <v>0</v>
      </c>
      <c r="T450" s="6">
        <v>0</v>
      </c>
      <c r="U450" s="6">
        <v>0</v>
      </c>
      <c r="V450" s="6">
        <f>SUM(NonNurse[[#This Row],[Occupational Therapist Hours]],NonNurse[[#This Row],[OT Assistant Hours]],NonNurse[[#This Row],[OT Aide Hours]])/NonNurse[[#This Row],[MDS Census]]</f>
        <v>0</v>
      </c>
      <c r="W450" s="6">
        <v>0</v>
      </c>
      <c r="X450" s="6">
        <v>0</v>
      </c>
      <c r="Y450" s="6">
        <v>0</v>
      </c>
      <c r="Z450" s="6">
        <f>SUM(NonNurse[[#This Row],[Physical Therapist (PT) Hours]],NonNurse[[#This Row],[PT Assistant Hours]],NonNurse[[#This Row],[PT Aide Hours]])/NonNurse[[#This Row],[MDS Census]]</f>
        <v>0</v>
      </c>
      <c r="AA450" s="6">
        <v>0</v>
      </c>
      <c r="AB450" s="6">
        <v>0</v>
      </c>
      <c r="AC450" s="6">
        <v>0</v>
      </c>
      <c r="AD450" s="6">
        <v>25.895434782608685</v>
      </c>
      <c r="AE450" s="6">
        <v>0</v>
      </c>
      <c r="AF450" s="6">
        <v>0</v>
      </c>
      <c r="AG450" s="6">
        <v>0</v>
      </c>
      <c r="AH450" s="1">
        <v>155801</v>
      </c>
      <c r="AI450">
        <v>5</v>
      </c>
    </row>
    <row r="451" spans="1:35" x14ac:dyDescent="0.25">
      <c r="A451" t="s">
        <v>508</v>
      </c>
      <c r="B451" t="s">
        <v>106</v>
      </c>
      <c r="C451" t="s">
        <v>734</v>
      </c>
      <c r="D451" t="s">
        <v>576</v>
      </c>
      <c r="E451" s="6">
        <v>38.260869565217391</v>
      </c>
      <c r="F451" s="6">
        <v>5.7391304347826084</v>
      </c>
      <c r="G451" s="6">
        <v>0</v>
      </c>
      <c r="H451" s="6">
        <v>0.24456521739130435</v>
      </c>
      <c r="I451" s="6">
        <v>0.69565217391304346</v>
      </c>
      <c r="J451" s="6">
        <v>0</v>
      </c>
      <c r="K451" s="6">
        <v>0</v>
      </c>
      <c r="L451" s="6">
        <v>0.73826086956521741</v>
      </c>
      <c r="M451" s="6">
        <v>6.2875000000000032</v>
      </c>
      <c r="N451" s="6">
        <v>3.0804347826086969</v>
      </c>
      <c r="O451" s="6">
        <f>SUM(NonNurse[[#This Row],[Qualified Social Work Staff Hours]],NonNurse[[#This Row],[Other Social Work Staff Hours]])/NonNurse[[#This Row],[MDS Census]]</f>
        <v>0.24484375000000011</v>
      </c>
      <c r="P451" s="6">
        <v>0</v>
      </c>
      <c r="Q451" s="6">
        <v>6.9668478260869557</v>
      </c>
      <c r="R451" s="6">
        <f>SUM(NonNurse[[#This Row],[Qualified Activities Professional Hours]],NonNurse[[#This Row],[Other Activities Professional Hours]])/NonNurse[[#This Row],[MDS Census]]</f>
        <v>0.18208806818181816</v>
      </c>
      <c r="S451" s="6">
        <v>1.1793478260869565</v>
      </c>
      <c r="T451" s="6">
        <v>7.2364130434782608</v>
      </c>
      <c r="U451" s="6">
        <v>0</v>
      </c>
      <c r="V451" s="6">
        <f>SUM(NonNurse[[#This Row],[Occupational Therapist Hours]],NonNurse[[#This Row],[OT Assistant Hours]],NonNurse[[#This Row],[OT Aide Hours]])/NonNurse[[#This Row],[MDS Census]]</f>
        <v>0.21995738636363635</v>
      </c>
      <c r="W451" s="6">
        <v>3.3423913043478262</v>
      </c>
      <c r="X451" s="6">
        <v>5.2771739130434785</v>
      </c>
      <c r="Y451" s="6">
        <v>0</v>
      </c>
      <c r="Z451" s="6">
        <f>SUM(NonNurse[[#This Row],[Physical Therapist (PT) Hours]],NonNurse[[#This Row],[PT Assistant Hours]],NonNurse[[#This Row],[PT Aide Hours]])/NonNurse[[#This Row],[MDS Census]]</f>
        <v>0.22528409090909093</v>
      </c>
      <c r="AA451" s="6">
        <v>0</v>
      </c>
      <c r="AB451" s="6">
        <v>0</v>
      </c>
      <c r="AC451" s="6">
        <v>0</v>
      </c>
      <c r="AD451" s="6">
        <v>0</v>
      </c>
      <c r="AE451" s="6">
        <v>8.6630434782608692</v>
      </c>
      <c r="AF451" s="6">
        <v>0</v>
      </c>
      <c r="AG451" s="6">
        <v>0</v>
      </c>
      <c r="AH451" s="1">
        <v>155232</v>
      </c>
      <c r="AI451">
        <v>5</v>
      </c>
    </row>
    <row r="452" spans="1:35" x14ac:dyDescent="0.25">
      <c r="A452" t="s">
        <v>508</v>
      </c>
      <c r="B452" t="s">
        <v>153</v>
      </c>
      <c r="C452" t="s">
        <v>696</v>
      </c>
      <c r="D452" t="s">
        <v>557</v>
      </c>
      <c r="E452" s="6">
        <v>137.95652173913044</v>
      </c>
      <c r="F452" s="6">
        <v>5.6521739130434785</v>
      </c>
      <c r="G452" s="6">
        <v>0</v>
      </c>
      <c r="H452" s="6">
        <v>0</v>
      </c>
      <c r="I452" s="6">
        <v>0</v>
      </c>
      <c r="J452" s="6">
        <v>0</v>
      </c>
      <c r="K452" s="6">
        <v>0</v>
      </c>
      <c r="L452" s="6">
        <v>10.217282608695653</v>
      </c>
      <c r="M452" s="6">
        <v>0</v>
      </c>
      <c r="N452" s="6">
        <v>15.529891304347826</v>
      </c>
      <c r="O452" s="6">
        <f>SUM(NonNurse[[#This Row],[Qualified Social Work Staff Hours]],NonNurse[[#This Row],[Other Social Work Staff Hours]])/NonNurse[[#This Row],[MDS Census]]</f>
        <v>0.11257091080995903</v>
      </c>
      <c r="P452" s="6">
        <v>4.9864130434782608</v>
      </c>
      <c r="Q452" s="6">
        <v>8.9076086956521738</v>
      </c>
      <c r="R452" s="6">
        <f>SUM(NonNurse[[#This Row],[Qualified Activities Professional Hours]],NonNurse[[#This Row],[Other Activities Professional Hours]])/NonNurse[[#This Row],[MDS Census]]</f>
        <v>0.10071304758903245</v>
      </c>
      <c r="S452" s="6">
        <v>17.365760869565225</v>
      </c>
      <c r="T452" s="6">
        <v>11.720760869565217</v>
      </c>
      <c r="U452" s="6">
        <v>0</v>
      </c>
      <c r="V452" s="6">
        <f>SUM(NonNurse[[#This Row],[Occupational Therapist Hours]],NonNurse[[#This Row],[OT Assistant Hours]],NonNurse[[#This Row],[OT Aide Hours]])/NonNurse[[#This Row],[MDS Census]]</f>
        <v>0.21083832335329344</v>
      </c>
      <c r="W452" s="6">
        <v>14.534456521739127</v>
      </c>
      <c r="X452" s="6">
        <v>9.1898913043478281</v>
      </c>
      <c r="Y452" s="6">
        <v>0</v>
      </c>
      <c r="Z452" s="6">
        <f>SUM(NonNurse[[#This Row],[Physical Therapist (PT) Hours]],NonNurse[[#This Row],[PT Assistant Hours]],NonNurse[[#This Row],[PT Aide Hours]])/NonNurse[[#This Row],[MDS Census]]</f>
        <v>0.17196974472108414</v>
      </c>
      <c r="AA452" s="6">
        <v>0</v>
      </c>
      <c r="AB452" s="6">
        <v>0</v>
      </c>
      <c r="AC452" s="6">
        <v>0</v>
      </c>
      <c r="AD452" s="6">
        <v>33.084021739130435</v>
      </c>
      <c r="AE452" s="6">
        <v>0</v>
      </c>
      <c r="AF452" s="6">
        <v>0</v>
      </c>
      <c r="AG452" s="6">
        <v>0</v>
      </c>
      <c r="AH452" s="1">
        <v>155327</v>
      </c>
      <c r="AI452">
        <v>5</v>
      </c>
    </row>
    <row r="453" spans="1:35" x14ac:dyDescent="0.25">
      <c r="A453" t="s">
        <v>508</v>
      </c>
      <c r="B453" t="s">
        <v>450</v>
      </c>
      <c r="C453" t="s">
        <v>710</v>
      </c>
      <c r="D453" t="s">
        <v>607</v>
      </c>
      <c r="E453" s="6">
        <v>41.684782608695649</v>
      </c>
      <c r="F453" s="6">
        <v>5.0434782608695654</v>
      </c>
      <c r="G453" s="6">
        <v>0.32608695652173914</v>
      </c>
      <c r="H453" s="6">
        <v>0</v>
      </c>
      <c r="I453" s="6">
        <v>0</v>
      </c>
      <c r="J453" s="6">
        <v>0</v>
      </c>
      <c r="K453" s="6">
        <v>0</v>
      </c>
      <c r="L453" s="6">
        <v>3.5848913043478263</v>
      </c>
      <c r="M453" s="6">
        <v>0</v>
      </c>
      <c r="N453" s="6">
        <v>4.9488043478260861</v>
      </c>
      <c r="O453" s="6">
        <f>SUM(NonNurse[[#This Row],[Qualified Social Work Staff Hours]],NonNurse[[#This Row],[Other Social Work Staff Hours]])/NonNurse[[#This Row],[MDS Census]]</f>
        <v>0.11871968709256844</v>
      </c>
      <c r="P453" s="6">
        <v>5.3460869565217397</v>
      </c>
      <c r="Q453" s="6">
        <v>0</v>
      </c>
      <c r="R453" s="6">
        <f>SUM(NonNurse[[#This Row],[Qualified Activities Professional Hours]],NonNurse[[#This Row],[Other Activities Professional Hours]])/NonNurse[[#This Row],[MDS Census]]</f>
        <v>0.12825032594524122</v>
      </c>
      <c r="S453" s="6">
        <v>2.0073913043478266</v>
      </c>
      <c r="T453" s="6">
        <v>2.2529347826086963</v>
      </c>
      <c r="U453" s="6">
        <v>0</v>
      </c>
      <c r="V453" s="6">
        <f>SUM(NonNurse[[#This Row],[Occupational Therapist Hours]],NonNurse[[#This Row],[OT Assistant Hours]],NonNurse[[#This Row],[OT Aide Hours]])/NonNurse[[#This Row],[MDS Census]]</f>
        <v>0.10220338983050851</v>
      </c>
      <c r="W453" s="6">
        <v>1.3585869565217386</v>
      </c>
      <c r="X453" s="6">
        <v>4.4941304347826074</v>
      </c>
      <c r="Y453" s="6">
        <v>0</v>
      </c>
      <c r="Z453" s="6">
        <f>SUM(NonNurse[[#This Row],[Physical Therapist (PT) Hours]],NonNurse[[#This Row],[PT Assistant Hours]],NonNurse[[#This Row],[PT Aide Hours]])/NonNurse[[#This Row],[MDS Census]]</f>
        <v>0.14040417209908732</v>
      </c>
      <c r="AA453" s="6">
        <v>0</v>
      </c>
      <c r="AB453" s="6">
        <v>0</v>
      </c>
      <c r="AC453" s="6">
        <v>0</v>
      </c>
      <c r="AD453" s="6">
        <v>0</v>
      </c>
      <c r="AE453" s="6">
        <v>0</v>
      </c>
      <c r="AF453" s="6">
        <v>0</v>
      </c>
      <c r="AG453" s="6">
        <v>0</v>
      </c>
      <c r="AH453" s="1">
        <v>155820</v>
      </c>
      <c r="AI453">
        <v>5</v>
      </c>
    </row>
    <row r="454" spans="1:35" x14ac:dyDescent="0.25">
      <c r="A454" t="s">
        <v>508</v>
      </c>
      <c r="B454" t="s">
        <v>81</v>
      </c>
      <c r="C454" t="s">
        <v>656</v>
      </c>
      <c r="D454" t="s">
        <v>576</v>
      </c>
      <c r="E454" s="6">
        <v>63.184782608695649</v>
      </c>
      <c r="F454" s="6">
        <v>5.3913043478260869</v>
      </c>
      <c r="G454" s="6">
        <v>0.4891304347826087</v>
      </c>
      <c r="H454" s="6">
        <v>0.30434782608695654</v>
      </c>
      <c r="I454" s="6">
        <v>0.52173913043478259</v>
      </c>
      <c r="J454" s="6">
        <v>0</v>
      </c>
      <c r="K454" s="6">
        <v>0</v>
      </c>
      <c r="L454" s="6">
        <v>4.4164130434782605</v>
      </c>
      <c r="M454" s="6">
        <v>5.1739130434782608</v>
      </c>
      <c r="N454" s="6">
        <v>5.3043478260869561</v>
      </c>
      <c r="O454" s="6">
        <f>SUM(NonNurse[[#This Row],[Qualified Social Work Staff Hours]],NonNurse[[#This Row],[Other Social Work Staff Hours]])/NonNurse[[#This Row],[MDS Census]]</f>
        <v>0.16583519697230345</v>
      </c>
      <c r="P454" s="6">
        <v>10.059021739130435</v>
      </c>
      <c r="Q454" s="6">
        <v>0.14673913043478262</v>
      </c>
      <c r="R454" s="6">
        <f>SUM(NonNurse[[#This Row],[Qualified Activities Professional Hours]],NonNurse[[#This Row],[Other Activities Professional Hours]])/NonNurse[[#This Row],[MDS Census]]</f>
        <v>0.16152244968174781</v>
      </c>
      <c r="S454" s="6">
        <v>4.6456521739130441</v>
      </c>
      <c r="T454" s="6">
        <v>0</v>
      </c>
      <c r="U454" s="6">
        <v>0</v>
      </c>
      <c r="V454" s="6">
        <f>SUM(NonNurse[[#This Row],[Occupational Therapist Hours]],NonNurse[[#This Row],[OT Assistant Hours]],NonNurse[[#This Row],[OT Aide Hours]])/NonNurse[[#This Row],[MDS Census]]</f>
        <v>7.3524858076724597E-2</v>
      </c>
      <c r="W454" s="6">
        <v>5.3120652173913046</v>
      </c>
      <c r="X454" s="6">
        <v>0</v>
      </c>
      <c r="Y454" s="6">
        <v>0</v>
      </c>
      <c r="Z454" s="6">
        <f>SUM(NonNurse[[#This Row],[Physical Therapist (PT) Hours]],NonNurse[[#This Row],[PT Assistant Hours]],NonNurse[[#This Row],[PT Aide Hours]])/NonNurse[[#This Row],[MDS Census]]</f>
        <v>8.4071907792878042E-2</v>
      </c>
      <c r="AA454" s="6">
        <v>0</v>
      </c>
      <c r="AB454" s="6">
        <v>0</v>
      </c>
      <c r="AC454" s="6">
        <v>0</v>
      </c>
      <c r="AD454" s="6">
        <v>0</v>
      </c>
      <c r="AE454" s="6">
        <v>0</v>
      </c>
      <c r="AF454" s="6">
        <v>0</v>
      </c>
      <c r="AG454" s="6">
        <v>0</v>
      </c>
      <c r="AH454" s="1">
        <v>155200</v>
      </c>
      <c r="AI454">
        <v>5</v>
      </c>
    </row>
    <row r="455" spans="1:35" x14ac:dyDescent="0.25">
      <c r="A455" t="s">
        <v>508</v>
      </c>
      <c r="B455" t="s">
        <v>278</v>
      </c>
      <c r="C455" t="s">
        <v>708</v>
      </c>
      <c r="D455" t="s">
        <v>605</v>
      </c>
      <c r="E455" s="6">
        <v>79.239130434782609</v>
      </c>
      <c r="F455" s="6">
        <v>5.2119565217391308</v>
      </c>
      <c r="G455" s="6">
        <v>0.78260869565217395</v>
      </c>
      <c r="H455" s="6">
        <v>0.35869565217391303</v>
      </c>
      <c r="I455" s="6">
        <v>1.2282608695652173</v>
      </c>
      <c r="J455" s="6">
        <v>0</v>
      </c>
      <c r="K455" s="6">
        <v>1.9456521739130435</v>
      </c>
      <c r="L455" s="6">
        <v>0</v>
      </c>
      <c r="M455" s="6">
        <v>9.4967391304347846</v>
      </c>
      <c r="N455" s="6">
        <v>0</v>
      </c>
      <c r="O455" s="6">
        <f>SUM(NonNurse[[#This Row],[Qualified Social Work Staff Hours]],NonNurse[[#This Row],[Other Social Work Staff Hours]])/NonNurse[[#This Row],[MDS Census]]</f>
        <v>0.11984910836762691</v>
      </c>
      <c r="P455" s="6">
        <v>4.7143478260869562</v>
      </c>
      <c r="Q455" s="6">
        <v>9.498804347826086</v>
      </c>
      <c r="R455" s="6">
        <f>SUM(NonNurse[[#This Row],[Qualified Activities Professional Hours]],NonNurse[[#This Row],[Other Activities Professional Hours]])/NonNurse[[#This Row],[MDS Census]]</f>
        <v>0.17937037037037035</v>
      </c>
      <c r="S455" s="6">
        <v>0</v>
      </c>
      <c r="T455" s="6">
        <v>0</v>
      </c>
      <c r="U455" s="6">
        <v>0</v>
      </c>
      <c r="V455" s="6">
        <f>SUM(NonNurse[[#This Row],[Occupational Therapist Hours]],NonNurse[[#This Row],[OT Assistant Hours]],NonNurse[[#This Row],[OT Aide Hours]])/NonNurse[[#This Row],[MDS Census]]</f>
        <v>0</v>
      </c>
      <c r="W455" s="6">
        <v>0</v>
      </c>
      <c r="X455" s="6">
        <v>0</v>
      </c>
      <c r="Y455" s="6">
        <v>0</v>
      </c>
      <c r="Z455" s="6">
        <f>SUM(NonNurse[[#This Row],[Physical Therapist (PT) Hours]],NonNurse[[#This Row],[PT Assistant Hours]],NonNurse[[#This Row],[PT Aide Hours]])/NonNurse[[#This Row],[MDS Census]]</f>
        <v>0</v>
      </c>
      <c r="AA455" s="6">
        <v>0</v>
      </c>
      <c r="AB455" s="6">
        <v>0</v>
      </c>
      <c r="AC455" s="6">
        <v>0</v>
      </c>
      <c r="AD455" s="6">
        <v>0</v>
      </c>
      <c r="AE455" s="6">
        <v>0</v>
      </c>
      <c r="AF455" s="6">
        <v>0</v>
      </c>
      <c r="AG455" s="6">
        <v>0</v>
      </c>
      <c r="AH455" s="1">
        <v>155567</v>
      </c>
      <c r="AI455">
        <v>5</v>
      </c>
    </row>
    <row r="456" spans="1:35" x14ac:dyDescent="0.25">
      <c r="A456" t="s">
        <v>508</v>
      </c>
      <c r="B456" t="s">
        <v>369</v>
      </c>
      <c r="C456" t="s">
        <v>721</v>
      </c>
      <c r="D456" t="s">
        <v>604</v>
      </c>
      <c r="E456" s="6">
        <v>28.554347826086957</v>
      </c>
      <c r="F456" s="6">
        <v>4.8695652173913047</v>
      </c>
      <c r="G456" s="6">
        <v>0.18478260869565216</v>
      </c>
      <c r="H456" s="6">
        <v>0</v>
      </c>
      <c r="I456" s="6">
        <v>2.6956521739130435</v>
      </c>
      <c r="J456" s="6">
        <v>0</v>
      </c>
      <c r="K456" s="6">
        <v>0</v>
      </c>
      <c r="L456" s="6">
        <v>4.4953260869565215</v>
      </c>
      <c r="M456" s="6">
        <v>4.4347826086956523</v>
      </c>
      <c r="N456" s="6">
        <v>0</v>
      </c>
      <c r="O456" s="6">
        <f>SUM(NonNurse[[#This Row],[Qualified Social Work Staff Hours]],NonNurse[[#This Row],[Other Social Work Staff Hours]])/NonNurse[[#This Row],[MDS Census]]</f>
        <v>0.15531023981728206</v>
      </c>
      <c r="P456" s="6">
        <v>0</v>
      </c>
      <c r="Q456" s="6">
        <v>7.3393478260869571</v>
      </c>
      <c r="R456" s="6">
        <f>SUM(NonNurse[[#This Row],[Qualified Activities Professional Hours]],NonNurse[[#This Row],[Other Activities Professional Hours]])/NonNurse[[#This Row],[MDS Census]]</f>
        <v>0.25703083365055196</v>
      </c>
      <c r="S456" s="6">
        <v>3.7302173913043477</v>
      </c>
      <c r="T456" s="6">
        <v>4.9108695652173902</v>
      </c>
      <c r="U456" s="6">
        <v>0</v>
      </c>
      <c r="V456" s="6">
        <f>SUM(NonNurse[[#This Row],[Occupational Therapist Hours]],NonNurse[[#This Row],[OT Assistant Hours]],NonNurse[[#This Row],[OT Aide Hours]])/NonNurse[[#This Row],[MDS Census]]</f>
        <v>0.30261895698515412</v>
      </c>
      <c r="W456" s="6">
        <v>3.139891304347826</v>
      </c>
      <c r="X456" s="6">
        <v>9.0235869565217346</v>
      </c>
      <c r="Y456" s="6">
        <v>0</v>
      </c>
      <c r="Z456" s="6">
        <f>SUM(NonNurse[[#This Row],[Physical Therapist (PT) Hours]],NonNurse[[#This Row],[PT Assistant Hours]],NonNurse[[#This Row],[PT Aide Hours]])/NonNurse[[#This Row],[MDS Census]]</f>
        <v>0.42597639893414524</v>
      </c>
      <c r="AA456" s="6">
        <v>0</v>
      </c>
      <c r="AB456" s="6">
        <v>0</v>
      </c>
      <c r="AC456" s="6">
        <v>0</v>
      </c>
      <c r="AD456" s="6">
        <v>0</v>
      </c>
      <c r="AE456" s="6">
        <v>3.0217391304347827</v>
      </c>
      <c r="AF456" s="6">
        <v>0</v>
      </c>
      <c r="AG456" s="6">
        <v>0</v>
      </c>
      <c r="AH456" s="1">
        <v>155725</v>
      </c>
      <c r="AI456">
        <v>5</v>
      </c>
    </row>
    <row r="457" spans="1:35" x14ac:dyDescent="0.25">
      <c r="A457" t="s">
        <v>508</v>
      </c>
      <c r="B457" t="s">
        <v>249</v>
      </c>
      <c r="C457" t="s">
        <v>707</v>
      </c>
      <c r="D457" t="s">
        <v>603</v>
      </c>
      <c r="E457" s="6">
        <v>85.956521739130437</v>
      </c>
      <c r="F457" s="6">
        <v>5.3043478260869561</v>
      </c>
      <c r="G457" s="6">
        <v>0.30434782608695654</v>
      </c>
      <c r="H457" s="6">
        <v>0.60869565217391308</v>
      </c>
      <c r="I457" s="6">
        <v>1.826086956521739</v>
      </c>
      <c r="J457" s="6">
        <v>0</v>
      </c>
      <c r="K457" s="6">
        <v>0</v>
      </c>
      <c r="L457" s="6">
        <v>1.4023913043478262</v>
      </c>
      <c r="M457" s="6">
        <v>5.7391304347826084</v>
      </c>
      <c r="N457" s="6">
        <v>5.3043478260869561</v>
      </c>
      <c r="O457" s="6">
        <f>SUM(NonNurse[[#This Row],[Qualified Social Work Staff Hours]],NonNurse[[#This Row],[Other Social Work Staff Hours]])/NonNurse[[#This Row],[MDS Census]]</f>
        <v>0.12847749114820434</v>
      </c>
      <c r="P457" s="6">
        <v>6.9402173913043477</v>
      </c>
      <c r="Q457" s="6">
        <v>5.2364130434782608</v>
      </c>
      <c r="R457" s="6">
        <f>SUM(NonNurse[[#This Row],[Qualified Activities Professional Hours]],NonNurse[[#This Row],[Other Activities Professional Hours]])/NonNurse[[#This Row],[MDS Census]]</f>
        <v>0.14166034395548813</v>
      </c>
      <c r="S457" s="6">
        <v>1.4676086956521737</v>
      </c>
      <c r="T457" s="6">
        <v>5.1956521739130439</v>
      </c>
      <c r="U457" s="6">
        <v>0</v>
      </c>
      <c r="V457" s="6">
        <f>SUM(NonNurse[[#This Row],[Occupational Therapist Hours]],NonNurse[[#This Row],[OT Assistant Hours]],NonNurse[[#This Row],[OT Aide Hours]])/NonNurse[[#This Row],[MDS Census]]</f>
        <v>7.7518968133535662E-2</v>
      </c>
      <c r="W457" s="6">
        <v>1.6603260869565217</v>
      </c>
      <c r="X457" s="6">
        <v>10.06663043478261</v>
      </c>
      <c r="Y457" s="6">
        <v>0</v>
      </c>
      <c r="Z457" s="6">
        <f>SUM(NonNurse[[#This Row],[Physical Therapist (PT) Hours]],NonNurse[[#This Row],[PT Assistant Hours]],NonNurse[[#This Row],[PT Aide Hours]])/NonNurse[[#This Row],[MDS Census]]</f>
        <v>0.13642893272635306</v>
      </c>
      <c r="AA457" s="6">
        <v>0</v>
      </c>
      <c r="AB457" s="6">
        <v>0</v>
      </c>
      <c r="AC457" s="6">
        <v>0</v>
      </c>
      <c r="AD457" s="6">
        <v>0</v>
      </c>
      <c r="AE457" s="6">
        <v>0</v>
      </c>
      <c r="AF457" s="6">
        <v>0</v>
      </c>
      <c r="AG457" s="6">
        <v>0</v>
      </c>
      <c r="AH457" s="1">
        <v>155496</v>
      </c>
      <c r="AI457">
        <v>5</v>
      </c>
    </row>
    <row r="458" spans="1:35" x14ac:dyDescent="0.25">
      <c r="A458" t="s">
        <v>508</v>
      </c>
      <c r="B458" t="s">
        <v>65</v>
      </c>
      <c r="C458" t="s">
        <v>717</v>
      </c>
      <c r="D458" t="s">
        <v>613</v>
      </c>
      <c r="E458" s="6">
        <v>108.20652173913044</v>
      </c>
      <c r="F458" s="6">
        <v>6.7826086956521738</v>
      </c>
      <c r="G458" s="6">
        <v>0.27173913043478259</v>
      </c>
      <c r="H458" s="6">
        <v>0.53913043478260869</v>
      </c>
      <c r="I458" s="6">
        <v>0.45652173913043476</v>
      </c>
      <c r="J458" s="6">
        <v>0</v>
      </c>
      <c r="K458" s="6">
        <v>0</v>
      </c>
      <c r="L458" s="6">
        <v>1.2756521739130433</v>
      </c>
      <c r="M458" s="6">
        <v>7.2173913043478262</v>
      </c>
      <c r="N458" s="6">
        <v>3.4266304347826089</v>
      </c>
      <c r="O458" s="6">
        <f>SUM(NonNurse[[#This Row],[Qualified Social Work Staff Hours]],NonNurse[[#This Row],[Other Social Work Staff Hours]])/NonNurse[[#This Row],[MDS Census]]</f>
        <v>9.836765444500252E-2</v>
      </c>
      <c r="P458" s="6">
        <v>13.122717391304347</v>
      </c>
      <c r="Q458" s="6">
        <v>0</v>
      </c>
      <c r="R458" s="6">
        <f>SUM(NonNurse[[#This Row],[Qualified Activities Professional Hours]],NonNurse[[#This Row],[Other Activities Professional Hours]])/NonNurse[[#This Row],[MDS Census]]</f>
        <v>0.12127473631341033</v>
      </c>
      <c r="S458" s="6">
        <v>9.001195652173914</v>
      </c>
      <c r="T458" s="6">
        <v>4.301413043478262</v>
      </c>
      <c r="U458" s="6">
        <v>0</v>
      </c>
      <c r="V458" s="6">
        <f>SUM(NonNurse[[#This Row],[Occupational Therapist Hours]],NonNurse[[#This Row],[OT Assistant Hours]],NonNurse[[#This Row],[OT Aide Hours]])/NonNurse[[#This Row],[MDS Census]]</f>
        <v>0.12293721747865395</v>
      </c>
      <c r="W458" s="6">
        <v>5.1716304347826103</v>
      </c>
      <c r="X458" s="6">
        <v>4.7281521739130428</v>
      </c>
      <c r="Y458" s="6">
        <v>0</v>
      </c>
      <c r="Z458" s="6">
        <f>SUM(NonNurse[[#This Row],[Physical Therapist (PT) Hours]],NonNurse[[#This Row],[PT Assistant Hours]],NonNurse[[#This Row],[PT Aide Hours]])/NonNurse[[#This Row],[MDS Census]]</f>
        <v>9.148970366649925E-2</v>
      </c>
      <c r="AA458" s="6">
        <v>0</v>
      </c>
      <c r="AB458" s="6">
        <v>0</v>
      </c>
      <c r="AC458" s="6">
        <v>0</v>
      </c>
      <c r="AD458" s="6">
        <v>0</v>
      </c>
      <c r="AE458" s="6">
        <v>64.152173913043484</v>
      </c>
      <c r="AF458" s="6">
        <v>0</v>
      </c>
      <c r="AG458" s="6">
        <v>0</v>
      </c>
      <c r="AH458" s="1">
        <v>155166</v>
      </c>
      <c r="AI458">
        <v>5</v>
      </c>
    </row>
    <row r="459" spans="1:35" x14ac:dyDescent="0.25">
      <c r="A459" t="s">
        <v>508</v>
      </c>
      <c r="B459" t="s">
        <v>40</v>
      </c>
      <c r="C459" t="s">
        <v>652</v>
      </c>
      <c r="D459" t="s">
        <v>609</v>
      </c>
      <c r="E459" s="6">
        <v>69.032608695652172</v>
      </c>
      <c r="F459" s="6">
        <v>5.3043478260869561</v>
      </c>
      <c r="G459" s="6">
        <v>0.42934782608695654</v>
      </c>
      <c r="H459" s="6">
        <v>0.24456521739130435</v>
      </c>
      <c r="I459" s="6">
        <v>0.65217391304347827</v>
      </c>
      <c r="J459" s="6">
        <v>0</v>
      </c>
      <c r="K459" s="6">
        <v>0</v>
      </c>
      <c r="L459" s="6">
        <v>6.8704347826086947</v>
      </c>
      <c r="M459" s="6">
        <v>0.2608695652173913</v>
      </c>
      <c r="N459" s="6">
        <v>5.8521739130434813</v>
      </c>
      <c r="O459" s="6">
        <f>SUM(NonNurse[[#This Row],[Qualified Social Work Staff Hours]],NonNurse[[#This Row],[Other Social Work Staff Hours]])/NonNurse[[#This Row],[MDS Census]]</f>
        <v>8.855298378208161E-2</v>
      </c>
      <c r="P459" s="6">
        <v>5.4608695652173944</v>
      </c>
      <c r="Q459" s="6">
        <v>9.5304347826086886</v>
      </c>
      <c r="R459" s="6">
        <f>SUM(NonNurse[[#This Row],[Qualified Activities Professional Hours]],NonNurse[[#This Row],[Other Activities Professional Hours]])/NonNurse[[#This Row],[MDS Census]]</f>
        <v>0.21716265155093681</v>
      </c>
      <c r="S459" s="6">
        <v>3.3070652173913042</v>
      </c>
      <c r="T459" s="6">
        <v>4.7309782608695654</v>
      </c>
      <c r="U459" s="6">
        <v>0</v>
      </c>
      <c r="V459" s="6">
        <f>SUM(NonNurse[[#This Row],[Occupational Therapist Hours]],NonNurse[[#This Row],[OT Assistant Hours]],NonNurse[[#This Row],[OT Aide Hours]])/NonNurse[[#This Row],[MDS Census]]</f>
        <v>0.11643835616438356</v>
      </c>
      <c r="W459" s="6">
        <v>4.2472826086956523</v>
      </c>
      <c r="X459" s="6">
        <v>2.7907608695652173</v>
      </c>
      <c r="Y459" s="6">
        <v>0</v>
      </c>
      <c r="Z459" s="6">
        <f>SUM(NonNurse[[#This Row],[Physical Therapist (PT) Hours]],NonNurse[[#This Row],[PT Assistant Hours]],NonNurse[[#This Row],[PT Aide Hours]])/NonNurse[[#This Row],[MDS Census]]</f>
        <v>0.10195244843331759</v>
      </c>
      <c r="AA459" s="6">
        <v>0.41304347826086957</v>
      </c>
      <c r="AB459" s="6">
        <v>0</v>
      </c>
      <c r="AC459" s="6">
        <v>0</v>
      </c>
      <c r="AD459" s="6">
        <v>0</v>
      </c>
      <c r="AE459" s="6">
        <v>5.1521739130434785</v>
      </c>
      <c r="AF459" s="6">
        <v>0</v>
      </c>
      <c r="AG459" s="6">
        <v>5.434782608695652E-2</v>
      </c>
      <c r="AH459" s="1">
        <v>155124</v>
      </c>
      <c r="AI459">
        <v>5</v>
      </c>
    </row>
    <row r="460" spans="1:35" x14ac:dyDescent="0.25">
      <c r="A460" t="s">
        <v>508</v>
      </c>
      <c r="B460" t="s">
        <v>440</v>
      </c>
      <c r="C460" t="s">
        <v>698</v>
      </c>
      <c r="D460" t="s">
        <v>591</v>
      </c>
      <c r="E460" s="6">
        <v>53.989130434782609</v>
      </c>
      <c r="F460" s="6">
        <v>0</v>
      </c>
      <c r="G460" s="6">
        <v>0</v>
      </c>
      <c r="H460" s="6">
        <v>0</v>
      </c>
      <c r="I460" s="6">
        <v>0</v>
      </c>
      <c r="J460" s="6">
        <v>0</v>
      </c>
      <c r="K460" s="6">
        <v>0</v>
      </c>
      <c r="L460" s="6">
        <v>5.2593478260869571</v>
      </c>
      <c r="M460" s="6">
        <v>1.75</v>
      </c>
      <c r="N460" s="6">
        <v>0</v>
      </c>
      <c r="O460" s="6">
        <f>SUM(NonNurse[[#This Row],[Qualified Social Work Staff Hours]],NonNurse[[#This Row],[Other Social Work Staff Hours]])/NonNurse[[#This Row],[MDS Census]]</f>
        <v>3.2413931950875781E-2</v>
      </c>
      <c r="P460" s="6">
        <v>1.3641304347826086</v>
      </c>
      <c r="Q460" s="6">
        <v>1.423913043478261</v>
      </c>
      <c r="R460" s="6">
        <f>SUM(NonNurse[[#This Row],[Qualified Activities Professional Hours]],NonNurse[[#This Row],[Other Activities Professional Hours]])/NonNurse[[#This Row],[MDS Census]]</f>
        <v>5.1640829474531913E-2</v>
      </c>
      <c r="S460" s="6">
        <v>4.1765217391304343</v>
      </c>
      <c r="T460" s="6">
        <v>8.7160869565217372</v>
      </c>
      <c r="U460" s="6">
        <v>0</v>
      </c>
      <c r="V460" s="6">
        <f>SUM(NonNurse[[#This Row],[Occupational Therapist Hours]],NonNurse[[#This Row],[OT Assistant Hours]],NonNurse[[#This Row],[OT Aide Hours]])/NonNurse[[#This Row],[MDS Census]]</f>
        <v>0.23880008053150789</v>
      </c>
      <c r="W460" s="6">
        <v>2.5223913043478254</v>
      </c>
      <c r="X460" s="6">
        <v>6.4585869565217386</v>
      </c>
      <c r="Y460" s="6">
        <v>0</v>
      </c>
      <c r="Z460" s="6">
        <f>SUM(NonNurse[[#This Row],[Physical Therapist (PT) Hours]],NonNurse[[#This Row],[PT Assistant Hours]],NonNurse[[#This Row],[PT Aide Hours]])/NonNurse[[#This Row],[MDS Census]]</f>
        <v>0.16634789611435472</v>
      </c>
      <c r="AA460" s="6">
        <v>0</v>
      </c>
      <c r="AB460" s="6">
        <v>0</v>
      </c>
      <c r="AC460" s="6">
        <v>0</v>
      </c>
      <c r="AD460" s="6">
        <v>0</v>
      </c>
      <c r="AE460" s="6">
        <v>2.3913043478260869</v>
      </c>
      <c r="AF460" s="6">
        <v>0</v>
      </c>
      <c r="AG460" s="6">
        <v>0</v>
      </c>
      <c r="AH460" s="1">
        <v>155810</v>
      </c>
      <c r="AI460">
        <v>5</v>
      </c>
    </row>
    <row r="461" spans="1:35" x14ac:dyDescent="0.25">
      <c r="A461" t="s">
        <v>508</v>
      </c>
      <c r="B461" t="s">
        <v>443</v>
      </c>
      <c r="C461" t="s">
        <v>705</v>
      </c>
      <c r="D461" t="s">
        <v>583</v>
      </c>
      <c r="E461" s="6">
        <v>43.565217391304351</v>
      </c>
      <c r="F461" s="6">
        <v>33.32391304347825</v>
      </c>
      <c r="G461" s="6">
        <v>1.4130434782608696</v>
      </c>
      <c r="H461" s="6">
        <v>7.0652173913043473E-2</v>
      </c>
      <c r="I461" s="6">
        <v>8.6956521739130432E-2</v>
      </c>
      <c r="J461" s="6">
        <v>0</v>
      </c>
      <c r="K461" s="6">
        <v>0</v>
      </c>
      <c r="L461" s="6">
        <v>0</v>
      </c>
      <c r="M461" s="6">
        <v>0</v>
      </c>
      <c r="N461" s="6">
        <v>0</v>
      </c>
      <c r="O461" s="6">
        <f>SUM(NonNurse[[#This Row],[Qualified Social Work Staff Hours]],NonNurse[[#This Row],[Other Social Work Staff Hours]])/NonNurse[[#This Row],[MDS Census]]</f>
        <v>0</v>
      </c>
      <c r="P461" s="6">
        <v>5.2811956521739134</v>
      </c>
      <c r="Q461" s="6">
        <v>15.466630434782612</v>
      </c>
      <c r="R461" s="6">
        <f>SUM(NonNurse[[#This Row],[Qualified Activities Professional Hours]],NonNurse[[#This Row],[Other Activities Professional Hours]])/NonNurse[[#This Row],[MDS Census]]</f>
        <v>0.47624750499002</v>
      </c>
      <c r="S461" s="6">
        <v>0</v>
      </c>
      <c r="T461" s="6">
        <v>0</v>
      </c>
      <c r="U461" s="6">
        <v>0</v>
      </c>
      <c r="V461" s="6">
        <f>SUM(NonNurse[[#This Row],[Occupational Therapist Hours]],NonNurse[[#This Row],[OT Assistant Hours]],NonNurse[[#This Row],[OT Aide Hours]])/NonNurse[[#This Row],[MDS Census]]</f>
        <v>0</v>
      </c>
      <c r="W461" s="6">
        <v>0</v>
      </c>
      <c r="X461" s="6">
        <v>0</v>
      </c>
      <c r="Y461" s="6">
        <v>0</v>
      </c>
      <c r="Z461" s="6">
        <f>SUM(NonNurse[[#This Row],[Physical Therapist (PT) Hours]],NonNurse[[#This Row],[PT Assistant Hours]],NonNurse[[#This Row],[PT Aide Hours]])/NonNurse[[#This Row],[MDS Census]]</f>
        <v>0</v>
      </c>
      <c r="AA461" s="6">
        <v>0</v>
      </c>
      <c r="AB461" s="6">
        <v>0</v>
      </c>
      <c r="AC461" s="6">
        <v>0</v>
      </c>
      <c r="AD461" s="6">
        <v>72.061304347826095</v>
      </c>
      <c r="AE461" s="6">
        <v>0</v>
      </c>
      <c r="AF461" s="6">
        <v>0</v>
      </c>
      <c r="AG461" s="6">
        <v>0</v>
      </c>
      <c r="AH461" s="1">
        <v>155813</v>
      </c>
      <c r="AI461">
        <v>5</v>
      </c>
    </row>
    <row r="462" spans="1:35" x14ac:dyDescent="0.25">
      <c r="A462" t="s">
        <v>508</v>
      </c>
      <c r="B462" t="s">
        <v>467</v>
      </c>
      <c r="C462" t="s">
        <v>667</v>
      </c>
      <c r="D462" t="s">
        <v>615</v>
      </c>
      <c r="E462" s="6">
        <v>46.608695652173914</v>
      </c>
      <c r="F462" s="6">
        <v>30.952717391304343</v>
      </c>
      <c r="G462" s="6">
        <v>0.28260869565217389</v>
      </c>
      <c r="H462" s="6">
        <v>0.11413043478260869</v>
      </c>
      <c r="I462" s="6">
        <v>6.5217391304347824E-2</v>
      </c>
      <c r="J462" s="6">
        <v>0</v>
      </c>
      <c r="K462" s="6">
        <v>0</v>
      </c>
      <c r="L462" s="6">
        <v>1.4582608695652173</v>
      </c>
      <c r="M462" s="6">
        <v>5.1419565217391296</v>
      </c>
      <c r="N462" s="6">
        <v>0</v>
      </c>
      <c r="O462" s="6">
        <f>SUM(NonNurse[[#This Row],[Qualified Social Work Staff Hours]],NonNurse[[#This Row],[Other Social Work Staff Hours]])/NonNurse[[#This Row],[MDS Census]]</f>
        <v>0.11032182835820893</v>
      </c>
      <c r="P462" s="6">
        <v>7.376847826086955</v>
      </c>
      <c r="Q462" s="6">
        <v>21.605869565217393</v>
      </c>
      <c r="R462" s="6">
        <f>SUM(NonNurse[[#This Row],[Qualified Activities Professional Hours]],NonNurse[[#This Row],[Other Activities Professional Hours]])/NonNurse[[#This Row],[MDS Census]]</f>
        <v>0.62183069029850746</v>
      </c>
      <c r="S462" s="6">
        <v>4.7928260869565227</v>
      </c>
      <c r="T462" s="6">
        <v>4.8586956521739125E-2</v>
      </c>
      <c r="U462" s="6">
        <v>0</v>
      </c>
      <c r="V462" s="6">
        <f>SUM(NonNurse[[#This Row],[Occupational Therapist Hours]],NonNurse[[#This Row],[OT Assistant Hours]],NonNurse[[#This Row],[OT Aide Hours]])/NonNurse[[#This Row],[MDS Census]]</f>
        <v>0.10387360074626868</v>
      </c>
      <c r="W462" s="6">
        <v>4.3158695652173913</v>
      </c>
      <c r="X462" s="6">
        <v>5.0761956521739133</v>
      </c>
      <c r="Y462" s="6">
        <v>0</v>
      </c>
      <c r="Z462" s="6">
        <f>SUM(NonNurse[[#This Row],[Physical Therapist (PT) Hours]],NonNurse[[#This Row],[PT Assistant Hours]],NonNurse[[#This Row],[PT Aide Hours]])/NonNurse[[#This Row],[MDS Census]]</f>
        <v>0.20150886194029852</v>
      </c>
      <c r="AA462" s="6">
        <v>0</v>
      </c>
      <c r="AB462" s="6">
        <v>0</v>
      </c>
      <c r="AC462" s="6">
        <v>0</v>
      </c>
      <c r="AD462" s="6">
        <v>52.112608695652177</v>
      </c>
      <c r="AE462" s="6">
        <v>0</v>
      </c>
      <c r="AF462" s="6">
        <v>0</v>
      </c>
      <c r="AG462" s="6">
        <v>0</v>
      </c>
      <c r="AH462" s="1">
        <v>155837</v>
      </c>
      <c r="AI462">
        <v>5</v>
      </c>
    </row>
    <row r="463" spans="1:35" x14ac:dyDescent="0.25">
      <c r="A463" t="s">
        <v>508</v>
      </c>
      <c r="B463" t="s">
        <v>405</v>
      </c>
      <c r="C463" t="s">
        <v>668</v>
      </c>
      <c r="D463" t="s">
        <v>583</v>
      </c>
      <c r="E463" s="6">
        <v>46.25</v>
      </c>
      <c r="F463" s="6">
        <v>7.6630434782608692</v>
      </c>
      <c r="G463" s="6">
        <v>1.1304347826086956</v>
      </c>
      <c r="H463" s="6">
        <v>0.14130434782608695</v>
      </c>
      <c r="I463" s="6">
        <v>5.4782608695652177</v>
      </c>
      <c r="J463" s="6">
        <v>0</v>
      </c>
      <c r="K463" s="6">
        <v>2.347826086956522</v>
      </c>
      <c r="L463" s="6">
        <v>2.3957608695652168</v>
      </c>
      <c r="M463" s="6">
        <v>4.4836956521739131</v>
      </c>
      <c r="N463" s="6">
        <v>2.5574999999999997</v>
      </c>
      <c r="O463" s="6">
        <f>SUM(NonNurse[[#This Row],[Qualified Social Work Staff Hours]],NonNurse[[#This Row],[Other Social Work Staff Hours]])/NonNurse[[#This Row],[MDS Census]]</f>
        <v>0.15224206815511163</v>
      </c>
      <c r="P463" s="6">
        <v>4.8913043478260869</v>
      </c>
      <c r="Q463" s="6">
        <v>93.261630434782646</v>
      </c>
      <c r="R463" s="6">
        <f>SUM(NonNurse[[#This Row],[Qualified Activities Professional Hours]],NonNurse[[#This Row],[Other Activities Professional Hours]])/NonNurse[[#This Row],[MDS Census]]</f>
        <v>2.1222256169212699</v>
      </c>
      <c r="S463" s="6">
        <v>2.0303260869565225</v>
      </c>
      <c r="T463" s="6">
        <v>4.4710869565217388</v>
      </c>
      <c r="U463" s="6">
        <v>0</v>
      </c>
      <c r="V463" s="6">
        <f>SUM(NonNurse[[#This Row],[Occupational Therapist Hours]],NonNurse[[#This Row],[OT Assistant Hours]],NonNurse[[#This Row],[OT Aide Hours]])/NonNurse[[#This Row],[MDS Census]]</f>
        <v>0.1405710928319624</v>
      </c>
      <c r="W463" s="6">
        <v>3.151521739130434</v>
      </c>
      <c r="X463" s="6">
        <v>0.43054347826086964</v>
      </c>
      <c r="Y463" s="6">
        <v>0</v>
      </c>
      <c r="Z463" s="6">
        <f>SUM(NonNurse[[#This Row],[Physical Therapist (PT) Hours]],NonNurse[[#This Row],[PT Assistant Hours]],NonNurse[[#This Row],[PT Aide Hours]])/NonNurse[[#This Row],[MDS Census]]</f>
        <v>7.7450058754406567E-2</v>
      </c>
      <c r="AA463" s="6">
        <v>0</v>
      </c>
      <c r="AB463" s="6">
        <v>0</v>
      </c>
      <c r="AC463" s="6">
        <v>0</v>
      </c>
      <c r="AD463" s="6">
        <v>22.013695652173912</v>
      </c>
      <c r="AE463" s="6">
        <v>0</v>
      </c>
      <c r="AF463" s="6">
        <v>0</v>
      </c>
      <c r="AG463" s="6">
        <v>0</v>
      </c>
      <c r="AH463" s="1">
        <v>155770</v>
      </c>
      <c r="AI463">
        <v>5</v>
      </c>
    </row>
    <row r="464" spans="1:35" x14ac:dyDescent="0.25">
      <c r="A464" t="s">
        <v>508</v>
      </c>
      <c r="B464" t="s">
        <v>355</v>
      </c>
      <c r="C464" t="s">
        <v>811</v>
      </c>
      <c r="D464" t="s">
        <v>556</v>
      </c>
      <c r="E464" s="6">
        <v>49.391304347826086</v>
      </c>
      <c r="F464" s="6">
        <v>0</v>
      </c>
      <c r="G464" s="6">
        <v>0.11413043478260869</v>
      </c>
      <c r="H464" s="6">
        <v>8.6956521739130432E-2</v>
      </c>
      <c r="I464" s="6">
        <v>0.60869565217391308</v>
      </c>
      <c r="J464" s="6">
        <v>0</v>
      </c>
      <c r="K464" s="6">
        <v>0</v>
      </c>
      <c r="L464" s="6">
        <v>0</v>
      </c>
      <c r="M464" s="6">
        <v>5.4538043478260869</v>
      </c>
      <c r="N464" s="6">
        <v>0</v>
      </c>
      <c r="O464" s="6">
        <f>SUM(NonNurse[[#This Row],[Qualified Social Work Staff Hours]],NonNurse[[#This Row],[Other Social Work Staff Hours]])/NonNurse[[#This Row],[MDS Census]]</f>
        <v>0.11042033450704225</v>
      </c>
      <c r="P464" s="6">
        <v>1.3948913043478262</v>
      </c>
      <c r="Q464" s="6">
        <v>7.3889130434782606</v>
      </c>
      <c r="R464" s="6">
        <f>SUM(NonNurse[[#This Row],[Qualified Activities Professional Hours]],NonNurse[[#This Row],[Other Activities Professional Hours]])/NonNurse[[#This Row],[MDS Census]]</f>
        <v>0.17784110915492957</v>
      </c>
      <c r="S464" s="6">
        <v>0</v>
      </c>
      <c r="T464" s="6">
        <v>0</v>
      </c>
      <c r="U464" s="6">
        <v>0</v>
      </c>
      <c r="V464" s="6">
        <f>SUM(NonNurse[[#This Row],[Occupational Therapist Hours]],NonNurse[[#This Row],[OT Assistant Hours]],NonNurse[[#This Row],[OT Aide Hours]])/NonNurse[[#This Row],[MDS Census]]</f>
        <v>0</v>
      </c>
      <c r="W464" s="6">
        <v>0</v>
      </c>
      <c r="X464" s="6">
        <v>0</v>
      </c>
      <c r="Y464" s="6">
        <v>0</v>
      </c>
      <c r="Z464" s="6">
        <f>SUM(NonNurse[[#This Row],[Physical Therapist (PT) Hours]],NonNurse[[#This Row],[PT Assistant Hours]],NonNurse[[#This Row],[PT Aide Hours]])/NonNurse[[#This Row],[MDS Census]]</f>
        <v>0</v>
      </c>
      <c r="AA464" s="6">
        <v>0.22826086956521738</v>
      </c>
      <c r="AB464" s="6">
        <v>0</v>
      </c>
      <c r="AC464" s="6">
        <v>0</v>
      </c>
      <c r="AD464" s="6">
        <v>0</v>
      </c>
      <c r="AE464" s="6">
        <v>0</v>
      </c>
      <c r="AF464" s="6">
        <v>0</v>
      </c>
      <c r="AG464" s="6">
        <v>0</v>
      </c>
      <c r="AH464" s="1">
        <v>155704</v>
      </c>
      <c r="AI464">
        <v>5</v>
      </c>
    </row>
    <row r="465" spans="1:35" x14ac:dyDescent="0.25">
      <c r="A465" t="s">
        <v>508</v>
      </c>
      <c r="B465" t="s">
        <v>277</v>
      </c>
      <c r="C465" t="s">
        <v>697</v>
      </c>
      <c r="D465" t="s">
        <v>596</v>
      </c>
      <c r="E465" s="6">
        <v>53</v>
      </c>
      <c r="F465" s="6">
        <v>5.2173913043478262</v>
      </c>
      <c r="G465" s="6">
        <v>0.21195652173913043</v>
      </c>
      <c r="H465" s="6">
        <v>5.434782608695652E-2</v>
      </c>
      <c r="I465" s="6">
        <v>1.0434782608695652</v>
      </c>
      <c r="J465" s="6">
        <v>0</v>
      </c>
      <c r="K465" s="6">
        <v>0.21195652173913043</v>
      </c>
      <c r="L465" s="6">
        <v>0.60326086956521741</v>
      </c>
      <c r="M465" s="6">
        <v>4.6358695652173916</v>
      </c>
      <c r="N465" s="6">
        <v>0</v>
      </c>
      <c r="O465" s="6">
        <f>SUM(NonNurse[[#This Row],[Qualified Social Work Staff Hours]],NonNurse[[#This Row],[Other Social Work Staff Hours]])/NonNurse[[#This Row],[MDS Census]]</f>
        <v>8.7469237079573423E-2</v>
      </c>
      <c r="P465" s="6">
        <v>4.0298913043478262</v>
      </c>
      <c r="Q465" s="6">
        <v>10.483695652173912</v>
      </c>
      <c r="R465" s="6">
        <f>SUM(NonNurse[[#This Row],[Qualified Activities Professional Hours]],NonNurse[[#This Row],[Other Activities Professional Hours]])/NonNurse[[#This Row],[MDS Census]]</f>
        <v>0.27384126333059883</v>
      </c>
      <c r="S465" s="6">
        <v>10.548913043478262</v>
      </c>
      <c r="T465" s="6">
        <v>0</v>
      </c>
      <c r="U465" s="6">
        <v>0</v>
      </c>
      <c r="V465" s="6">
        <f>SUM(NonNurse[[#This Row],[Occupational Therapist Hours]],NonNurse[[#This Row],[OT Assistant Hours]],NonNurse[[#This Row],[OT Aide Hours]])/NonNurse[[#This Row],[MDS Census]]</f>
        <v>0.1990360951599672</v>
      </c>
      <c r="W465" s="6">
        <v>2.6168478260869565</v>
      </c>
      <c r="X465" s="6">
        <v>4.8994565217391308</v>
      </c>
      <c r="Y465" s="6">
        <v>0</v>
      </c>
      <c r="Z465" s="6">
        <f>SUM(NonNurse[[#This Row],[Physical Therapist (PT) Hours]],NonNurse[[#This Row],[PT Assistant Hours]],NonNurse[[#This Row],[PT Aide Hours]])/NonNurse[[#This Row],[MDS Census]]</f>
        <v>0.14181706316652995</v>
      </c>
      <c r="AA465" s="6">
        <v>0</v>
      </c>
      <c r="AB465" s="6">
        <v>0</v>
      </c>
      <c r="AC465" s="6">
        <v>0</v>
      </c>
      <c r="AD465" s="6">
        <v>0</v>
      </c>
      <c r="AE465" s="6">
        <v>0</v>
      </c>
      <c r="AF465" s="6">
        <v>0</v>
      </c>
      <c r="AG465" s="6">
        <v>0</v>
      </c>
      <c r="AH465" s="1">
        <v>155566</v>
      </c>
      <c r="AI465">
        <v>5</v>
      </c>
    </row>
    <row r="466" spans="1:35" x14ac:dyDescent="0.25">
      <c r="A466" t="s">
        <v>508</v>
      </c>
      <c r="B466" t="s">
        <v>190</v>
      </c>
      <c r="C466" t="s">
        <v>696</v>
      </c>
      <c r="D466" t="s">
        <v>557</v>
      </c>
      <c r="E466" s="6">
        <v>40.782608695652172</v>
      </c>
      <c r="F466" s="6">
        <v>5.8260869565217392</v>
      </c>
      <c r="G466" s="6">
        <v>0.4891304347826087</v>
      </c>
      <c r="H466" s="6">
        <v>0.23695652173913045</v>
      </c>
      <c r="I466" s="6">
        <v>1.2826086956521738</v>
      </c>
      <c r="J466" s="6">
        <v>0</v>
      </c>
      <c r="K466" s="6">
        <v>0</v>
      </c>
      <c r="L466" s="6">
        <v>1.2531521739130433</v>
      </c>
      <c r="M466" s="6">
        <v>3.902173913043478</v>
      </c>
      <c r="N466" s="6">
        <v>0</v>
      </c>
      <c r="O466" s="6">
        <f>SUM(NonNurse[[#This Row],[Qualified Social Work Staff Hours]],NonNurse[[#This Row],[Other Social Work Staff Hours]])/NonNurse[[#This Row],[MDS Census]]</f>
        <v>9.5682302771855007E-2</v>
      </c>
      <c r="P466" s="6">
        <v>1.6654347826086959</v>
      </c>
      <c r="Q466" s="6">
        <v>0</v>
      </c>
      <c r="R466" s="6">
        <f>SUM(NonNurse[[#This Row],[Qualified Activities Professional Hours]],NonNurse[[#This Row],[Other Activities Professional Hours]])/NonNurse[[#This Row],[MDS Census]]</f>
        <v>4.0836886993603418E-2</v>
      </c>
      <c r="S466" s="6">
        <v>2.7379347826086953</v>
      </c>
      <c r="T466" s="6">
        <v>1.3226086956521741</v>
      </c>
      <c r="U466" s="6">
        <v>0</v>
      </c>
      <c r="V466" s="6">
        <f>SUM(NonNurse[[#This Row],[Occupational Therapist Hours]],NonNurse[[#This Row],[OT Assistant Hours]],NonNurse[[#This Row],[OT Aide Hours]])/NonNurse[[#This Row],[MDS Census]]</f>
        <v>9.9565565031982939E-2</v>
      </c>
      <c r="W466" s="6">
        <v>5.3690217391304333</v>
      </c>
      <c r="X466" s="6">
        <v>0.12663043478260869</v>
      </c>
      <c r="Y466" s="6">
        <v>0</v>
      </c>
      <c r="Z466" s="6">
        <f>SUM(NonNurse[[#This Row],[Physical Therapist (PT) Hours]],NonNurse[[#This Row],[PT Assistant Hours]],NonNurse[[#This Row],[PT Aide Hours]])/NonNurse[[#This Row],[MDS Census]]</f>
        <v>0.13475479744136457</v>
      </c>
      <c r="AA466" s="6">
        <v>0</v>
      </c>
      <c r="AB466" s="6">
        <v>0</v>
      </c>
      <c r="AC466" s="6">
        <v>0</v>
      </c>
      <c r="AD466" s="6">
        <v>0</v>
      </c>
      <c r="AE466" s="6">
        <v>0</v>
      </c>
      <c r="AF466" s="6">
        <v>0</v>
      </c>
      <c r="AG466" s="6">
        <v>0</v>
      </c>
      <c r="AH466" s="1">
        <v>155383</v>
      </c>
      <c r="AI466">
        <v>5</v>
      </c>
    </row>
    <row r="467" spans="1:35" x14ac:dyDescent="0.25">
      <c r="A467" t="s">
        <v>508</v>
      </c>
      <c r="B467" t="s">
        <v>52</v>
      </c>
      <c r="C467" t="s">
        <v>667</v>
      </c>
      <c r="D467" t="s">
        <v>615</v>
      </c>
      <c r="E467" s="6">
        <v>36.586956521739133</v>
      </c>
      <c r="F467" s="6">
        <v>5.6521739130434785</v>
      </c>
      <c r="G467" s="6">
        <v>0.35869565217391303</v>
      </c>
      <c r="H467" s="6">
        <v>0</v>
      </c>
      <c r="I467" s="6">
        <v>2.1739130434782608E-2</v>
      </c>
      <c r="J467" s="6">
        <v>0</v>
      </c>
      <c r="K467" s="6">
        <v>0</v>
      </c>
      <c r="L467" s="6">
        <v>0.37293478260869567</v>
      </c>
      <c r="M467" s="6">
        <v>5.6521739130434785</v>
      </c>
      <c r="N467" s="6">
        <v>0</v>
      </c>
      <c r="O467" s="6">
        <f>SUM(NonNurse[[#This Row],[Qualified Social Work Staff Hours]],NonNurse[[#This Row],[Other Social Work Staff Hours]])/NonNurse[[#This Row],[MDS Census]]</f>
        <v>0.15448603683897802</v>
      </c>
      <c r="P467" s="6">
        <v>5.2494565217391296</v>
      </c>
      <c r="Q467" s="6">
        <v>5.5025000000000022</v>
      </c>
      <c r="R467" s="6">
        <f>SUM(NonNurse[[#This Row],[Qualified Activities Professional Hours]],NonNurse[[#This Row],[Other Activities Professional Hours]])/NonNurse[[#This Row],[MDS Census]]</f>
        <v>0.29387403446226978</v>
      </c>
      <c r="S467" s="6">
        <v>1.3802173913043478</v>
      </c>
      <c r="T467" s="6">
        <v>5.5073913043478262</v>
      </c>
      <c r="U467" s="6">
        <v>0</v>
      </c>
      <c r="V467" s="6">
        <f>SUM(NonNurse[[#This Row],[Occupational Therapist Hours]],NonNurse[[#This Row],[OT Assistant Hours]],NonNurse[[#This Row],[OT Aide Hours]])/NonNurse[[#This Row],[MDS Census]]</f>
        <v>0.18825311942959003</v>
      </c>
      <c r="W467" s="6">
        <v>0.66347826086956518</v>
      </c>
      <c r="X467" s="6">
        <v>7.9816304347826117</v>
      </c>
      <c r="Y467" s="6">
        <v>0</v>
      </c>
      <c r="Z467" s="6">
        <f>SUM(NonNurse[[#This Row],[Physical Therapist (PT) Hours]],NonNurse[[#This Row],[PT Assistant Hours]],NonNurse[[#This Row],[PT Aide Hours]])/NonNurse[[#This Row],[MDS Census]]</f>
        <v>0.23628936423054075</v>
      </c>
      <c r="AA467" s="6">
        <v>0</v>
      </c>
      <c r="AB467" s="6">
        <v>0</v>
      </c>
      <c r="AC467" s="6">
        <v>0</v>
      </c>
      <c r="AD467" s="6">
        <v>0</v>
      </c>
      <c r="AE467" s="6">
        <v>0</v>
      </c>
      <c r="AF467" s="6">
        <v>0</v>
      </c>
      <c r="AG467" s="6">
        <v>0.19565217391304349</v>
      </c>
      <c r="AH467" s="1">
        <v>155145</v>
      </c>
      <c r="AI467">
        <v>5</v>
      </c>
    </row>
    <row r="468" spans="1:35" x14ac:dyDescent="0.25">
      <c r="A468" t="s">
        <v>508</v>
      </c>
      <c r="B468" t="s">
        <v>396</v>
      </c>
      <c r="C468" t="s">
        <v>727</v>
      </c>
      <c r="D468" t="s">
        <v>603</v>
      </c>
      <c r="E468" s="6">
        <v>60.5</v>
      </c>
      <c r="F468" s="6">
        <v>23.958260869565216</v>
      </c>
      <c r="G468" s="6">
        <v>2.1195652173913042</v>
      </c>
      <c r="H468" s="6">
        <v>1.0869565217391304E-2</v>
      </c>
      <c r="I468" s="6">
        <v>0</v>
      </c>
      <c r="J468" s="6">
        <v>0</v>
      </c>
      <c r="K468" s="6">
        <v>0</v>
      </c>
      <c r="L468" s="6">
        <v>0.49413043478260871</v>
      </c>
      <c r="M468" s="6">
        <v>0</v>
      </c>
      <c r="N468" s="6">
        <v>0</v>
      </c>
      <c r="O468" s="6">
        <f>SUM(NonNurse[[#This Row],[Qualified Social Work Staff Hours]],NonNurse[[#This Row],[Other Social Work Staff Hours]])/NonNurse[[#This Row],[MDS Census]]</f>
        <v>0</v>
      </c>
      <c r="P468" s="6">
        <v>5.0452173913043472</v>
      </c>
      <c r="Q468" s="6">
        <v>12.208478260869564</v>
      </c>
      <c r="R468" s="6">
        <f>SUM(NonNurse[[#This Row],[Qualified Activities Professional Hours]],NonNurse[[#This Row],[Other Activities Professional Hours]])/NonNurse[[#This Row],[MDS Census]]</f>
        <v>0.28518505210204809</v>
      </c>
      <c r="S468" s="6">
        <v>1.0665217391304347</v>
      </c>
      <c r="T468" s="6">
        <v>13.678804347826086</v>
      </c>
      <c r="U468" s="6">
        <v>0</v>
      </c>
      <c r="V468" s="6">
        <f>SUM(NonNurse[[#This Row],[Occupational Therapist Hours]],NonNurse[[#This Row],[OT Assistant Hours]],NonNurse[[#This Row],[OT Aide Hours]])/NonNurse[[#This Row],[MDS Census]]</f>
        <v>0.24372439813151273</v>
      </c>
      <c r="W468" s="6">
        <v>2.7313043478260868</v>
      </c>
      <c r="X468" s="6">
        <v>7.899130434782613</v>
      </c>
      <c r="Y468" s="6">
        <v>0</v>
      </c>
      <c r="Z468" s="6">
        <f>SUM(NonNurse[[#This Row],[Physical Therapist (PT) Hours]],NonNurse[[#This Row],[PT Assistant Hours]],NonNurse[[#This Row],[PT Aide Hours]])/NonNurse[[#This Row],[MDS Census]]</f>
        <v>0.17570966582824296</v>
      </c>
      <c r="AA468" s="6">
        <v>0</v>
      </c>
      <c r="AB468" s="6">
        <v>0</v>
      </c>
      <c r="AC468" s="6">
        <v>0</v>
      </c>
      <c r="AD468" s="6">
        <v>49.815652173913044</v>
      </c>
      <c r="AE468" s="6">
        <v>0</v>
      </c>
      <c r="AF468" s="6">
        <v>0</v>
      </c>
      <c r="AG468" s="6">
        <v>0</v>
      </c>
      <c r="AH468" s="1">
        <v>155760</v>
      </c>
      <c r="AI468">
        <v>5</v>
      </c>
    </row>
    <row r="469" spans="1:35" x14ac:dyDescent="0.25">
      <c r="A469" t="s">
        <v>508</v>
      </c>
      <c r="B469" t="s">
        <v>330</v>
      </c>
      <c r="C469" t="s">
        <v>704</v>
      </c>
      <c r="D469" t="s">
        <v>569</v>
      </c>
      <c r="E469" s="6">
        <v>63.326086956521742</v>
      </c>
      <c r="F469" s="6">
        <v>38.127500000000005</v>
      </c>
      <c r="G469" s="6">
        <v>0.84782608695652173</v>
      </c>
      <c r="H469" s="6">
        <v>0.23369565217391305</v>
      </c>
      <c r="I469" s="6">
        <v>0</v>
      </c>
      <c r="J469" s="6">
        <v>0</v>
      </c>
      <c r="K469" s="6">
        <v>0</v>
      </c>
      <c r="L469" s="6">
        <v>2.6857608695652173</v>
      </c>
      <c r="M469" s="6">
        <v>4.1899999999999995</v>
      </c>
      <c r="N469" s="6">
        <v>0</v>
      </c>
      <c r="O469" s="6">
        <f>SUM(NonNurse[[#This Row],[Qualified Social Work Staff Hours]],NonNurse[[#This Row],[Other Social Work Staff Hours]])/NonNurse[[#This Row],[MDS Census]]</f>
        <v>6.6165465156196354E-2</v>
      </c>
      <c r="P469" s="6">
        <v>5.4399999999999995</v>
      </c>
      <c r="Q469" s="6">
        <v>35.688695652173926</v>
      </c>
      <c r="R469" s="6">
        <f>SUM(NonNurse[[#This Row],[Qualified Activities Professional Hours]],NonNurse[[#This Row],[Other Activities Professional Hours]])/NonNurse[[#This Row],[MDS Census]]</f>
        <v>0.64947476828012374</v>
      </c>
      <c r="S469" s="6">
        <v>3.1503260869565208</v>
      </c>
      <c r="T469" s="6">
        <v>9.4327173913043527</v>
      </c>
      <c r="U469" s="6">
        <v>0</v>
      </c>
      <c r="V469" s="6">
        <f>SUM(NonNurse[[#This Row],[Occupational Therapist Hours]],NonNurse[[#This Row],[OT Assistant Hours]],NonNurse[[#This Row],[OT Aide Hours]])/NonNurse[[#This Row],[MDS Census]]</f>
        <v>0.19870236869207006</v>
      </c>
      <c r="W469" s="6">
        <v>7.8291304347826083</v>
      </c>
      <c r="X469" s="6">
        <v>5.0166304347826092</v>
      </c>
      <c r="Y469" s="6">
        <v>0</v>
      </c>
      <c r="Z469" s="6">
        <f>SUM(NonNurse[[#This Row],[Physical Therapist (PT) Hours]],NonNurse[[#This Row],[PT Assistant Hours]],NonNurse[[#This Row],[PT Aide Hours]])/NonNurse[[#This Row],[MDS Census]]</f>
        <v>0.20285101270168213</v>
      </c>
      <c r="AA469" s="6">
        <v>0</v>
      </c>
      <c r="AB469" s="6">
        <v>0</v>
      </c>
      <c r="AC469" s="6">
        <v>0</v>
      </c>
      <c r="AD469" s="6">
        <v>70.668804347826111</v>
      </c>
      <c r="AE469" s="6">
        <v>0</v>
      </c>
      <c r="AF469" s="6">
        <v>0</v>
      </c>
      <c r="AG469" s="6">
        <v>0</v>
      </c>
      <c r="AH469" s="1">
        <v>155678</v>
      </c>
      <c r="AI469">
        <v>5</v>
      </c>
    </row>
    <row r="470" spans="1:35" x14ac:dyDescent="0.25">
      <c r="A470" t="s">
        <v>508</v>
      </c>
      <c r="B470" t="s">
        <v>17</v>
      </c>
      <c r="C470" t="s">
        <v>699</v>
      </c>
      <c r="D470" t="s">
        <v>597</v>
      </c>
      <c r="E470" s="6">
        <v>46.934782608695649</v>
      </c>
      <c r="F470" s="6">
        <v>4.6956521739130439</v>
      </c>
      <c r="G470" s="6">
        <v>0.2608695652173913</v>
      </c>
      <c r="H470" s="6">
        <v>0.21304347826086958</v>
      </c>
      <c r="I470" s="6">
        <v>0.33695652173913043</v>
      </c>
      <c r="J470" s="6">
        <v>0</v>
      </c>
      <c r="K470" s="6">
        <v>0</v>
      </c>
      <c r="L470" s="6">
        <v>0.94195652173913025</v>
      </c>
      <c r="M470" s="6">
        <v>5.2173913043478262</v>
      </c>
      <c r="N470" s="6">
        <v>5.3043478260869561</v>
      </c>
      <c r="O470" s="6">
        <f>SUM(NonNurse[[#This Row],[Qualified Social Work Staff Hours]],NonNurse[[#This Row],[Other Social Work Staff Hours]])/NonNurse[[#This Row],[MDS Census]]</f>
        <v>0.22417786012042612</v>
      </c>
      <c r="P470" s="6">
        <v>11.362173913043476</v>
      </c>
      <c r="Q470" s="6">
        <v>1.8518478260869566</v>
      </c>
      <c r="R470" s="6">
        <f>SUM(NonNurse[[#This Row],[Qualified Activities Professional Hours]],NonNurse[[#This Row],[Other Activities Professional Hours]])/NonNurse[[#This Row],[MDS Census]]</f>
        <v>0.28154006484483551</v>
      </c>
      <c r="S470" s="6">
        <v>0.61358695652173911</v>
      </c>
      <c r="T470" s="6">
        <v>1.9871739130434785</v>
      </c>
      <c r="U470" s="6">
        <v>0</v>
      </c>
      <c r="V470" s="6">
        <f>SUM(NonNurse[[#This Row],[Occupational Therapist Hours]],NonNurse[[#This Row],[OT Assistant Hours]],NonNurse[[#This Row],[OT Aide Hours]])/NonNurse[[#This Row],[MDS Census]]</f>
        <v>5.5412227883279298E-2</v>
      </c>
      <c r="W470" s="6">
        <v>5.5602173913043487</v>
      </c>
      <c r="X470" s="6">
        <v>0</v>
      </c>
      <c r="Y470" s="6">
        <v>0</v>
      </c>
      <c r="Z470" s="6">
        <f>SUM(NonNurse[[#This Row],[Physical Therapist (PT) Hours]],NonNurse[[#This Row],[PT Assistant Hours]],NonNurse[[#This Row],[PT Aide Hours]])/NonNurse[[#This Row],[MDS Census]]</f>
        <v>0.1184668828161186</v>
      </c>
      <c r="AA470" s="6">
        <v>0</v>
      </c>
      <c r="AB470" s="6">
        <v>0</v>
      </c>
      <c r="AC470" s="6">
        <v>0</v>
      </c>
      <c r="AD470" s="6">
        <v>0</v>
      </c>
      <c r="AE470" s="6">
        <v>0</v>
      </c>
      <c r="AF470" s="6">
        <v>0</v>
      </c>
      <c r="AG470" s="6">
        <v>0</v>
      </c>
      <c r="AH470" s="1">
        <v>155038</v>
      </c>
      <c r="AI470">
        <v>5</v>
      </c>
    </row>
    <row r="471" spans="1:35" x14ac:dyDescent="0.25">
      <c r="A471" t="s">
        <v>508</v>
      </c>
      <c r="B471" t="s">
        <v>107</v>
      </c>
      <c r="C471" t="s">
        <v>648</v>
      </c>
      <c r="D471" t="s">
        <v>618</v>
      </c>
      <c r="E471" s="6">
        <v>56.858695652173914</v>
      </c>
      <c r="F471" s="6">
        <v>5.7391304347826084</v>
      </c>
      <c r="G471" s="6">
        <v>0</v>
      </c>
      <c r="H471" s="6">
        <v>0</v>
      </c>
      <c r="I471" s="6">
        <v>0.58695652173913049</v>
      </c>
      <c r="J471" s="6">
        <v>0</v>
      </c>
      <c r="K471" s="6">
        <v>0</v>
      </c>
      <c r="L471" s="6">
        <v>1.9408695652173917</v>
      </c>
      <c r="M471" s="6">
        <v>4.8260869565217392</v>
      </c>
      <c r="N471" s="6">
        <v>0</v>
      </c>
      <c r="O471" s="6">
        <f>SUM(NonNurse[[#This Row],[Qualified Social Work Staff Hours]],NonNurse[[#This Row],[Other Social Work Staff Hours]])/NonNurse[[#This Row],[MDS Census]]</f>
        <v>8.487860829669279E-2</v>
      </c>
      <c r="P471" s="6">
        <v>4.9402173913043477</v>
      </c>
      <c r="Q471" s="6">
        <v>2.6494565217391304</v>
      </c>
      <c r="R471" s="6">
        <f>SUM(NonNurse[[#This Row],[Qualified Activities Professional Hours]],NonNurse[[#This Row],[Other Activities Professional Hours]])/NonNurse[[#This Row],[MDS Census]]</f>
        <v>0.13348308162875167</v>
      </c>
      <c r="S471" s="6">
        <v>2.6092391304347813</v>
      </c>
      <c r="T471" s="6">
        <v>4.2327173913043463</v>
      </c>
      <c r="U471" s="6">
        <v>0</v>
      </c>
      <c r="V471" s="6">
        <f>SUM(NonNurse[[#This Row],[Occupational Therapist Hours]],NonNurse[[#This Row],[OT Assistant Hours]],NonNurse[[#This Row],[OT Aide Hours]])/NonNurse[[#This Row],[MDS Census]]</f>
        <v>0.12033263238386538</v>
      </c>
      <c r="W471" s="6">
        <v>3.468695652173913</v>
      </c>
      <c r="X471" s="6">
        <v>3.4519565217391315</v>
      </c>
      <c r="Y471" s="6">
        <v>0</v>
      </c>
      <c r="Z471" s="6">
        <f>SUM(NonNurse[[#This Row],[Physical Therapist (PT) Hours]],NonNurse[[#This Row],[PT Assistant Hours]],NonNurse[[#This Row],[PT Aide Hours]])/NonNurse[[#This Row],[MDS Census]]</f>
        <v>0.1217166889696043</v>
      </c>
      <c r="AA471" s="6">
        <v>0</v>
      </c>
      <c r="AB471" s="6">
        <v>0</v>
      </c>
      <c r="AC471" s="6">
        <v>0</v>
      </c>
      <c r="AD471" s="6">
        <v>0</v>
      </c>
      <c r="AE471" s="6">
        <v>0</v>
      </c>
      <c r="AF471" s="6">
        <v>0</v>
      </c>
      <c r="AG471" s="6">
        <v>0</v>
      </c>
      <c r="AH471" s="1">
        <v>155233</v>
      </c>
      <c r="AI471">
        <v>5</v>
      </c>
    </row>
    <row r="472" spans="1:35" x14ac:dyDescent="0.25">
      <c r="A472" t="s">
        <v>508</v>
      </c>
      <c r="B472" t="s">
        <v>88</v>
      </c>
      <c r="C472" t="s">
        <v>641</v>
      </c>
      <c r="D472" t="s">
        <v>546</v>
      </c>
      <c r="E472" s="6">
        <v>68.597826086956516</v>
      </c>
      <c r="F472" s="6">
        <v>5.8206521739130439</v>
      </c>
      <c r="G472" s="6">
        <v>0</v>
      </c>
      <c r="H472" s="6">
        <v>0</v>
      </c>
      <c r="I472" s="6">
        <v>0.34782608695652173</v>
      </c>
      <c r="J472" s="6">
        <v>0</v>
      </c>
      <c r="K472" s="6">
        <v>0</v>
      </c>
      <c r="L472" s="6">
        <v>4.8969565217391304</v>
      </c>
      <c r="M472" s="6">
        <v>6.0326086956521738</v>
      </c>
      <c r="N472" s="6">
        <v>0</v>
      </c>
      <c r="O472" s="6">
        <f>SUM(NonNurse[[#This Row],[Qualified Social Work Staff Hours]],NonNurse[[#This Row],[Other Social Work Staff Hours]])/NonNurse[[#This Row],[MDS Census]]</f>
        <v>8.7941689114244978E-2</v>
      </c>
      <c r="P472" s="6">
        <v>5.5756521739130438</v>
      </c>
      <c r="Q472" s="6">
        <v>8.9728260869565215</v>
      </c>
      <c r="R472" s="6">
        <f>SUM(NonNurse[[#This Row],[Qualified Activities Professional Hours]],NonNurse[[#This Row],[Other Activities Professional Hours]])/NonNurse[[#This Row],[MDS Census]]</f>
        <v>0.21208366344477897</v>
      </c>
      <c r="S472" s="6">
        <v>6.6652173913043473</v>
      </c>
      <c r="T472" s="6">
        <v>5.2244565217391301</v>
      </c>
      <c r="U472" s="6">
        <v>0</v>
      </c>
      <c r="V472" s="6">
        <f>SUM(NonNurse[[#This Row],[Occupational Therapist Hours]],NonNurse[[#This Row],[OT Assistant Hours]],NonNurse[[#This Row],[OT Aide Hours]])/NonNurse[[#This Row],[MDS Census]]</f>
        <v>0.17332435430201237</v>
      </c>
      <c r="W472" s="6">
        <v>4.6947826086956512</v>
      </c>
      <c r="X472" s="6">
        <v>3.8420652173913057</v>
      </c>
      <c r="Y472" s="6">
        <v>2.2065217391304346</v>
      </c>
      <c r="Z472" s="6">
        <f>SUM(NonNurse[[#This Row],[Physical Therapist (PT) Hours]],NonNurse[[#This Row],[PT Assistant Hours]],NonNurse[[#This Row],[PT Aide Hours]])/NonNurse[[#This Row],[MDS Census]]</f>
        <v>0.15661384883536686</v>
      </c>
      <c r="AA472" s="6">
        <v>0</v>
      </c>
      <c r="AB472" s="6">
        <v>0</v>
      </c>
      <c r="AC472" s="6">
        <v>0</v>
      </c>
      <c r="AD472" s="6">
        <v>0</v>
      </c>
      <c r="AE472" s="6">
        <v>0</v>
      </c>
      <c r="AF472" s="6">
        <v>0</v>
      </c>
      <c r="AG472" s="6">
        <v>0</v>
      </c>
      <c r="AH472" s="1">
        <v>155209</v>
      </c>
      <c r="AI472">
        <v>5</v>
      </c>
    </row>
    <row r="473" spans="1:35" x14ac:dyDescent="0.25">
      <c r="A473" t="s">
        <v>508</v>
      </c>
      <c r="B473" t="s">
        <v>99</v>
      </c>
      <c r="C473" t="s">
        <v>673</v>
      </c>
      <c r="D473" t="s">
        <v>617</v>
      </c>
      <c r="E473" s="6">
        <v>93.108695652173907</v>
      </c>
      <c r="F473" s="6">
        <v>5.7391304347826084</v>
      </c>
      <c r="G473" s="6">
        <v>0.17391304347826086</v>
      </c>
      <c r="H473" s="6">
        <v>0</v>
      </c>
      <c r="I473" s="6">
        <v>0</v>
      </c>
      <c r="J473" s="6">
        <v>0</v>
      </c>
      <c r="K473" s="6">
        <v>0</v>
      </c>
      <c r="L473" s="6">
        <v>3.7452173913043492</v>
      </c>
      <c r="M473" s="6">
        <v>5.5027173913043477</v>
      </c>
      <c r="N473" s="6">
        <v>0</v>
      </c>
      <c r="O473" s="6">
        <f>SUM(NonNurse[[#This Row],[Qualified Social Work Staff Hours]],NonNurse[[#This Row],[Other Social Work Staff Hours]])/NonNurse[[#This Row],[MDS Census]]</f>
        <v>5.9099929955638571E-2</v>
      </c>
      <c r="P473" s="6">
        <v>5.3233695652173916</v>
      </c>
      <c r="Q473" s="6">
        <v>3.7309782608695654</v>
      </c>
      <c r="R473" s="6">
        <f>SUM(NonNurse[[#This Row],[Qualified Activities Professional Hours]],NonNurse[[#This Row],[Other Activities Professional Hours]])/NonNurse[[#This Row],[MDS Census]]</f>
        <v>9.7244921783796415E-2</v>
      </c>
      <c r="S473" s="6">
        <v>3.3097826086956514</v>
      </c>
      <c r="T473" s="6">
        <v>3.9357608695652178</v>
      </c>
      <c r="U473" s="6">
        <v>0</v>
      </c>
      <c r="V473" s="6">
        <f>SUM(NonNurse[[#This Row],[Occupational Therapist Hours]],NonNurse[[#This Row],[OT Assistant Hours]],NonNurse[[#This Row],[OT Aide Hours]])/NonNurse[[#This Row],[MDS Census]]</f>
        <v>7.7818118141489603E-2</v>
      </c>
      <c r="W473" s="6">
        <v>3.5611956521739141</v>
      </c>
      <c r="X473" s="6">
        <v>6.0770652173913033</v>
      </c>
      <c r="Y473" s="6">
        <v>0.18478260869565216</v>
      </c>
      <c r="Z473" s="6">
        <f>SUM(NonNurse[[#This Row],[Physical Therapist (PT) Hours]],NonNurse[[#This Row],[PT Assistant Hours]],NonNurse[[#This Row],[PT Aide Hours]])/NonNurse[[#This Row],[MDS Census]]</f>
        <v>0.10550081718421668</v>
      </c>
      <c r="AA473" s="6">
        <v>0</v>
      </c>
      <c r="AB473" s="6">
        <v>0</v>
      </c>
      <c r="AC473" s="6">
        <v>0</v>
      </c>
      <c r="AD473" s="6">
        <v>0</v>
      </c>
      <c r="AE473" s="6">
        <v>0</v>
      </c>
      <c r="AF473" s="6">
        <v>0</v>
      </c>
      <c r="AG473" s="6">
        <v>0</v>
      </c>
      <c r="AH473" s="1">
        <v>155223</v>
      </c>
      <c r="AI473">
        <v>5</v>
      </c>
    </row>
    <row r="474" spans="1:35" x14ac:dyDescent="0.25">
      <c r="A474" t="s">
        <v>508</v>
      </c>
      <c r="B474" t="s">
        <v>135</v>
      </c>
      <c r="C474" t="s">
        <v>744</v>
      </c>
      <c r="D474" t="s">
        <v>601</v>
      </c>
      <c r="E474" s="6">
        <v>62.989130434782609</v>
      </c>
      <c r="F474" s="6">
        <v>2</v>
      </c>
      <c r="G474" s="6">
        <v>0</v>
      </c>
      <c r="H474" s="6">
        <v>0</v>
      </c>
      <c r="I474" s="6">
        <v>1.0217391304347827</v>
      </c>
      <c r="J474" s="6">
        <v>0</v>
      </c>
      <c r="K474" s="6">
        <v>0</v>
      </c>
      <c r="L474" s="6">
        <v>5.2292391304347836</v>
      </c>
      <c r="M474" s="6">
        <v>5.5380434782608692</v>
      </c>
      <c r="N474" s="6">
        <v>0</v>
      </c>
      <c r="O474" s="6">
        <f>SUM(NonNurse[[#This Row],[Qualified Social Work Staff Hours]],NonNurse[[#This Row],[Other Social Work Staff Hours]])/NonNurse[[#This Row],[MDS Census]]</f>
        <v>8.7920621225194132E-2</v>
      </c>
      <c r="P474" s="6">
        <v>5.5951086956521738</v>
      </c>
      <c r="Q474" s="6">
        <v>8.3125</v>
      </c>
      <c r="R474" s="6">
        <f>SUM(NonNurse[[#This Row],[Qualified Activities Professional Hours]],NonNurse[[#This Row],[Other Activities Professional Hours]])/NonNurse[[#This Row],[MDS Census]]</f>
        <v>0.22079378774805866</v>
      </c>
      <c r="S474" s="6">
        <v>5.288913043478261</v>
      </c>
      <c r="T474" s="6">
        <v>4.5981521739130429</v>
      </c>
      <c r="U474" s="6">
        <v>0</v>
      </c>
      <c r="V474" s="6">
        <f>SUM(NonNurse[[#This Row],[Occupational Therapist Hours]],NonNurse[[#This Row],[OT Assistant Hours]],NonNurse[[#This Row],[OT Aide Hours]])/NonNurse[[#This Row],[MDS Census]]</f>
        <v>0.15696462467644517</v>
      </c>
      <c r="W474" s="6">
        <v>4.9002173913043476</v>
      </c>
      <c r="X474" s="6">
        <v>3.8713043478260873</v>
      </c>
      <c r="Y474" s="6">
        <v>0</v>
      </c>
      <c r="Z474" s="6">
        <f>SUM(NonNurse[[#This Row],[Physical Therapist (PT) Hours]],NonNurse[[#This Row],[PT Assistant Hours]],NonNurse[[#This Row],[PT Aide Hours]])/NonNurse[[#This Row],[MDS Census]]</f>
        <v>0.13925452976704056</v>
      </c>
      <c r="AA474" s="6">
        <v>0</v>
      </c>
      <c r="AB474" s="6">
        <v>0</v>
      </c>
      <c r="AC474" s="6">
        <v>0</v>
      </c>
      <c r="AD474" s="6">
        <v>0</v>
      </c>
      <c r="AE474" s="6">
        <v>0</v>
      </c>
      <c r="AF474" s="6">
        <v>0</v>
      </c>
      <c r="AG474" s="6">
        <v>0</v>
      </c>
      <c r="AH474" s="1">
        <v>155280</v>
      </c>
      <c r="AI474">
        <v>5</v>
      </c>
    </row>
    <row r="475" spans="1:35" x14ac:dyDescent="0.25">
      <c r="A475" t="s">
        <v>508</v>
      </c>
      <c r="B475" t="s">
        <v>82</v>
      </c>
      <c r="C475" t="s">
        <v>726</v>
      </c>
      <c r="D475" t="s">
        <v>581</v>
      </c>
      <c r="E475" s="6">
        <v>53.239130434782609</v>
      </c>
      <c r="F475" s="6">
        <v>4.8695652173913047</v>
      </c>
      <c r="G475" s="6">
        <v>0</v>
      </c>
      <c r="H475" s="6">
        <v>0</v>
      </c>
      <c r="I475" s="6">
        <v>0</v>
      </c>
      <c r="J475" s="6">
        <v>0</v>
      </c>
      <c r="K475" s="6">
        <v>0</v>
      </c>
      <c r="L475" s="6">
        <v>1.5221739130434782</v>
      </c>
      <c r="M475" s="6">
        <v>4.5869565217391308</v>
      </c>
      <c r="N475" s="6">
        <v>0</v>
      </c>
      <c r="O475" s="6">
        <f>SUM(NonNurse[[#This Row],[Qualified Social Work Staff Hours]],NonNurse[[#This Row],[Other Social Work Staff Hours]])/NonNurse[[#This Row],[MDS Census]]</f>
        <v>8.6157615353205402E-2</v>
      </c>
      <c r="P475" s="6">
        <v>9.8423913043478262</v>
      </c>
      <c r="Q475" s="6">
        <v>6.7961956521739131</v>
      </c>
      <c r="R475" s="6">
        <f>SUM(NonNurse[[#This Row],[Qualified Activities Professional Hours]],NonNurse[[#This Row],[Other Activities Professional Hours]])/NonNurse[[#This Row],[MDS Census]]</f>
        <v>0.31252552062066147</v>
      </c>
      <c r="S475" s="6">
        <v>3.2651086956521733</v>
      </c>
      <c r="T475" s="6">
        <v>4.4406521739130422</v>
      </c>
      <c r="U475" s="6">
        <v>0</v>
      </c>
      <c r="V475" s="6">
        <f>SUM(NonNurse[[#This Row],[Occupational Therapist Hours]],NonNurse[[#This Row],[OT Assistant Hours]],NonNurse[[#This Row],[OT Aide Hours]])/NonNurse[[#This Row],[MDS Census]]</f>
        <v>0.14473866884442627</v>
      </c>
      <c r="W475" s="6">
        <v>4.4503260869565224</v>
      </c>
      <c r="X475" s="6">
        <v>5.9170652173913023</v>
      </c>
      <c r="Y475" s="6">
        <v>0.29347826086956524</v>
      </c>
      <c r="Z475" s="6">
        <f>SUM(NonNurse[[#This Row],[Physical Therapist (PT) Hours]],NonNurse[[#This Row],[PT Assistant Hours]],NonNurse[[#This Row],[PT Aide Hours]])/NonNurse[[#This Row],[MDS Census]]</f>
        <v>0.2002449979583503</v>
      </c>
      <c r="AA475" s="6">
        <v>0</v>
      </c>
      <c r="AB475" s="6">
        <v>0</v>
      </c>
      <c r="AC475" s="6">
        <v>0</v>
      </c>
      <c r="AD475" s="6">
        <v>0</v>
      </c>
      <c r="AE475" s="6">
        <v>0</v>
      </c>
      <c r="AF475" s="6">
        <v>0</v>
      </c>
      <c r="AG475" s="6">
        <v>0</v>
      </c>
      <c r="AH475" s="1">
        <v>155202</v>
      </c>
      <c r="AI475">
        <v>5</v>
      </c>
    </row>
    <row r="476" spans="1:35" x14ac:dyDescent="0.25">
      <c r="A476" t="s">
        <v>508</v>
      </c>
      <c r="B476" t="s">
        <v>93</v>
      </c>
      <c r="C476" t="s">
        <v>732</v>
      </c>
      <c r="D476" t="s">
        <v>616</v>
      </c>
      <c r="E476" s="6">
        <v>35.793478260869563</v>
      </c>
      <c r="F476" s="6">
        <v>5.7932608695652172</v>
      </c>
      <c r="G476" s="6">
        <v>0.39130434782608697</v>
      </c>
      <c r="H476" s="6">
        <v>0.38043478260869568</v>
      </c>
      <c r="I476" s="6">
        <v>0.52173913043478259</v>
      </c>
      <c r="J476" s="6">
        <v>0</v>
      </c>
      <c r="K476" s="6">
        <v>0</v>
      </c>
      <c r="L476" s="6">
        <v>1.753260869565217</v>
      </c>
      <c r="M476" s="6">
        <v>3.6902173913043477</v>
      </c>
      <c r="N476" s="6">
        <v>0</v>
      </c>
      <c r="O476" s="6">
        <f>SUM(NonNurse[[#This Row],[Qualified Social Work Staff Hours]],NonNurse[[#This Row],[Other Social Work Staff Hours]])/NonNurse[[#This Row],[MDS Census]]</f>
        <v>0.10309747950197388</v>
      </c>
      <c r="P476" s="6">
        <v>4.3997826086956522</v>
      </c>
      <c r="Q476" s="6">
        <v>10.635869565217391</v>
      </c>
      <c r="R476" s="6">
        <f>SUM(NonNurse[[#This Row],[Qualified Activities Professional Hours]],NonNurse[[#This Row],[Other Activities Professional Hours]])/NonNurse[[#This Row],[MDS Census]]</f>
        <v>0.42006680838141514</v>
      </c>
      <c r="S476" s="6">
        <v>1.1302173913043481</v>
      </c>
      <c r="T476" s="6">
        <v>3.2210869565217393</v>
      </c>
      <c r="U476" s="6">
        <v>0</v>
      </c>
      <c r="V476" s="6">
        <f>SUM(NonNurse[[#This Row],[Occupational Therapist Hours]],NonNurse[[#This Row],[OT Assistant Hours]],NonNurse[[#This Row],[OT Aide Hours]])/NonNurse[[#This Row],[MDS Census]]</f>
        <v>0.12156696021864562</v>
      </c>
      <c r="W476" s="6">
        <v>0.71586956521739165</v>
      </c>
      <c r="X476" s="6">
        <v>4.5740217391304361</v>
      </c>
      <c r="Y476" s="6">
        <v>2.1086956521739131</v>
      </c>
      <c r="Z476" s="6">
        <f>SUM(NonNurse[[#This Row],[Physical Therapist (PT) Hours]],NonNurse[[#This Row],[PT Assistant Hours]],NonNurse[[#This Row],[PT Aide Hours]])/NonNurse[[#This Row],[MDS Census]]</f>
        <v>0.20670209535378081</v>
      </c>
      <c r="AA476" s="6">
        <v>0</v>
      </c>
      <c r="AB476" s="6">
        <v>0</v>
      </c>
      <c r="AC476" s="6">
        <v>0</v>
      </c>
      <c r="AD476" s="6">
        <v>0</v>
      </c>
      <c r="AE476" s="6">
        <v>0</v>
      </c>
      <c r="AF476" s="6">
        <v>0</v>
      </c>
      <c r="AG476" s="6">
        <v>0</v>
      </c>
      <c r="AH476" s="1">
        <v>155217</v>
      </c>
      <c r="AI476">
        <v>5</v>
      </c>
    </row>
    <row r="477" spans="1:35" x14ac:dyDescent="0.25">
      <c r="A477" t="s">
        <v>508</v>
      </c>
      <c r="B477" t="s">
        <v>204</v>
      </c>
      <c r="C477" t="s">
        <v>696</v>
      </c>
      <c r="D477" t="s">
        <v>557</v>
      </c>
      <c r="E477" s="6">
        <v>64.130434782608702</v>
      </c>
      <c r="F477" s="6">
        <v>5.7391304347826084</v>
      </c>
      <c r="G477" s="6">
        <v>0</v>
      </c>
      <c r="H477" s="6">
        <v>0</v>
      </c>
      <c r="I477" s="6">
        <v>0</v>
      </c>
      <c r="J477" s="6">
        <v>0</v>
      </c>
      <c r="K477" s="6">
        <v>0</v>
      </c>
      <c r="L477" s="6">
        <v>4.6113043478260858</v>
      </c>
      <c r="M477" s="6">
        <v>5.1902173913043477</v>
      </c>
      <c r="N477" s="6">
        <v>0</v>
      </c>
      <c r="O477" s="6">
        <f>SUM(NonNurse[[#This Row],[Qualified Social Work Staff Hours]],NonNurse[[#This Row],[Other Social Work Staff Hours]])/NonNurse[[#This Row],[MDS Census]]</f>
        <v>8.0932203389830495E-2</v>
      </c>
      <c r="P477" s="6">
        <v>6.1195652173913047</v>
      </c>
      <c r="Q477" s="6">
        <v>5.0489130434782608</v>
      </c>
      <c r="R477" s="6">
        <f>SUM(NonNurse[[#This Row],[Qualified Activities Professional Hours]],NonNurse[[#This Row],[Other Activities Professional Hours]])/NonNurse[[#This Row],[MDS Census]]</f>
        <v>0.17415254237288136</v>
      </c>
      <c r="S477" s="6">
        <v>3.7263043478260873</v>
      </c>
      <c r="T477" s="6">
        <v>5.1419565217391296</v>
      </c>
      <c r="U477" s="6">
        <v>0</v>
      </c>
      <c r="V477" s="6">
        <f>SUM(NonNurse[[#This Row],[Occupational Therapist Hours]],NonNurse[[#This Row],[OT Assistant Hours]],NonNurse[[#This Row],[OT Aide Hours]])/NonNurse[[#This Row],[MDS Census]]</f>
        <v>0.13828474576271185</v>
      </c>
      <c r="W477" s="6">
        <v>2.60695652173913</v>
      </c>
      <c r="X477" s="6">
        <v>5.2657608695652183</v>
      </c>
      <c r="Y477" s="6">
        <v>0.89130434782608692</v>
      </c>
      <c r="Z477" s="6">
        <f>SUM(NonNurse[[#This Row],[Physical Therapist (PT) Hours]],NonNurse[[#This Row],[PT Assistant Hours]],NonNurse[[#This Row],[PT Aide Hours]])/NonNurse[[#This Row],[MDS Census]]</f>
        <v>0.1366593220338983</v>
      </c>
      <c r="AA477" s="6">
        <v>0</v>
      </c>
      <c r="AB477" s="6">
        <v>0</v>
      </c>
      <c r="AC477" s="6">
        <v>0</v>
      </c>
      <c r="AD477" s="6">
        <v>0</v>
      </c>
      <c r="AE477" s="6">
        <v>0</v>
      </c>
      <c r="AF477" s="6">
        <v>0</v>
      </c>
      <c r="AG477" s="6">
        <v>0</v>
      </c>
      <c r="AH477" s="1">
        <v>155409</v>
      </c>
      <c r="AI477">
        <v>5</v>
      </c>
    </row>
    <row r="478" spans="1:35" x14ac:dyDescent="0.25">
      <c r="A478" t="s">
        <v>508</v>
      </c>
      <c r="B478" t="s">
        <v>90</v>
      </c>
      <c r="C478" t="s">
        <v>692</v>
      </c>
      <c r="D478" t="s">
        <v>571</v>
      </c>
      <c r="E478" s="6">
        <v>40.684782608695649</v>
      </c>
      <c r="F478" s="6">
        <v>5.7391304347826084</v>
      </c>
      <c r="G478" s="6">
        <v>0</v>
      </c>
      <c r="H478" s="6">
        <v>0</v>
      </c>
      <c r="I478" s="6">
        <v>0</v>
      </c>
      <c r="J478" s="6">
        <v>0</v>
      </c>
      <c r="K478" s="6">
        <v>0</v>
      </c>
      <c r="L478" s="6">
        <v>4.7160869565217398</v>
      </c>
      <c r="M478" s="6">
        <v>5.2581521739130439</v>
      </c>
      <c r="N478" s="6">
        <v>0</v>
      </c>
      <c r="O478" s="6">
        <f>SUM(NonNurse[[#This Row],[Qualified Social Work Staff Hours]],NonNurse[[#This Row],[Other Social Work Staff Hours]])/NonNurse[[#This Row],[MDS Census]]</f>
        <v>0.12924125033395675</v>
      </c>
      <c r="P478" s="6">
        <v>4.7282608695652177</v>
      </c>
      <c r="Q478" s="6">
        <v>4.0163043478260869</v>
      </c>
      <c r="R478" s="6">
        <f>SUM(NonNurse[[#This Row],[Qualified Activities Professional Hours]],NonNurse[[#This Row],[Other Activities Professional Hours]])/NonNurse[[#This Row],[MDS Census]]</f>
        <v>0.21493454448303503</v>
      </c>
      <c r="S478" s="6">
        <v>3.2614130434782616</v>
      </c>
      <c r="T478" s="6">
        <v>1.8531521739130439</v>
      </c>
      <c r="U478" s="6">
        <v>0</v>
      </c>
      <c r="V478" s="6">
        <f>SUM(NonNurse[[#This Row],[Occupational Therapist Hours]],NonNurse[[#This Row],[OT Assistant Hours]],NonNurse[[#This Row],[OT Aide Hours]])/NonNurse[[#This Row],[MDS Census]]</f>
        <v>0.12571199572535405</v>
      </c>
      <c r="W478" s="6">
        <v>2.1869565217391305</v>
      </c>
      <c r="X478" s="6">
        <v>3.3354347826086959</v>
      </c>
      <c r="Y478" s="6">
        <v>0</v>
      </c>
      <c r="Z478" s="6">
        <f>SUM(NonNurse[[#This Row],[Physical Therapist (PT) Hours]],NonNurse[[#This Row],[PT Assistant Hours]],NonNurse[[#This Row],[PT Aide Hours]])/NonNurse[[#This Row],[MDS Census]]</f>
        <v>0.13573604060913705</v>
      </c>
      <c r="AA478" s="6">
        <v>0</v>
      </c>
      <c r="AB478" s="6">
        <v>0</v>
      </c>
      <c r="AC478" s="6">
        <v>0</v>
      </c>
      <c r="AD478" s="6">
        <v>0</v>
      </c>
      <c r="AE478" s="6">
        <v>0</v>
      </c>
      <c r="AF478" s="6">
        <v>0</v>
      </c>
      <c r="AG478" s="6">
        <v>0</v>
      </c>
      <c r="AH478" s="1">
        <v>155211</v>
      </c>
      <c r="AI478">
        <v>5</v>
      </c>
    </row>
    <row r="479" spans="1:35" x14ac:dyDescent="0.25">
      <c r="A479" t="s">
        <v>508</v>
      </c>
      <c r="B479" t="s">
        <v>73</v>
      </c>
      <c r="C479" t="s">
        <v>723</v>
      </c>
      <c r="D479" t="s">
        <v>549</v>
      </c>
      <c r="E479" s="6">
        <v>73.108695652173907</v>
      </c>
      <c r="F479" s="6">
        <v>5.4782608695652177</v>
      </c>
      <c r="G479" s="6">
        <v>0</v>
      </c>
      <c r="H479" s="6">
        <v>0</v>
      </c>
      <c r="I479" s="6">
        <v>0</v>
      </c>
      <c r="J479" s="6">
        <v>0</v>
      </c>
      <c r="K479" s="6">
        <v>0</v>
      </c>
      <c r="L479" s="6">
        <v>3.8996739130434777</v>
      </c>
      <c r="M479" s="6">
        <v>5.1986956521739129</v>
      </c>
      <c r="N479" s="6">
        <v>0</v>
      </c>
      <c r="O479" s="6">
        <f>SUM(NonNurse[[#This Row],[Qualified Social Work Staff Hours]],NonNurse[[#This Row],[Other Social Work Staff Hours]])/NonNurse[[#This Row],[MDS Census]]</f>
        <v>7.1109128754088619E-2</v>
      </c>
      <c r="P479" s="6">
        <v>7.4184782608695654</v>
      </c>
      <c r="Q479" s="6">
        <v>9.1277173913043477</v>
      </c>
      <c r="R479" s="6">
        <f>SUM(NonNurse[[#This Row],[Qualified Activities Professional Hours]],NonNurse[[#This Row],[Other Activities Professional Hours]])/NonNurse[[#This Row],[MDS Census]]</f>
        <v>0.22632322331251861</v>
      </c>
      <c r="S479" s="6">
        <v>3.9742391304347833</v>
      </c>
      <c r="T479" s="6">
        <v>3.1458695652173922</v>
      </c>
      <c r="U479" s="6">
        <v>0</v>
      </c>
      <c r="V479" s="6">
        <f>SUM(NonNurse[[#This Row],[Occupational Therapist Hours]],NonNurse[[#This Row],[OT Assistant Hours]],NonNurse[[#This Row],[OT Aide Hours]])/NonNurse[[#This Row],[MDS Census]]</f>
        <v>9.7390722569134738E-2</v>
      </c>
      <c r="W479" s="6">
        <v>4.6330434782608689</v>
      </c>
      <c r="X479" s="6">
        <v>4.0525000000000002</v>
      </c>
      <c r="Y479" s="6">
        <v>0</v>
      </c>
      <c r="Z479" s="6">
        <f>SUM(NonNurse[[#This Row],[Physical Therapist (PT) Hours]],NonNurse[[#This Row],[PT Assistant Hours]],NonNurse[[#This Row],[PT Aide Hours]])/NonNurse[[#This Row],[MDS Census]]</f>
        <v>0.11880315194766576</v>
      </c>
      <c r="AA479" s="6">
        <v>0</v>
      </c>
      <c r="AB479" s="6">
        <v>0</v>
      </c>
      <c r="AC479" s="6">
        <v>0</v>
      </c>
      <c r="AD479" s="6">
        <v>0</v>
      </c>
      <c r="AE479" s="6">
        <v>0</v>
      </c>
      <c r="AF479" s="6">
        <v>0</v>
      </c>
      <c r="AG479" s="6">
        <v>0</v>
      </c>
      <c r="AH479" s="1">
        <v>155183</v>
      </c>
      <c r="AI479">
        <v>5</v>
      </c>
    </row>
    <row r="480" spans="1:35" x14ac:dyDescent="0.25">
      <c r="A480" t="s">
        <v>508</v>
      </c>
      <c r="B480" t="s">
        <v>217</v>
      </c>
      <c r="C480" t="s">
        <v>699</v>
      </c>
      <c r="D480" t="s">
        <v>597</v>
      </c>
      <c r="E480" s="6">
        <v>44.565217391304351</v>
      </c>
      <c r="F480" s="6">
        <v>6.1521739130434785</v>
      </c>
      <c r="G480" s="6">
        <v>0</v>
      </c>
      <c r="H480" s="6">
        <v>0</v>
      </c>
      <c r="I480" s="6">
        <v>0</v>
      </c>
      <c r="J480" s="6">
        <v>0</v>
      </c>
      <c r="K480" s="6">
        <v>0</v>
      </c>
      <c r="L480" s="6">
        <v>0.71499999999999997</v>
      </c>
      <c r="M480" s="6">
        <v>4.6005434782608692</v>
      </c>
      <c r="N480" s="6">
        <v>0</v>
      </c>
      <c r="O480" s="6">
        <f>SUM(NonNurse[[#This Row],[Qualified Social Work Staff Hours]],NonNurse[[#This Row],[Other Social Work Staff Hours]])/NonNurse[[#This Row],[MDS Census]]</f>
        <v>0.10323170731707315</v>
      </c>
      <c r="P480" s="6">
        <v>13.483695652173912</v>
      </c>
      <c r="Q480" s="6">
        <v>1.875</v>
      </c>
      <c r="R480" s="6">
        <f>SUM(NonNurse[[#This Row],[Qualified Activities Professional Hours]],NonNurse[[#This Row],[Other Activities Professional Hours]])/NonNurse[[#This Row],[MDS Census]]</f>
        <v>0.34463414634146339</v>
      </c>
      <c r="S480" s="6">
        <v>4.3828260869565216</v>
      </c>
      <c r="T480" s="6">
        <v>5.2858695652173955</v>
      </c>
      <c r="U480" s="6">
        <v>0</v>
      </c>
      <c r="V480" s="6">
        <f>SUM(NonNurse[[#This Row],[Occupational Therapist Hours]],NonNurse[[#This Row],[OT Assistant Hours]],NonNurse[[#This Row],[OT Aide Hours]])/NonNurse[[#This Row],[MDS Census]]</f>
        <v>0.21695609756097567</v>
      </c>
      <c r="W480" s="6">
        <v>5.1714130434782604</v>
      </c>
      <c r="X480" s="6">
        <v>3.5603260869565232</v>
      </c>
      <c r="Y480" s="6">
        <v>0.14130434782608695</v>
      </c>
      <c r="Z480" s="6">
        <f>SUM(NonNurse[[#This Row],[Physical Therapist (PT) Hours]],NonNurse[[#This Row],[PT Assistant Hours]],NonNurse[[#This Row],[PT Aide Hours]])/NonNurse[[#This Row],[MDS Census]]</f>
        <v>0.19910243902439029</v>
      </c>
      <c r="AA480" s="6">
        <v>0</v>
      </c>
      <c r="AB480" s="6">
        <v>0</v>
      </c>
      <c r="AC480" s="6">
        <v>0</v>
      </c>
      <c r="AD480" s="6">
        <v>0</v>
      </c>
      <c r="AE480" s="6">
        <v>0</v>
      </c>
      <c r="AF480" s="6">
        <v>0</v>
      </c>
      <c r="AG480" s="6">
        <v>0</v>
      </c>
      <c r="AH480" s="1">
        <v>155443</v>
      </c>
      <c r="AI480">
        <v>5</v>
      </c>
    </row>
    <row r="481" spans="1:35" x14ac:dyDescent="0.25">
      <c r="A481" t="s">
        <v>508</v>
      </c>
      <c r="B481" t="s">
        <v>146</v>
      </c>
      <c r="C481" t="s">
        <v>669</v>
      </c>
      <c r="D481" t="s">
        <v>563</v>
      </c>
      <c r="E481" s="6">
        <v>45.869565217391305</v>
      </c>
      <c r="F481" s="6">
        <v>5.4782608695652177</v>
      </c>
      <c r="G481" s="6">
        <v>0</v>
      </c>
      <c r="H481" s="6">
        <v>0</v>
      </c>
      <c r="I481" s="6">
        <v>0</v>
      </c>
      <c r="J481" s="6">
        <v>0</v>
      </c>
      <c r="K481" s="6">
        <v>0</v>
      </c>
      <c r="L481" s="6">
        <v>3.3634782608695653</v>
      </c>
      <c r="M481" s="6">
        <v>5.4864130434782608</v>
      </c>
      <c r="N481" s="6">
        <v>0</v>
      </c>
      <c r="O481" s="6">
        <f>SUM(NonNurse[[#This Row],[Qualified Social Work Staff Hours]],NonNurse[[#This Row],[Other Social Work Staff Hours]])/NonNurse[[#This Row],[MDS Census]]</f>
        <v>0.11960900473933649</v>
      </c>
      <c r="P481" s="6">
        <v>5.0516304347826084</v>
      </c>
      <c r="Q481" s="6">
        <v>2.277173913043478</v>
      </c>
      <c r="R481" s="6">
        <f>SUM(NonNurse[[#This Row],[Qualified Activities Professional Hours]],NonNurse[[#This Row],[Other Activities Professional Hours]])/NonNurse[[#This Row],[MDS Census]]</f>
        <v>0.15977488151658767</v>
      </c>
      <c r="S481" s="6">
        <v>2.8821739130434785</v>
      </c>
      <c r="T481" s="6">
        <v>4.5653260869565209</v>
      </c>
      <c r="U481" s="6">
        <v>0</v>
      </c>
      <c r="V481" s="6">
        <f>SUM(NonNurse[[#This Row],[Occupational Therapist Hours]],NonNurse[[#This Row],[OT Assistant Hours]],NonNurse[[#This Row],[OT Aide Hours]])/NonNurse[[#This Row],[MDS Census]]</f>
        <v>0.16236255924170614</v>
      </c>
      <c r="W481" s="6">
        <v>4.7544565217391304</v>
      </c>
      <c r="X481" s="6">
        <v>8.0036956521739118</v>
      </c>
      <c r="Y481" s="6">
        <v>9.7826086956521743E-2</v>
      </c>
      <c r="Z481" s="6">
        <f>SUM(NonNurse[[#This Row],[Physical Therapist (PT) Hours]],NonNurse[[#This Row],[PT Assistant Hours]],NonNurse[[#This Row],[PT Aide Hours]])/NonNurse[[#This Row],[MDS Census]]</f>
        <v>0.28027251184834123</v>
      </c>
      <c r="AA481" s="6">
        <v>0</v>
      </c>
      <c r="AB481" s="6">
        <v>0</v>
      </c>
      <c r="AC481" s="6">
        <v>0</v>
      </c>
      <c r="AD481" s="6">
        <v>0</v>
      </c>
      <c r="AE481" s="6">
        <v>0</v>
      </c>
      <c r="AF481" s="6">
        <v>0</v>
      </c>
      <c r="AG481" s="6">
        <v>0</v>
      </c>
      <c r="AH481" s="1">
        <v>155304</v>
      </c>
      <c r="AI481">
        <v>5</v>
      </c>
    </row>
    <row r="482" spans="1:35" x14ac:dyDescent="0.25">
      <c r="A482" t="s">
        <v>508</v>
      </c>
      <c r="B482" t="s">
        <v>133</v>
      </c>
      <c r="C482" t="s">
        <v>689</v>
      </c>
      <c r="D482" t="s">
        <v>622</v>
      </c>
      <c r="E482" s="6">
        <v>57.641304347826086</v>
      </c>
      <c r="F482" s="6">
        <v>4.8695652173913047</v>
      </c>
      <c r="G482" s="6">
        <v>0.18478260869565216</v>
      </c>
      <c r="H482" s="6">
        <v>8.6956521739130432E-2</v>
      </c>
      <c r="I482" s="6">
        <v>0.41304347826086957</v>
      </c>
      <c r="J482" s="6">
        <v>0</v>
      </c>
      <c r="K482" s="6">
        <v>0</v>
      </c>
      <c r="L482" s="6">
        <v>3.9694565217391298</v>
      </c>
      <c r="M482" s="6">
        <v>5.3423913043478262</v>
      </c>
      <c r="N482" s="6">
        <v>0</v>
      </c>
      <c r="O482" s="6">
        <f>SUM(NonNurse[[#This Row],[Qualified Social Work Staff Hours]],NonNurse[[#This Row],[Other Social Work Staff Hours]])/NonNurse[[#This Row],[MDS Census]]</f>
        <v>9.2683386762210079E-2</v>
      </c>
      <c r="P482" s="6">
        <v>5.8260869565217392</v>
      </c>
      <c r="Q482" s="6">
        <v>0</v>
      </c>
      <c r="R482" s="6">
        <f>SUM(NonNurse[[#This Row],[Qualified Activities Professional Hours]],NonNurse[[#This Row],[Other Activities Professional Hours]])/NonNurse[[#This Row],[MDS Census]]</f>
        <v>0.10107486328493306</v>
      </c>
      <c r="S482" s="6">
        <v>1.7561956521739126</v>
      </c>
      <c r="T482" s="6">
        <v>3.1298913043478271</v>
      </c>
      <c r="U482" s="6">
        <v>0</v>
      </c>
      <c r="V482" s="6">
        <f>SUM(NonNurse[[#This Row],[Occupational Therapist Hours]],NonNurse[[#This Row],[OT Assistant Hours]],NonNurse[[#This Row],[OT Aide Hours]])/NonNurse[[#This Row],[MDS Census]]</f>
        <v>8.4767112954931181E-2</v>
      </c>
      <c r="W482" s="6">
        <v>3.6954347826086957</v>
      </c>
      <c r="X482" s="6">
        <v>3.0569565217391319</v>
      </c>
      <c r="Y482" s="6">
        <v>4.3478260869565216E-2</v>
      </c>
      <c r="Z482" s="6">
        <f>SUM(NonNurse[[#This Row],[Physical Therapist (PT) Hours]],NonNurse[[#This Row],[PT Assistant Hours]],NonNurse[[#This Row],[PT Aide Hours]])/NonNurse[[#This Row],[MDS Census]]</f>
        <v>0.11789930228172736</v>
      </c>
      <c r="AA482" s="6">
        <v>0</v>
      </c>
      <c r="AB482" s="6">
        <v>0</v>
      </c>
      <c r="AC482" s="6">
        <v>0</v>
      </c>
      <c r="AD482" s="6">
        <v>0</v>
      </c>
      <c r="AE482" s="6">
        <v>0</v>
      </c>
      <c r="AF482" s="6">
        <v>0</v>
      </c>
      <c r="AG482" s="6">
        <v>0</v>
      </c>
      <c r="AH482" s="1">
        <v>155275</v>
      </c>
      <c r="AI482">
        <v>5</v>
      </c>
    </row>
    <row r="483" spans="1:35" x14ac:dyDescent="0.25">
      <c r="A483" t="s">
        <v>508</v>
      </c>
      <c r="B483" t="s">
        <v>238</v>
      </c>
      <c r="C483" t="s">
        <v>768</v>
      </c>
      <c r="D483" t="s">
        <v>630</v>
      </c>
      <c r="E483" s="6">
        <v>45.315217391304351</v>
      </c>
      <c r="F483" s="6">
        <v>5.5652173913043477</v>
      </c>
      <c r="G483" s="6">
        <v>0</v>
      </c>
      <c r="H483" s="6">
        <v>0</v>
      </c>
      <c r="I483" s="6">
        <v>0</v>
      </c>
      <c r="J483" s="6">
        <v>0</v>
      </c>
      <c r="K483" s="6">
        <v>0</v>
      </c>
      <c r="L483" s="6">
        <v>2.9065217391304343</v>
      </c>
      <c r="M483" s="6">
        <v>4.9239130434782608</v>
      </c>
      <c r="N483" s="6">
        <v>0</v>
      </c>
      <c r="O483" s="6">
        <f>SUM(NonNurse[[#This Row],[Qualified Social Work Staff Hours]],NonNurse[[#This Row],[Other Social Work Staff Hours]])/NonNurse[[#This Row],[MDS Census]]</f>
        <v>0.1086591508755097</v>
      </c>
      <c r="P483" s="6">
        <v>5.3967391304347823</v>
      </c>
      <c r="Q483" s="6">
        <v>0</v>
      </c>
      <c r="R483" s="6">
        <f>SUM(NonNurse[[#This Row],[Qualified Activities Professional Hours]],NonNurse[[#This Row],[Other Activities Professional Hours]])/NonNurse[[#This Row],[MDS Census]]</f>
        <v>0.11909330774766129</v>
      </c>
      <c r="S483" s="6">
        <v>5.7503260869565223</v>
      </c>
      <c r="T483" s="6">
        <v>4.4677173913043475</v>
      </c>
      <c r="U483" s="6">
        <v>0</v>
      </c>
      <c r="V483" s="6">
        <f>SUM(NonNurse[[#This Row],[Occupational Therapist Hours]],NonNurse[[#This Row],[OT Assistant Hours]],NonNurse[[#This Row],[OT Aide Hours]])/NonNurse[[#This Row],[MDS Census]]</f>
        <v>0.22548812664907653</v>
      </c>
      <c r="W483" s="6">
        <v>4.9205434782608686</v>
      </c>
      <c r="X483" s="6">
        <v>5.280652173913043</v>
      </c>
      <c r="Y483" s="6">
        <v>6.5217391304347824E-2</v>
      </c>
      <c r="Z483" s="6">
        <f>SUM(NonNurse[[#This Row],[Physical Therapist (PT) Hours]],NonNurse[[#This Row],[PT Assistant Hours]],NonNurse[[#This Row],[PT Aide Hours]])/NonNurse[[#This Row],[MDS Census]]</f>
        <v>0.22655552890381381</v>
      </c>
      <c r="AA483" s="6">
        <v>0</v>
      </c>
      <c r="AB483" s="6">
        <v>0</v>
      </c>
      <c r="AC483" s="6">
        <v>0</v>
      </c>
      <c r="AD483" s="6">
        <v>0</v>
      </c>
      <c r="AE483" s="6">
        <v>0</v>
      </c>
      <c r="AF483" s="6">
        <v>0</v>
      </c>
      <c r="AG483" s="6">
        <v>0</v>
      </c>
      <c r="AH483" s="1">
        <v>155483</v>
      </c>
      <c r="AI483">
        <v>5</v>
      </c>
    </row>
    <row r="484" spans="1:35" x14ac:dyDescent="0.25">
      <c r="A484" t="s">
        <v>508</v>
      </c>
      <c r="B484" t="s">
        <v>247</v>
      </c>
      <c r="C484" t="s">
        <v>741</v>
      </c>
      <c r="D484" t="s">
        <v>595</v>
      </c>
      <c r="E484" s="6">
        <v>69.739130434782609</v>
      </c>
      <c r="F484" s="6">
        <v>5.7391304347826084</v>
      </c>
      <c r="G484" s="6">
        <v>0</v>
      </c>
      <c r="H484" s="6">
        <v>0</v>
      </c>
      <c r="I484" s="6">
        <v>0</v>
      </c>
      <c r="J484" s="6">
        <v>0</v>
      </c>
      <c r="K484" s="6">
        <v>0</v>
      </c>
      <c r="L484" s="6">
        <v>4.9377173913043491</v>
      </c>
      <c r="M484" s="6">
        <v>5.8831521739130439</v>
      </c>
      <c r="N484" s="6">
        <v>0</v>
      </c>
      <c r="O484" s="6">
        <f>SUM(NonNurse[[#This Row],[Qualified Social Work Staff Hours]],NonNurse[[#This Row],[Other Social Work Staff Hours]])/NonNurse[[#This Row],[MDS Census]]</f>
        <v>8.4359413965087282E-2</v>
      </c>
      <c r="P484" s="6">
        <v>5.1494565217391308</v>
      </c>
      <c r="Q484" s="6">
        <v>5.5785869565217396</v>
      </c>
      <c r="R484" s="6">
        <f>SUM(NonNurse[[#This Row],[Qualified Activities Professional Hours]],NonNurse[[#This Row],[Other Activities Professional Hours]])/NonNurse[[#This Row],[MDS Census]]</f>
        <v>0.15383104738154615</v>
      </c>
      <c r="S484" s="6">
        <v>4.0433695652173895</v>
      </c>
      <c r="T484" s="6">
        <v>4.0741304347826084</v>
      </c>
      <c r="U484" s="6">
        <v>0</v>
      </c>
      <c r="V484" s="6">
        <f>SUM(NonNurse[[#This Row],[Occupational Therapist Hours]],NonNurse[[#This Row],[OT Assistant Hours]],NonNurse[[#This Row],[OT Aide Hours]])/NonNurse[[#This Row],[MDS Census]]</f>
        <v>0.1163980673316708</v>
      </c>
      <c r="W484" s="6">
        <v>4.4726086956521733</v>
      </c>
      <c r="X484" s="6">
        <v>0.10750000000000001</v>
      </c>
      <c r="Y484" s="6">
        <v>0</v>
      </c>
      <c r="Z484" s="6">
        <f>SUM(NonNurse[[#This Row],[Physical Therapist (PT) Hours]],NonNurse[[#This Row],[PT Assistant Hours]],NonNurse[[#This Row],[PT Aide Hours]])/NonNurse[[#This Row],[MDS Census]]</f>
        <v>6.5674875311720685E-2</v>
      </c>
      <c r="AA484" s="6">
        <v>0</v>
      </c>
      <c r="AB484" s="6">
        <v>0</v>
      </c>
      <c r="AC484" s="6">
        <v>0</v>
      </c>
      <c r="AD484" s="6">
        <v>0</v>
      </c>
      <c r="AE484" s="6">
        <v>0</v>
      </c>
      <c r="AF484" s="6">
        <v>0</v>
      </c>
      <c r="AG484" s="6">
        <v>0</v>
      </c>
      <c r="AH484" s="1">
        <v>155494</v>
      </c>
      <c r="AI484">
        <v>5</v>
      </c>
    </row>
    <row r="485" spans="1:35" x14ac:dyDescent="0.25">
      <c r="A485" t="s">
        <v>508</v>
      </c>
      <c r="B485" t="s">
        <v>8</v>
      </c>
      <c r="C485" t="s">
        <v>644</v>
      </c>
      <c r="D485" t="s">
        <v>573</v>
      </c>
      <c r="E485" s="6">
        <v>94.25</v>
      </c>
      <c r="F485" s="6">
        <v>5.4782608695652177</v>
      </c>
      <c r="G485" s="6">
        <v>0.4891304347826087</v>
      </c>
      <c r="H485" s="6">
        <v>0.51086956521739135</v>
      </c>
      <c r="I485" s="6">
        <v>4.4239130434782608</v>
      </c>
      <c r="J485" s="6">
        <v>0</v>
      </c>
      <c r="K485" s="6">
        <v>0</v>
      </c>
      <c r="L485" s="6">
        <v>4.0425000000000013</v>
      </c>
      <c r="M485" s="6">
        <v>5.3913043478260869</v>
      </c>
      <c r="N485" s="6">
        <v>3.7391304347826089</v>
      </c>
      <c r="O485" s="6">
        <f>SUM(NonNurse[[#This Row],[Qualified Social Work Staff Hours]],NonNurse[[#This Row],[Other Social Work Staff Hours]])/NonNurse[[#This Row],[MDS Census]]</f>
        <v>9.6874639603275275E-2</v>
      </c>
      <c r="P485" s="6">
        <v>3.5051086956521744</v>
      </c>
      <c r="Q485" s="6">
        <v>1.1168478260869565</v>
      </c>
      <c r="R485" s="6">
        <f>SUM(NonNurse[[#This Row],[Qualified Activities Professional Hours]],NonNurse[[#This Row],[Other Activities Professional Hours]])/NonNurse[[#This Row],[MDS Census]]</f>
        <v>4.903932649060086E-2</v>
      </c>
      <c r="S485" s="6">
        <v>9.0121739130434797</v>
      </c>
      <c r="T485" s="6">
        <v>7.7914130434782605</v>
      </c>
      <c r="U485" s="6">
        <v>0</v>
      </c>
      <c r="V485" s="6">
        <f>SUM(NonNurse[[#This Row],[Occupational Therapist Hours]],NonNurse[[#This Row],[OT Assistant Hours]],NonNurse[[#This Row],[OT Aide Hours]])/NonNurse[[#This Row],[MDS Census]]</f>
        <v>0.17828739476415639</v>
      </c>
      <c r="W485" s="6">
        <v>4.8786956521739144</v>
      </c>
      <c r="X485" s="6">
        <v>9.5361956521739124</v>
      </c>
      <c r="Y485" s="6">
        <v>0</v>
      </c>
      <c r="Z485" s="6">
        <f>SUM(NonNurse[[#This Row],[Physical Therapist (PT) Hours]],NonNurse[[#This Row],[PT Assistant Hours]],NonNurse[[#This Row],[PT Aide Hours]])/NonNurse[[#This Row],[MDS Census]]</f>
        <v>0.15294314381270901</v>
      </c>
      <c r="AA485" s="6">
        <v>0</v>
      </c>
      <c r="AB485" s="6">
        <v>0</v>
      </c>
      <c r="AC485" s="6">
        <v>0</v>
      </c>
      <c r="AD485" s="6">
        <v>0</v>
      </c>
      <c r="AE485" s="6">
        <v>1.0869565217391304E-2</v>
      </c>
      <c r="AF485" s="6">
        <v>0</v>
      </c>
      <c r="AG485" s="6">
        <v>0</v>
      </c>
      <c r="AH485" s="1">
        <v>155265</v>
      </c>
      <c r="AI485">
        <v>5</v>
      </c>
    </row>
    <row r="486" spans="1:35" x14ac:dyDescent="0.25">
      <c r="A486" t="s">
        <v>508</v>
      </c>
      <c r="B486" t="s">
        <v>441</v>
      </c>
      <c r="C486" t="s">
        <v>696</v>
      </c>
      <c r="D486" t="s">
        <v>557</v>
      </c>
      <c r="E486" s="6">
        <v>42.423913043478258</v>
      </c>
      <c r="F486" s="6">
        <v>21.006086956521735</v>
      </c>
      <c r="G486" s="6">
        <v>0.56521739130434778</v>
      </c>
      <c r="H486" s="6">
        <v>0.28804347826086957</v>
      </c>
      <c r="I486" s="6">
        <v>0</v>
      </c>
      <c r="J486" s="6">
        <v>0</v>
      </c>
      <c r="K486" s="6">
        <v>0</v>
      </c>
      <c r="L486" s="6">
        <v>0</v>
      </c>
      <c r="M486" s="6">
        <v>5.2499999999999998E-2</v>
      </c>
      <c r="N486" s="6">
        <v>0</v>
      </c>
      <c r="O486" s="6">
        <f>SUM(NonNurse[[#This Row],[Qualified Social Work Staff Hours]],NonNurse[[#This Row],[Other Social Work Staff Hours]])/NonNurse[[#This Row],[MDS Census]]</f>
        <v>1.2375096079938509E-3</v>
      </c>
      <c r="P486" s="6">
        <v>5.2734782608695658</v>
      </c>
      <c r="Q486" s="6">
        <v>10.110652173913042</v>
      </c>
      <c r="R486" s="6">
        <f>SUM(NonNurse[[#This Row],[Qualified Activities Professional Hours]],NonNurse[[#This Row],[Other Activities Professional Hours]])/NonNurse[[#This Row],[MDS Census]]</f>
        <v>0.36262874711760185</v>
      </c>
      <c r="S486" s="6">
        <v>0</v>
      </c>
      <c r="T486" s="6">
        <v>0</v>
      </c>
      <c r="U486" s="6">
        <v>0</v>
      </c>
      <c r="V486" s="6">
        <f>SUM(NonNurse[[#This Row],[Occupational Therapist Hours]],NonNurse[[#This Row],[OT Assistant Hours]],NonNurse[[#This Row],[OT Aide Hours]])/NonNurse[[#This Row],[MDS Census]]</f>
        <v>0</v>
      </c>
      <c r="W486" s="6">
        <v>0</v>
      </c>
      <c r="X486" s="6">
        <v>0</v>
      </c>
      <c r="Y486" s="6">
        <v>0</v>
      </c>
      <c r="Z486" s="6">
        <f>SUM(NonNurse[[#This Row],[Physical Therapist (PT) Hours]],NonNurse[[#This Row],[PT Assistant Hours]],NonNurse[[#This Row],[PT Aide Hours]])/NonNurse[[#This Row],[MDS Census]]</f>
        <v>0</v>
      </c>
      <c r="AA486" s="6">
        <v>0</v>
      </c>
      <c r="AB486" s="6">
        <v>0</v>
      </c>
      <c r="AC486" s="6">
        <v>0</v>
      </c>
      <c r="AD486" s="6">
        <v>42.842065217391308</v>
      </c>
      <c r="AE486" s="6">
        <v>0</v>
      </c>
      <c r="AF486" s="6">
        <v>0</v>
      </c>
      <c r="AG486" s="6">
        <v>0</v>
      </c>
      <c r="AH486" s="1">
        <v>155811</v>
      </c>
      <c r="AI486">
        <v>5</v>
      </c>
    </row>
    <row r="487" spans="1:35" x14ac:dyDescent="0.25">
      <c r="A487" t="s">
        <v>508</v>
      </c>
      <c r="B487" t="s">
        <v>463</v>
      </c>
      <c r="C487" t="s">
        <v>722</v>
      </c>
      <c r="D487" t="s">
        <v>582</v>
      </c>
      <c r="E487" s="6">
        <v>50.869565217391305</v>
      </c>
      <c r="F487" s="6">
        <v>29.864130434782613</v>
      </c>
      <c r="G487" s="6">
        <v>2.1195652173913042</v>
      </c>
      <c r="H487" s="6">
        <v>0.27989130434782611</v>
      </c>
      <c r="I487" s="6">
        <v>0</v>
      </c>
      <c r="J487" s="6">
        <v>0</v>
      </c>
      <c r="K487" s="6">
        <v>0</v>
      </c>
      <c r="L487" s="6">
        <v>0</v>
      </c>
      <c r="M487" s="6">
        <v>5.0741304347826084</v>
      </c>
      <c r="N487" s="6">
        <v>0</v>
      </c>
      <c r="O487" s="6">
        <f>SUM(NonNurse[[#This Row],[Qualified Social Work Staff Hours]],NonNurse[[#This Row],[Other Social Work Staff Hours]])/NonNurse[[#This Row],[MDS Census]]</f>
        <v>9.9747863247863236E-2</v>
      </c>
      <c r="P487" s="6">
        <v>5.2679347826086964</v>
      </c>
      <c r="Q487" s="6">
        <v>10.623260869565218</v>
      </c>
      <c r="R487" s="6">
        <f>SUM(NonNurse[[#This Row],[Qualified Activities Professional Hours]],NonNurse[[#This Row],[Other Activities Professional Hours]])/NonNurse[[#This Row],[MDS Census]]</f>
        <v>0.31239102564102567</v>
      </c>
      <c r="S487" s="6">
        <v>0</v>
      </c>
      <c r="T487" s="6">
        <v>0</v>
      </c>
      <c r="U487" s="6">
        <v>0</v>
      </c>
      <c r="V487" s="6">
        <f>SUM(NonNurse[[#This Row],[Occupational Therapist Hours]],NonNurse[[#This Row],[OT Assistant Hours]],NonNurse[[#This Row],[OT Aide Hours]])/NonNurse[[#This Row],[MDS Census]]</f>
        <v>0</v>
      </c>
      <c r="W487" s="6">
        <v>0</v>
      </c>
      <c r="X487" s="6">
        <v>0</v>
      </c>
      <c r="Y487" s="6">
        <v>0</v>
      </c>
      <c r="Z487" s="6">
        <f>SUM(NonNurse[[#This Row],[Physical Therapist (PT) Hours]],NonNurse[[#This Row],[PT Assistant Hours]],NonNurse[[#This Row],[PT Aide Hours]])/NonNurse[[#This Row],[MDS Census]]</f>
        <v>0</v>
      </c>
      <c r="AA487" s="6">
        <v>0</v>
      </c>
      <c r="AB487" s="6">
        <v>0</v>
      </c>
      <c r="AC487" s="6">
        <v>0</v>
      </c>
      <c r="AD487" s="6">
        <v>53.973695652173902</v>
      </c>
      <c r="AE487" s="6">
        <v>0</v>
      </c>
      <c r="AF487" s="6">
        <v>0</v>
      </c>
      <c r="AG487" s="6">
        <v>0</v>
      </c>
      <c r="AH487" s="1">
        <v>155833</v>
      </c>
      <c r="AI487">
        <v>5</v>
      </c>
    </row>
    <row r="488" spans="1:35" x14ac:dyDescent="0.25">
      <c r="A488" t="s">
        <v>508</v>
      </c>
      <c r="B488" t="s">
        <v>442</v>
      </c>
      <c r="C488" t="s">
        <v>760</v>
      </c>
      <c r="D488" t="s">
        <v>547</v>
      </c>
      <c r="E488" s="6">
        <v>51.858695652173914</v>
      </c>
      <c r="F488" s="6">
        <v>27.899782608695645</v>
      </c>
      <c r="G488" s="6">
        <v>2.1195652173913042</v>
      </c>
      <c r="H488" s="6">
        <v>0.1358695652173913</v>
      </c>
      <c r="I488" s="6">
        <v>0</v>
      </c>
      <c r="J488" s="6">
        <v>0</v>
      </c>
      <c r="K488" s="6">
        <v>0</v>
      </c>
      <c r="L488" s="6">
        <v>0</v>
      </c>
      <c r="M488" s="6">
        <v>0</v>
      </c>
      <c r="N488" s="6">
        <v>0</v>
      </c>
      <c r="O488" s="6">
        <f>SUM(NonNurse[[#This Row],[Qualified Social Work Staff Hours]],NonNurse[[#This Row],[Other Social Work Staff Hours]])/NonNurse[[#This Row],[MDS Census]]</f>
        <v>0</v>
      </c>
      <c r="P488" s="6">
        <v>5.6214130434782605</v>
      </c>
      <c r="Q488" s="6">
        <v>15.624021739130436</v>
      </c>
      <c r="R488" s="6">
        <f>SUM(NonNurse[[#This Row],[Qualified Activities Professional Hours]],NonNurse[[#This Row],[Other Activities Professional Hours]])/NonNurse[[#This Row],[MDS Census]]</f>
        <v>0.40967931251310002</v>
      </c>
      <c r="S488" s="6">
        <v>0</v>
      </c>
      <c r="T488" s="6">
        <v>0</v>
      </c>
      <c r="U488" s="6">
        <v>0</v>
      </c>
      <c r="V488" s="6">
        <f>SUM(NonNurse[[#This Row],[Occupational Therapist Hours]],NonNurse[[#This Row],[OT Assistant Hours]],NonNurse[[#This Row],[OT Aide Hours]])/NonNurse[[#This Row],[MDS Census]]</f>
        <v>0</v>
      </c>
      <c r="W488" s="6">
        <v>0</v>
      </c>
      <c r="X488" s="6">
        <v>0</v>
      </c>
      <c r="Y488" s="6">
        <v>0</v>
      </c>
      <c r="Z488" s="6">
        <f>SUM(NonNurse[[#This Row],[Physical Therapist (PT) Hours]],NonNurse[[#This Row],[PT Assistant Hours]],NonNurse[[#This Row],[PT Aide Hours]])/NonNurse[[#This Row],[MDS Census]]</f>
        <v>0</v>
      </c>
      <c r="AA488" s="6">
        <v>0</v>
      </c>
      <c r="AB488" s="6">
        <v>0</v>
      </c>
      <c r="AC488" s="6">
        <v>0</v>
      </c>
      <c r="AD488" s="6">
        <v>48.187934782608707</v>
      </c>
      <c r="AE488" s="6">
        <v>0</v>
      </c>
      <c r="AF488" s="6">
        <v>0</v>
      </c>
      <c r="AG488" s="6">
        <v>0</v>
      </c>
      <c r="AH488" s="1">
        <v>155812</v>
      </c>
      <c r="AI488">
        <v>5</v>
      </c>
    </row>
    <row r="489" spans="1:35" x14ac:dyDescent="0.25">
      <c r="A489" t="s">
        <v>508</v>
      </c>
      <c r="B489" t="s">
        <v>449</v>
      </c>
      <c r="C489" t="s">
        <v>704</v>
      </c>
      <c r="D489" t="s">
        <v>569</v>
      </c>
      <c r="E489" s="6">
        <v>53.532608695652172</v>
      </c>
      <c r="F489" s="6">
        <v>35.050217391304358</v>
      </c>
      <c r="G489" s="6">
        <v>2.1195652173913042</v>
      </c>
      <c r="H489" s="6">
        <v>0.19565217391304349</v>
      </c>
      <c r="I489" s="6">
        <v>0</v>
      </c>
      <c r="J489" s="6">
        <v>0</v>
      </c>
      <c r="K489" s="6">
        <v>0</v>
      </c>
      <c r="L489" s="6">
        <v>0</v>
      </c>
      <c r="M489" s="6">
        <v>5.9030434782608685</v>
      </c>
      <c r="N489" s="6">
        <v>0</v>
      </c>
      <c r="O489" s="6">
        <f>SUM(NonNurse[[#This Row],[Qualified Social Work Staff Hours]],NonNurse[[#This Row],[Other Social Work Staff Hours]])/NonNurse[[#This Row],[MDS Census]]</f>
        <v>0.11027005076142131</v>
      </c>
      <c r="P489" s="6">
        <v>4.9597826086956527</v>
      </c>
      <c r="Q489" s="6">
        <v>30.791630434782611</v>
      </c>
      <c r="R489" s="6">
        <f>SUM(NonNurse[[#This Row],[Qualified Activities Professional Hours]],NonNurse[[#This Row],[Other Activities Professional Hours]])/NonNurse[[#This Row],[MDS Census]]</f>
        <v>0.6678436548223351</v>
      </c>
      <c r="S489" s="6">
        <v>0</v>
      </c>
      <c r="T489" s="6">
        <v>0</v>
      </c>
      <c r="U489" s="6">
        <v>0</v>
      </c>
      <c r="V489" s="6">
        <f>SUM(NonNurse[[#This Row],[Occupational Therapist Hours]],NonNurse[[#This Row],[OT Assistant Hours]],NonNurse[[#This Row],[OT Aide Hours]])/NonNurse[[#This Row],[MDS Census]]</f>
        <v>0</v>
      </c>
      <c r="W489" s="6">
        <v>0</v>
      </c>
      <c r="X489" s="6">
        <v>0</v>
      </c>
      <c r="Y489" s="6">
        <v>0</v>
      </c>
      <c r="Z489" s="6">
        <f>SUM(NonNurse[[#This Row],[Physical Therapist (PT) Hours]],NonNurse[[#This Row],[PT Assistant Hours]],NonNurse[[#This Row],[PT Aide Hours]])/NonNurse[[#This Row],[MDS Census]]</f>
        <v>0</v>
      </c>
      <c r="AA489" s="6">
        <v>0</v>
      </c>
      <c r="AB489" s="6">
        <v>0</v>
      </c>
      <c r="AC489" s="6">
        <v>0</v>
      </c>
      <c r="AD489" s="6">
        <v>69.969021739130469</v>
      </c>
      <c r="AE489" s="6">
        <v>0</v>
      </c>
      <c r="AF489" s="6">
        <v>0</v>
      </c>
      <c r="AG489" s="6">
        <v>0</v>
      </c>
      <c r="AH489" s="1">
        <v>155819</v>
      </c>
      <c r="AI489">
        <v>5</v>
      </c>
    </row>
    <row r="490" spans="1:35" x14ac:dyDescent="0.25">
      <c r="A490" t="s">
        <v>508</v>
      </c>
      <c r="B490" t="s">
        <v>454</v>
      </c>
      <c r="C490" t="s">
        <v>709</v>
      </c>
      <c r="D490" t="s">
        <v>606</v>
      </c>
      <c r="E490" s="6">
        <v>47.684782608695649</v>
      </c>
      <c r="F490" s="6">
        <v>24.273369565217386</v>
      </c>
      <c r="G490" s="6">
        <v>0.84782608695652173</v>
      </c>
      <c r="H490" s="6">
        <v>0.42934782608695654</v>
      </c>
      <c r="I490" s="6">
        <v>0</v>
      </c>
      <c r="J490" s="6">
        <v>0</v>
      </c>
      <c r="K490" s="6">
        <v>0</v>
      </c>
      <c r="L490" s="6">
        <v>0</v>
      </c>
      <c r="M490" s="6">
        <v>0</v>
      </c>
      <c r="N490" s="6">
        <v>0</v>
      </c>
      <c r="O490" s="6">
        <f>SUM(NonNurse[[#This Row],[Qualified Social Work Staff Hours]],NonNurse[[#This Row],[Other Social Work Staff Hours]])/NonNurse[[#This Row],[MDS Census]]</f>
        <v>0</v>
      </c>
      <c r="P490" s="6">
        <v>3.715652173913043</v>
      </c>
      <c r="Q490" s="6">
        <v>19.955108695652175</v>
      </c>
      <c r="R490" s="6">
        <f>SUM(NonNurse[[#This Row],[Qualified Activities Professional Hours]],NonNurse[[#This Row],[Other Activities Professional Hours]])/NonNurse[[#This Row],[MDS Census]]</f>
        <v>0.49640072942785507</v>
      </c>
      <c r="S490" s="6">
        <v>0</v>
      </c>
      <c r="T490" s="6">
        <v>0</v>
      </c>
      <c r="U490" s="6">
        <v>0</v>
      </c>
      <c r="V490" s="6">
        <f>SUM(NonNurse[[#This Row],[Occupational Therapist Hours]],NonNurse[[#This Row],[OT Assistant Hours]],NonNurse[[#This Row],[OT Aide Hours]])/NonNurse[[#This Row],[MDS Census]]</f>
        <v>0</v>
      </c>
      <c r="W490" s="6">
        <v>0</v>
      </c>
      <c r="X490" s="6">
        <v>0</v>
      </c>
      <c r="Y490" s="6">
        <v>0</v>
      </c>
      <c r="Z490" s="6">
        <f>SUM(NonNurse[[#This Row],[Physical Therapist (PT) Hours]],NonNurse[[#This Row],[PT Assistant Hours]],NonNurse[[#This Row],[PT Aide Hours]])/NonNurse[[#This Row],[MDS Census]]</f>
        <v>0</v>
      </c>
      <c r="AA490" s="6">
        <v>0</v>
      </c>
      <c r="AB490" s="6">
        <v>0</v>
      </c>
      <c r="AC490" s="6">
        <v>0</v>
      </c>
      <c r="AD490" s="6">
        <v>56.368804347826099</v>
      </c>
      <c r="AE490" s="6">
        <v>0</v>
      </c>
      <c r="AF490" s="6">
        <v>0</v>
      </c>
      <c r="AG490" s="6">
        <v>0</v>
      </c>
      <c r="AH490" s="1">
        <v>155824</v>
      </c>
      <c r="AI490">
        <v>5</v>
      </c>
    </row>
    <row r="491" spans="1:35" x14ac:dyDescent="0.25">
      <c r="A491" t="s">
        <v>508</v>
      </c>
      <c r="B491" t="s">
        <v>436</v>
      </c>
      <c r="C491" t="s">
        <v>698</v>
      </c>
      <c r="D491" t="s">
        <v>591</v>
      </c>
      <c r="E491" s="6">
        <v>50.076086956521742</v>
      </c>
      <c r="F491" s="6">
        <v>24.823913043478267</v>
      </c>
      <c r="G491" s="6">
        <v>0</v>
      </c>
      <c r="H491" s="6">
        <v>0.10869565217391304</v>
      </c>
      <c r="I491" s="6">
        <v>0</v>
      </c>
      <c r="J491" s="6">
        <v>0</v>
      </c>
      <c r="K491" s="6">
        <v>0</v>
      </c>
      <c r="L491" s="6">
        <v>0</v>
      </c>
      <c r="M491" s="6">
        <v>6.0095652173913043</v>
      </c>
      <c r="N491" s="6">
        <v>0</v>
      </c>
      <c r="O491" s="6">
        <f>SUM(NonNurse[[#This Row],[Qualified Social Work Staff Hours]],NonNurse[[#This Row],[Other Social Work Staff Hours]])/NonNurse[[#This Row],[MDS Census]]</f>
        <v>0.12000868243976556</v>
      </c>
      <c r="P491" s="6">
        <v>5.7390217391304361</v>
      </c>
      <c r="Q491" s="6">
        <v>17.517499999999998</v>
      </c>
      <c r="R491" s="6">
        <f>SUM(NonNurse[[#This Row],[Qualified Activities Professional Hours]],NonNurse[[#This Row],[Other Activities Professional Hours]])/NonNurse[[#This Row],[MDS Census]]</f>
        <v>0.46442370306055997</v>
      </c>
      <c r="S491" s="6">
        <v>0</v>
      </c>
      <c r="T491" s="6">
        <v>0</v>
      </c>
      <c r="U491" s="6">
        <v>0</v>
      </c>
      <c r="V491" s="6">
        <f>SUM(NonNurse[[#This Row],[Occupational Therapist Hours]],NonNurse[[#This Row],[OT Assistant Hours]],NonNurse[[#This Row],[OT Aide Hours]])/NonNurse[[#This Row],[MDS Census]]</f>
        <v>0</v>
      </c>
      <c r="W491" s="6">
        <v>0</v>
      </c>
      <c r="X491" s="6">
        <v>0</v>
      </c>
      <c r="Y491" s="6">
        <v>0</v>
      </c>
      <c r="Z491" s="6">
        <f>SUM(NonNurse[[#This Row],[Physical Therapist (PT) Hours]],NonNurse[[#This Row],[PT Assistant Hours]],NonNurse[[#This Row],[PT Aide Hours]])/NonNurse[[#This Row],[MDS Census]]</f>
        <v>0</v>
      </c>
      <c r="AA491" s="6">
        <v>0</v>
      </c>
      <c r="AB491" s="6">
        <v>0</v>
      </c>
      <c r="AC491" s="6">
        <v>0</v>
      </c>
      <c r="AD491" s="6">
        <v>55.621413043478292</v>
      </c>
      <c r="AE491" s="6">
        <v>0</v>
      </c>
      <c r="AF491" s="6">
        <v>0</v>
      </c>
      <c r="AG491" s="6">
        <v>0</v>
      </c>
      <c r="AH491" s="1">
        <v>155806</v>
      </c>
      <c r="AI491">
        <v>5</v>
      </c>
    </row>
    <row r="492" spans="1:35" x14ac:dyDescent="0.25">
      <c r="A492" t="s">
        <v>508</v>
      </c>
      <c r="B492" t="s">
        <v>438</v>
      </c>
      <c r="C492" t="s">
        <v>725</v>
      </c>
      <c r="D492" t="s">
        <v>582</v>
      </c>
      <c r="E492" s="6">
        <v>51.728260869565219</v>
      </c>
      <c r="F492" s="6">
        <v>24.473152173913039</v>
      </c>
      <c r="G492" s="6">
        <v>0.84782608695652173</v>
      </c>
      <c r="H492" s="6">
        <v>0.22282608695652173</v>
      </c>
      <c r="I492" s="6">
        <v>0</v>
      </c>
      <c r="J492" s="6">
        <v>0</v>
      </c>
      <c r="K492" s="6">
        <v>0</v>
      </c>
      <c r="L492" s="6">
        <v>0</v>
      </c>
      <c r="M492" s="6">
        <v>5.2226086956521725</v>
      </c>
      <c r="N492" s="6">
        <v>0</v>
      </c>
      <c r="O492" s="6">
        <f>SUM(NonNurse[[#This Row],[Qualified Social Work Staff Hours]],NonNurse[[#This Row],[Other Social Work Staff Hours]])/NonNurse[[#This Row],[MDS Census]]</f>
        <v>0.10096238705610419</v>
      </c>
      <c r="P492" s="6">
        <v>4.4819565217391304</v>
      </c>
      <c r="Q492" s="6">
        <v>16.396086956521739</v>
      </c>
      <c r="R492" s="6">
        <f>SUM(NonNurse[[#This Row],[Qualified Activities Professional Hours]],NonNurse[[#This Row],[Other Activities Professional Hours]])/NonNurse[[#This Row],[MDS Census]]</f>
        <v>0.40361000210128178</v>
      </c>
      <c r="S492" s="6">
        <v>0</v>
      </c>
      <c r="T492" s="6">
        <v>0</v>
      </c>
      <c r="U492" s="6">
        <v>0</v>
      </c>
      <c r="V492" s="6">
        <f>SUM(NonNurse[[#This Row],[Occupational Therapist Hours]],NonNurse[[#This Row],[OT Assistant Hours]],NonNurse[[#This Row],[OT Aide Hours]])/NonNurse[[#This Row],[MDS Census]]</f>
        <v>0</v>
      </c>
      <c r="W492" s="6">
        <v>0</v>
      </c>
      <c r="X492" s="6">
        <v>0</v>
      </c>
      <c r="Y492" s="6">
        <v>0</v>
      </c>
      <c r="Z492" s="6">
        <f>SUM(NonNurse[[#This Row],[Physical Therapist (PT) Hours]],NonNurse[[#This Row],[PT Assistant Hours]],NonNurse[[#This Row],[PT Aide Hours]])/NonNurse[[#This Row],[MDS Census]]</f>
        <v>0</v>
      </c>
      <c r="AA492" s="6">
        <v>0</v>
      </c>
      <c r="AB492" s="6">
        <v>0</v>
      </c>
      <c r="AC492" s="6">
        <v>0</v>
      </c>
      <c r="AD492" s="6">
        <v>56.382608695652173</v>
      </c>
      <c r="AE492" s="6">
        <v>0</v>
      </c>
      <c r="AF492" s="6">
        <v>0</v>
      </c>
      <c r="AG492" s="6">
        <v>0</v>
      </c>
      <c r="AH492" s="1">
        <v>155808</v>
      </c>
      <c r="AI492">
        <v>5</v>
      </c>
    </row>
    <row r="493" spans="1:35" x14ac:dyDescent="0.25">
      <c r="A493" t="s">
        <v>508</v>
      </c>
      <c r="B493" t="s">
        <v>313</v>
      </c>
      <c r="C493" t="s">
        <v>695</v>
      </c>
      <c r="D493" t="s">
        <v>592</v>
      </c>
      <c r="E493" s="6">
        <v>80.793478260869563</v>
      </c>
      <c r="F493" s="6">
        <v>3.4836956521739131</v>
      </c>
      <c r="G493" s="6">
        <v>0.70652173913043481</v>
      </c>
      <c r="H493" s="6">
        <v>0</v>
      </c>
      <c r="I493" s="6">
        <v>5.0217391304347823</v>
      </c>
      <c r="J493" s="6">
        <v>0</v>
      </c>
      <c r="K493" s="6">
        <v>0.91304347826086951</v>
      </c>
      <c r="L493" s="6">
        <v>0.4440217391304348</v>
      </c>
      <c r="M493" s="6">
        <v>7.6521739130434785</v>
      </c>
      <c r="N493" s="6">
        <v>0</v>
      </c>
      <c r="O493" s="6">
        <f>SUM(NonNurse[[#This Row],[Qualified Social Work Staff Hours]],NonNurse[[#This Row],[Other Social Work Staff Hours]])/NonNurse[[#This Row],[MDS Census]]</f>
        <v>9.4712767388672139E-2</v>
      </c>
      <c r="P493" s="6">
        <v>20.975543478260871</v>
      </c>
      <c r="Q493" s="6">
        <v>0</v>
      </c>
      <c r="R493" s="6">
        <f>SUM(NonNurse[[#This Row],[Qualified Activities Professional Hours]],NonNurse[[#This Row],[Other Activities Professional Hours]])/NonNurse[[#This Row],[MDS Census]]</f>
        <v>0.25961926543791203</v>
      </c>
      <c r="S493" s="6">
        <v>0.93336956521739123</v>
      </c>
      <c r="T493" s="6">
        <v>3.8638043478260853</v>
      </c>
      <c r="U493" s="6">
        <v>0</v>
      </c>
      <c r="V493" s="6">
        <f>SUM(NonNurse[[#This Row],[Occupational Therapist Hours]],NonNurse[[#This Row],[OT Assistant Hours]],NonNurse[[#This Row],[OT Aide Hours]])/NonNurse[[#This Row],[MDS Census]]</f>
        <v>5.937575676039282E-2</v>
      </c>
      <c r="W493" s="6">
        <v>4.6868478260869582</v>
      </c>
      <c r="X493" s="6">
        <v>0.81978260869565223</v>
      </c>
      <c r="Y493" s="6">
        <v>0</v>
      </c>
      <c r="Z493" s="6">
        <f>SUM(NonNurse[[#This Row],[Physical Therapist (PT) Hours]],NonNurse[[#This Row],[PT Assistant Hours]],NonNurse[[#This Row],[PT Aide Hours]])/NonNurse[[#This Row],[MDS Census]]</f>
        <v>6.8156868020987513E-2</v>
      </c>
      <c r="AA493" s="6">
        <v>0</v>
      </c>
      <c r="AB493" s="6">
        <v>0</v>
      </c>
      <c r="AC493" s="6">
        <v>0</v>
      </c>
      <c r="AD493" s="6">
        <v>0</v>
      </c>
      <c r="AE493" s="6">
        <v>0</v>
      </c>
      <c r="AF493" s="6">
        <v>0</v>
      </c>
      <c r="AG493" s="6">
        <v>0.24456521739130435</v>
      </c>
      <c r="AH493" s="1">
        <v>155658</v>
      </c>
      <c r="AI493">
        <v>5</v>
      </c>
    </row>
    <row r="494" spans="1:35" x14ac:dyDescent="0.25">
      <c r="A494" t="s">
        <v>508</v>
      </c>
      <c r="B494" t="s">
        <v>221</v>
      </c>
      <c r="C494" t="s">
        <v>636</v>
      </c>
      <c r="D494" t="s">
        <v>576</v>
      </c>
      <c r="E494" s="6">
        <v>107.67391304347827</v>
      </c>
      <c r="F494" s="6">
        <v>5.7391304347826084</v>
      </c>
      <c r="G494" s="6">
        <v>0</v>
      </c>
      <c r="H494" s="6">
        <v>0</v>
      </c>
      <c r="I494" s="6">
        <v>1.0652173913043479</v>
      </c>
      <c r="J494" s="6">
        <v>0</v>
      </c>
      <c r="K494" s="6">
        <v>0</v>
      </c>
      <c r="L494" s="6">
        <v>5.0674999999999981</v>
      </c>
      <c r="M494" s="6">
        <v>15.350543478260869</v>
      </c>
      <c r="N494" s="6">
        <v>0</v>
      </c>
      <c r="O494" s="6">
        <f>SUM(NonNurse[[#This Row],[Qualified Social Work Staff Hours]],NonNurse[[#This Row],[Other Social Work Staff Hours]])/NonNurse[[#This Row],[MDS Census]]</f>
        <v>0.14256511205330102</v>
      </c>
      <c r="P494" s="6">
        <v>0</v>
      </c>
      <c r="Q494" s="6">
        <v>10.657608695652174</v>
      </c>
      <c r="R494" s="6">
        <f>SUM(NonNurse[[#This Row],[Qualified Activities Professional Hours]],NonNurse[[#This Row],[Other Activities Professional Hours]])/NonNurse[[#This Row],[MDS Census]]</f>
        <v>9.8980415909549757E-2</v>
      </c>
      <c r="S494" s="6">
        <v>10.084239130434783</v>
      </c>
      <c r="T494" s="6">
        <v>4.9453260869565199</v>
      </c>
      <c r="U494" s="6">
        <v>0</v>
      </c>
      <c r="V494" s="6">
        <f>SUM(NonNurse[[#This Row],[Occupational Therapist Hours]],NonNurse[[#This Row],[OT Assistant Hours]],NonNurse[[#This Row],[OT Aide Hours]])/NonNurse[[#This Row],[MDS Census]]</f>
        <v>0.13958409045023215</v>
      </c>
      <c r="W494" s="6">
        <v>9.3114130434782627</v>
      </c>
      <c r="X494" s="6">
        <v>10.230217391304345</v>
      </c>
      <c r="Y494" s="6">
        <v>0</v>
      </c>
      <c r="Z494" s="6">
        <f>SUM(NonNurse[[#This Row],[Physical Therapist (PT) Hours]],NonNurse[[#This Row],[PT Assistant Hours]],NonNurse[[#This Row],[PT Aide Hours]])/NonNurse[[#This Row],[MDS Census]]</f>
        <v>0.1814889965677367</v>
      </c>
      <c r="AA494" s="6">
        <v>0</v>
      </c>
      <c r="AB494" s="6">
        <v>0</v>
      </c>
      <c r="AC494" s="6">
        <v>0</v>
      </c>
      <c r="AD494" s="6">
        <v>0</v>
      </c>
      <c r="AE494" s="6">
        <v>1.5434782608695652</v>
      </c>
      <c r="AF494" s="6">
        <v>0</v>
      </c>
      <c r="AG494" s="6">
        <v>0</v>
      </c>
      <c r="AH494" s="1">
        <v>155455</v>
      </c>
      <c r="AI494">
        <v>5</v>
      </c>
    </row>
    <row r="495" spans="1:35" x14ac:dyDescent="0.25">
      <c r="A495" t="s">
        <v>508</v>
      </c>
      <c r="B495" t="s">
        <v>172</v>
      </c>
      <c r="C495" t="s">
        <v>709</v>
      </c>
      <c r="D495" t="s">
        <v>606</v>
      </c>
      <c r="E495" s="6">
        <v>58.913043478260867</v>
      </c>
      <c r="F495" s="6">
        <v>5.2717391304347823</v>
      </c>
      <c r="G495" s="6">
        <v>0.35869565217391303</v>
      </c>
      <c r="H495" s="6">
        <v>0.37826086956521737</v>
      </c>
      <c r="I495" s="6">
        <v>0.2608695652173913</v>
      </c>
      <c r="J495" s="6">
        <v>0</v>
      </c>
      <c r="K495" s="6">
        <v>0</v>
      </c>
      <c r="L495" s="6">
        <v>2.5274999999999999</v>
      </c>
      <c r="M495" s="6">
        <v>4.9565217391304346</v>
      </c>
      <c r="N495" s="6">
        <v>5.4054347826086966</v>
      </c>
      <c r="O495" s="6">
        <f>SUM(NonNurse[[#This Row],[Qualified Social Work Staff Hours]],NonNurse[[#This Row],[Other Social Work Staff Hours]])/NonNurse[[#This Row],[MDS Census]]</f>
        <v>0.17588560885608859</v>
      </c>
      <c r="P495" s="6">
        <v>17.158260869565218</v>
      </c>
      <c r="Q495" s="6">
        <v>4.0760869565217392E-2</v>
      </c>
      <c r="R495" s="6">
        <f>SUM(NonNurse[[#This Row],[Qualified Activities Professional Hours]],NonNurse[[#This Row],[Other Activities Professional Hours]])/NonNurse[[#This Row],[MDS Census]]</f>
        <v>0.29193911439114395</v>
      </c>
      <c r="S495" s="6">
        <v>1.5095652173913043</v>
      </c>
      <c r="T495" s="6">
        <v>4.5366304347826079</v>
      </c>
      <c r="U495" s="6">
        <v>0</v>
      </c>
      <c r="V495" s="6">
        <f>SUM(NonNurse[[#This Row],[Occupational Therapist Hours]],NonNurse[[#This Row],[OT Assistant Hours]],NonNurse[[#This Row],[OT Aide Hours]])/NonNurse[[#This Row],[MDS Census]]</f>
        <v>0.1026291512915129</v>
      </c>
      <c r="W495" s="6">
        <v>4.7038043478260869</v>
      </c>
      <c r="X495" s="6">
        <v>6.25E-2</v>
      </c>
      <c r="Y495" s="6">
        <v>0</v>
      </c>
      <c r="Z495" s="6">
        <f>SUM(NonNurse[[#This Row],[Physical Therapist (PT) Hours]],NonNurse[[#This Row],[PT Assistant Hours]],NonNurse[[#This Row],[PT Aide Hours]])/NonNurse[[#This Row],[MDS Census]]</f>
        <v>8.0904059040590406E-2</v>
      </c>
      <c r="AA495" s="6">
        <v>0</v>
      </c>
      <c r="AB495" s="6">
        <v>0</v>
      </c>
      <c r="AC495" s="6">
        <v>0</v>
      </c>
      <c r="AD495" s="6">
        <v>0</v>
      </c>
      <c r="AE495" s="6">
        <v>0</v>
      </c>
      <c r="AF495" s="6">
        <v>0</v>
      </c>
      <c r="AG495" s="6">
        <v>0</v>
      </c>
      <c r="AH495" s="1">
        <v>155355</v>
      </c>
      <c r="AI495">
        <v>5</v>
      </c>
    </row>
    <row r="496" spans="1:35" x14ac:dyDescent="0.25">
      <c r="A496" t="s">
        <v>508</v>
      </c>
      <c r="B496" t="s">
        <v>417</v>
      </c>
      <c r="C496" t="s">
        <v>710</v>
      </c>
      <c r="D496" t="s">
        <v>607</v>
      </c>
      <c r="E496" s="6">
        <v>33.554347826086953</v>
      </c>
      <c r="F496" s="6">
        <v>25.751956521739135</v>
      </c>
      <c r="G496" s="6">
        <v>0.24456521739130435</v>
      </c>
      <c r="H496" s="6">
        <v>0.1766304347826087</v>
      </c>
      <c r="I496" s="6">
        <v>0</v>
      </c>
      <c r="J496" s="6">
        <v>0</v>
      </c>
      <c r="K496" s="6">
        <v>0</v>
      </c>
      <c r="L496" s="6">
        <v>0.85380434782608694</v>
      </c>
      <c r="M496" s="6">
        <v>5.589239130434783</v>
      </c>
      <c r="N496" s="6">
        <v>0</v>
      </c>
      <c r="O496" s="6">
        <f>SUM(NonNurse[[#This Row],[Qualified Social Work Staff Hours]],NonNurse[[#This Row],[Other Social Work Staff Hours]])/NonNurse[[#This Row],[MDS Census]]</f>
        <v>0.16657272432782641</v>
      </c>
      <c r="P496" s="6">
        <v>5.9894565217391289</v>
      </c>
      <c r="Q496" s="6">
        <v>20.934673913043483</v>
      </c>
      <c r="R496" s="6">
        <f>SUM(NonNurse[[#This Row],[Qualified Activities Professional Hours]],NonNurse[[#This Row],[Other Activities Professional Hours]])/NonNurse[[#This Row],[MDS Census]]</f>
        <v>0.80240362811791399</v>
      </c>
      <c r="S496" s="6">
        <v>1.7065217391304347E-2</v>
      </c>
      <c r="T496" s="6">
        <v>4.4616304347826077</v>
      </c>
      <c r="U496" s="6">
        <v>0</v>
      </c>
      <c r="V496" s="6">
        <f>SUM(NonNurse[[#This Row],[Occupational Therapist Hours]],NonNurse[[#This Row],[OT Assistant Hours]],NonNurse[[#This Row],[OT Aide Hours]])/NonNurse[[#This Row],[MDS Census]]</f>
        <v>0.13347586653709101</v>
      </c>
      <c r="W496" s="6">
        <v>2.0995652173913042</v>
      </c>
      <c r="X496" s="6">
        <v>3.4390217391304345</v>
      </c>
      <c r="Y496" s="6">
        <v>3.2608695652173912E-2</v>
      </c>
      <c r="Z496" s="6">
        <f>SUM(NonNurse[[#This Row],[Physical Therapist (PT) Hours]],NonNurse[[#This Row],[PT Assistant Hours]],NonNurse[[#This Row],[PT Aide Hours]])/NonNurse[[#This Row],[MDS Census]]</f>
        <v>0.16603498542274053</v>
      </c>
      <c r="AA496" s="6">
        <v>0</v>
      </c>
      <c r="AB496" s="6">
        <v>0</v>
      </c>
      <c r="AC496" s="6">
        <v>0</v>
      </c>
      <c r="AD496" s="6">
        <v>55.464891304347837</v>
      </c>
      <c r="AE496" s="6">
        <v>0</v>
      </c>
      <c r="AF496" s="6">
        <v>0</v>
      </c>
      <c r="AG496" s="6">
        <v>0</v>
      </c>
      <c r="AH496" s="1">
        <v>155785</v>
      </c>
      <c r="AI496">
        <v>5</v>
      </c>
    </row>
    <row r="497" spans="1:35" x14ac:dyDescent="0.25">
      <c r="A497" t="s">
        <v>508</v>
      </c>
      <c r="B497" t="s">
        <v>76</v>
      </c>
      <c r="C497" t="s">
        <v>644</v>
      </c>
      <c r="D497" t="s">
        <v>573</v>
      </c>
      <c r="E497" s="6">
        <v>68.445652173913047</v>
      </c>
      <c r="F497" s="6">
        <v>0</v>
      </c>
      <c r="G497" s="6">
        <v>0.32608695652173914</v>
      </c>
      <c r="H497" s="6">
        <v>0</v>
      </c>
      <c r="I497" s="6">
        <v>0</v>
      </c>
      <c r="J497" s="6">
        <v>0</v>
      </c>
      <c r="K497" s="6">
        <v>0</v>
      </c>
      <c r="L497" s="6">
        <v>3.1301086956521735</v>
      </c>
      <c r="M497" s="6">
        <v>5.3315217391304346</v>
      </c>
      <c r="N497" s="6">
        <v>0</v>
      </c>
      <c r="O497" s="6">
        <f>SUM(NonNurse[[#This Row],[Qualified Social Work Staff Hours]],NonNurse[[#This Row],[Other Social Work Staff Hours]])/NonNurse[[#This Row],[MDS Census]]</f>
        <v>7.7894235350166735E-2</v>
      </c>
      <c r="P497" s="6">
        <v>0</v>
      </c>
      <c r="Q497" s="6">
        <v>7.3532608695652177</v>
      </c>
      <c r="R497" s="6">
        <f>SUM(NonNurse[[#This Row],[Qualified Activities Professional Hours]],NonNurse[[#This Row],[Other Activities Professional Hours]])/NonNurse[[#This Row],[MDS Census]]</f>
        <v>0.10743211052882325</v>
      </c>
      <c r="S497" s="6">
        <v>7.8364130434782613</v>
      </c>
      <c r="T497" s="6">
        <v>10.532717391304351</v>
      </c>
      <c r="U497" s="6">
        <v>0</v>
      </c>
      <c r="V497" s="6">
        <f>SUM(NonNurse[[#This Row],[Occupational Therapist Hours]],NonNurse[[#This Row],[OT Assistant Hours]],NonNurse[[#This Row],[OT Aide Hours]])/NonNurse[[#This Row],[MDS Census]]</f>
        <v>0.26837541686517391</v>
      </c>
      <c r="W497" s="6">
        <v>3.7850000000000001</v>
      </c>
      <c r="X497" s="6">
        <v>10.958478260869569</v>
      </c>
      <c r="Y497" s="6">
        <v>2.3804347826086958</v>
      </c>
      <c r="Z497" s="6">
        <f>SUM(NonNurse[[#This Row],[Physical Therapist (PT) Hours]],NonNurse[[#This Row],[PT Assistant Hours]],NonNurse[[#This Row],[PT Aide Hours]])/NonNurse[[#This Row],[MDS Census]]</f>
        <v>0.25018262664761004</v>
      </c>
      <c r="AA497" s="6">
        <v>0</v>
      </c>
      <c r="AB497" s="6">
        <v>0</v>
      </c>
      <c r="AC497" s="6">
        <v>0</v>
      </c>
      <c r="AD497" s="6">
        <v>0</v>
      </c>
      <c r="AE497" s="6">
        <v>0</v>
      </c>
      <c r="AF497" s="6">
        <v>0</v>
      </c>
      <c r="AG497" s="6">
        <v>0</v>
      </c>
      <c r="AH497" s="1">
        <v>155191</v>
      </c>
      <c r="AI497">
        <v>5</v>
      </c>
    </row>
    <row r="498" spans="1:35" x14ac:dyDescent="0.25">
      <c r="A498" t="s">
        <v>508</v>
      </c>
      <c r="B498" t="s">
        <v>70</v>
      </c>
      <c r="C498" t="s">
        <v>721</v>
      </c>
      <c r="D498" t="s">
        <v>604</v>
      </c>
      <c r="E498" s="6">
        <v>60.173913043478258</v>
      </c>
      <c r="F498" s="6">
        <v>5.5652173913043477</v>
      </c>
      <c r="G498" s="6">
        <v>0.30434782608695654</v>
      </c>
      <c r="H498" s="6">
        <v>0.2391304347826087</v>
      </c>
      <c r="I498" s="6">
        <v>1.0108695652173914</v>
      </c>
      <c r="J498" s="6">
        <v>0</v>
      </c>
      <c r="K498" s="6">
        <v>0</v>
      </c>
      <c r="L498" s="6">
        <v>5.4610869565217364</v>
      </c>
      <c r="M498" s="6">
        <v>11.913043478260869</v>
      </c>
      <c r="N498" s="6">
        <v>0</v>
      </c>
      <c r="O498" s="6">
        <f>SUM(NonNurse[[#This Row],[Qualified Social Work Staff Hours]],NonNurse[[#This Row],[Other Social Work Staff Hours]])/NonNurse[[#This Row],[MDS Census]]</f>
        <v>0.19797687861271676</v>
      </c>
      <c r="P498" s="6">
        <v>14.81641304347826</v>
      </c>
      <c r="Q498" s="6">
        <v>6.5417391304347792</v>
      </c>
      <c r="R498" s="6">
        <f>SUM(NonNurse[[#This Row],[Qualified Activities Professional Hours]],NonNurse[[#This Row],[Other Activities Professional Hours]])/NonNurse[[#This Row],[MDS Census]]</f>
        <v>0.35494039017341039</v>
      </c>
      <c r="S498" s="6">
        <v>3.6161956521739129</v>
      </c>
      <c r="T498" s="6">
        <v>3.3207608695652167</v>
      </c>
      <c r="U498" s="6">
        <v>0</v>
      </c>
      <c r="V498" s="6">
        <f>SUM(NonNurse[[#This Row],[Occupational Therapist Hours]],NonNurse[[#This Row],[OT Assistant Hours]],NonNurse[[#This Row],[OT Aide Hours]])/NonNurse[[#This Row],[MDS Census]]</f>
        <v>0.11528179190751445</v>
      </c>
      <c r="W498" s="6">
        <v>4.0177173913043474</v>
      </c>
      <c r="X498" s="6">
        <v>5.4243478260869562</v>
      </c>
      <c r="Y498" s="6">
        <v>0.78260869565217395</v>
      </c>
      <c r="Z498" s="6">
        <f>SUM(NonNurse[[#This Row],[Physical Therapist (PT) Hours]],NonNurse[[#This Row],[PT Assistant Hours]],NonNurse[[#This Row],[PT Aide Hours]])/NonNurse[[#This Row],[MDS Census]]</f>
        <v>0.16991871387283236</v>
      </c>
      <c r="AA498" s="6">
        <v>0</v>
      </c>
      <c r="AB498" s="6">
        <v>0</v>
      </c>
      <c r="AC498" s="6">
        <v>0</v>
      </c>
      <c r="AD498" s="6">
        <v>0</v>
      </c>
      <c r="AE498" s="6">
        <v>0</v>
      </c>
      <c r="AF498" s="6">
        <v>0</v>
      </c>
      <c r="AG498" s="6">
        <v>0</v>
      </c>
      <c r="AH498" s="1">
        <v>155177</v>
      </c>
      <c r="AI498">
        <v>5</v>
      </c>
    </row>
    <row r="499" spans="1:35" x14ac:dyDescent="0.25">
      <c r="A499" t="s">
        <v>508</v>
      </c>
      <c r="B499" t="s">
        <v>97</v>
      </c>
      <c r="C499" t="s">
        <v>718</v>
      </c>
      <c r="D499" t="s">
        <v>614</v>
      </c>
      <c r="E499" s="6">
        <v>46.543478260869563</v>
      </c>
      <c r="F499" s="6">
        <v>5.5652173913043477</v>
      </c>
      <c r="G499" s="6">
        <v>0.27989130434782611</v>
      </c>
      <c r="H499" s="6">
        <v>0.39130434782608697</v>
      </c>
      <c r="I499" s="6">
        <v>2.1195652173913042</v>
      </c>
      <c r="J499" s="6">
        <v>0</v>
      </c>
      <c r="K499" s="6">
        <v>0.55978260869565222</v>
      </c>
      <c r="L499" s="6">
        <v>2.8992391304347835</v>
      </c>
      <c r="M499" s="6">
        <v>1.388586956521739</v>
      </c>
      <c r="N499" s="6">
        <v>3.8260869565217392</v>
      </c>
      <c r="O499" s="6">
        <f>SUM(NonNurse[[#This Row],[Qualified Social Work Staff Hours]],NonNurse[[#This Row],[Other Social Work Staff Hours]])/NonNurse[[#This Row],[MDS Census]]</f>
        <v>0.1120387669313405</v>
      </c>
      <c r="P499" s="6">
        <v>5.7880434782608692</v>
      </c>
      <c r="Q499" s="6">
        <v>0</v>
      </c>
      <c r="R499" s="6">
        <f>SUM(NonNurse[[#This Row],[Qualified Activities Professional Hours]],NonNurse[[#This Row],[Other Activities Professional Hours]])/NonNurse[[#This Row],[MDS Census]]</f>
        <v>0.12435777673984119</v>
      </c>
      <c r="S499" s="6">
        <v>3.7057608695652173</v>
      </c>
      <c r="T499" s="6">
        <v>3.701304347826087</v>
      </c>
      <c r="U499" s="6">
        <v>0</v>
      </c>
      <c r="V499" s="6">
        <f>SUM(NonNurse[[#This Row],[Occupational Therapist Hours]],NonNurse[[#This Row],[OT Assistant Hours]],NonNurse[[#This Row],[OT Aide Hours]])/NonNurse[[#This Row],[MDS Census]]</f>
        <v>0.15914292386735171</v>
      </c>
      <c r="W499" s="6">
        <v>4.0619565217391314</v>
      </c>
      <c r="X499" s="6">
        <v>7.0467391304347835</v>
      </c>
      <c r="Y499" s="6">
        <v>0</v>
      </c>
      <c r="Z499" s="6">
        <f>SUM(NonNurse[[#This Row],[Physical Therapist (PT) Hours]],NonNurse[[#This Row],[PT Assistant Hours]],NonNurse[[#This Row],[PT Aide Hours]])/NonNurse[[#This Row],[MDS Census]]</f>
        <v>0.23867351704810838</v>
      </c>
      <c r="AA499" s="6">
        <v>0</v>
      </c>
      <c r="AB499" s="6">
        <v>0</v>
      </c>
      <c r="AC499" s="6">
        <v>0</v>
      </c>
      <c r="AD499" s="6">
        <v>0</v>
      </c>
      <c r="AE499" s="6">
        <v>0</v>
      </c>
      <c r="AF499" s="6">
        <v>0</v>
      </c>
      <c r="AG499" s="6">
        <v>0.12771739130434784</v>
      </c>
      <c r="AH499" s="1">
        <v>155221</v>
      </c>
      <c r="AI499">
        <v>5</v>
      </c>
    </row>
    <row r="500" spans="1:35" x14ac:dyDescent="0.25">
      <c r="A500" t="s">
        <v>508</v>
      </c>
      <c r="B500" t="s">
        <v>67</v>
      </c>
      <c r="C500" t="s">
        <v>699</v>
      </c>
      <c r="D500" t="s">
        <v>597</v>
      </c>
      <c r="E500" s="6">
        <v>56.739130434782609</v>
      </c>
      <c r="F500" s="6">
        <v>6.4347826086956523</v>
      </c>
      <c r="G500" s="6">
        <v>0.67391304347826086</v>
      </c>
      <c r="H500" s="6">
        <v>0.31510869565217386</v>
      </c>
      <c r="I500" s="6">
        <v>0.52173913043478259</v>
      </c>
      <c r="J500" s="6">
        <v>0</v>
      </c>
      <c r="K500" s="6">
        <v>0</v>
      </c>
      <c r="L500" s="6">
        <v>4.8085869565217392</v>
      </c>
      <c r="M500" s="6">
        <v>0</v>
      </c>
      <c r="N500" s="6">
        <v>0</v>
      </c>
      <c r="O500" s="6">
        <f>SUM(NonNurse[[#This Row],[Qualified Social Work Staff Hours]],NonNurse[[#This Row],[Other Social Work Staff Hours]])/NonNurse[[#This Row],[MDS Census]]</f>
        <v>0</v>
      </c>
      <c r="P500" s="6">
        <v>0</v>
      </c>
      <c r="Q500" s="6">
        <v>34.177826086956514</v>
      </c>
      <c r="R500" s="6">
        <f>SUM(NonNurse[[#This Row],[Qualified Activities Professional Hours]],NonNurse[[#This Row],[Other Activities Professional Hours]])/NonNurse[[#This Row],[MDS Census]]</f>
        <v>0.60236781609195389</v>
      </c>
      <c r="S500" s="6">
        <v>1.3128260869565218</v>
      </c>
      <c r="T500" s="6">
        <v>7.2455434782608696</v>
      </c>
      <c r="U500" s="6">
        <v>0</v>
      </c>
      <c r="V500" s="6">
        <f>SUM(NonNurse[[#This Row],[Occupational Therapist Hours]],NonNurse[[#This Row],[OT Assistant Hours]],NonNurse[[#This Row],[OT Aide Hours]])/NonNurse[[#This Row],[MDS Census]]</f>
        <v>0.15083716475095788</v>
      </c>
      <c r="W500" s="6">
        <v>3.2056521739130437</v>
      </c>
      <c r="X500" s="6">
        <v>6.6311956521739139</v>
      </c>
      <c r="Y500" s="6">
        <v>5.434782608695652E-2</v>
      </c>
      <c r="Z500" s="6">
        <f>SUM(NonNurse[[#This Row],[Physical Therapist (PT) Hours]],NonNurse[[#This Row],[PT Assistant Hours]],NonNurse[[#This Row],[PT Aide Hours]])/NonNurse[[#This Row],[MDS Census]]</f>
        <v>0.17432758620689659</v>
      </c>
      <c r="AA500" s="6">
        <v>8.6956521739130432E-2</v>
      </c>
      <c r="AB500" s="6">
        <v>0</v>
      </c>
      <c r="AC500" s="6">
        <v>0</v>
      </c>
      <c r="AD500" s="6">
        <v>0</v>
      </c>
      <c r="AE500" s="6">
        <v>0</v>
      </c>
      <c r="AF500" s="6">
        <v>0</v>
      </c>
      <c r="AG500" s="6">
        <v>0</v>
      </c>
      <c r="AH500" s="1">
        <v>155170</v>
      </c>
      <c r="AI500">
        <v>5</v>
      </c>
    </row>
    <row r="501" spans="1:35" x14ac:dyDescent="0.25">
      <c r="A501" t="s">
        <v>508</v>
      </c>
      <c r="B501" t="s">
        <v>66</v>
      </c>
      <c r="C501" t="s">
        <v>696</v>
      </c>
      <c r="D501" t="s">
        <v>557</v>
      </c>
      <c r="E501" s="6">
        <v>108.52173913043478</v>
      </c>
      <c r="F501" s="6">
        <v>12.048913043478262</v>
      </c>
      <c r="G501" s="6">
        <v>0</v>
      </c>
      <c r="H501" s="6">
        <v>0.70652173913043481</v>
      </c>
      <c r="I501" s="6">
        <v>2.6413043478260869</v>
      </c>
      <c r="J501" s="6">
        <v>0</v>
      </c>
      <c r="K501" s="6">
        <v>0</v>
      </c>
      <c r="L501" s="6">
        <v>9.9248913043478257</v>
      </c>
      <c r="M501" s="6">
        <v>10.421195652173912</v>
      </c>
      <c r="N501" s="6">
        <v>5.8668478260869561</v>
      </c>
      <c r="O501" s="6">
        <f>SUM(NonNurse[[#This Row],[Qualified Social Work Staff Hours]],NonNurse[[#This Row],[Other Social Work Staff Hours]])/NonNurse[[#This Row],[MDS Census]]</f>
        <v>0.15009014423076922</v>
      </c>
      <c r="P501" s="6">
        <v>4.2608695652173916</v>
      </c>
      <c r="Q501" s="6">
        <v>15.913043478260869</v>
      </c>
      <c r="R501" s="6">
        <f>SUM(NonNurse[[#This Row],[Qualified Activities Professional Hours]],NonNurse[[#This Row],[Other Activities Professional Hours]])/NonNurse[[#This Row],[MDS Census]]</f>
        <v>0.1858974358974359</v>
      </c>
      <c r="S501" s="6">
        <v>8.7414130434782606</v>
      </c>
      <c r="T501" s="6">
        <v>4.063478260869565</v>
      </c>
      <c r="U501" s="6">
        <v>0</v>
      </c>
      <c r="V501" s="6">
        <f>SUM(NonNurse[[#This Row],[Occupational Therapist Hours]],NonNurse[[#This Row],[OT Assistant Hours]],NonNurse[[#This Row],[OT Aide Hours]])/NonNurse[[#This Row],[MDS Census]]</f>
        <v>0.11799379006410257</v>
      </c>
      <c r="W501" s="6">
        <v>13.697934782608696</v>
      </c>
      <c r="X501" s="6">
        <v>16.380543478260869</v>
      </c>
      <c r="Y501" s="6">
        <v>0</v>
      </c>
      <c r="Z501" s="6">
        <f>SUM(NonNurse[[#This Row],[Physical Therapist (PT) Hours]],NonNurse[[#This Row],[PT Assistant Hours]],NonNurse[[#This Row],[PT Aide Hours]])/NonNurse[[#This Row],[MDS Census]]</f>
        <v>0.27716546474358977</v>
      </c>
      <c r="AA501" s="6">
        <v>0</v>
      </c>
      <c r="AB501" s="6">
        <v>0</v>
      </c>
      <c r="AC501" s="6">
        <v>0</v>
      </c>
      <c r="AD501" s="6">
        <v>78.024456521739125</v>
      </c>
      <c r="AE501" s="6">
        <v>0</v>
      </c>
      <c r="AF501" s="6">
        <v>0</v>
      </c>
      <c r="AG501" s="6">
        <v>0</v>
      </c>
      <c r="AH501" s="1">
        <v>155167</v>
      </c>
      <c r="AI501">
        <v>5</v>
      </c>
    </row>
    <row r="502" spans="1:35" x14ac:dyDescent="0.25">
      <c r="A502" t="s">
        <v>508</v>
      </c>
      <c r="B502" t="s">
        <v>196</v>
      </c>
      <c r="C502" t="s">
        <v>696</v>
      </c>
      <c r="D502" t="s">
        <v>557</v>
      </c>
      <c r="E502" s="6">
        <v>38.108695652173914</v>
      </c>
      <c r="F502" s="6">
        <v>0.69565217391304346</v>
      </c>
      <c r="G502" s="6">
        <v>0</v>
      </c>
      <c r="H502" s="6">
        <v>0</v>
      </c>
      <c r="I502" s="6">
        <v>0</v>
      </c>
      <c r="J502" s="6">
        <v>0</v>
      </c>
      <c r="K502" s="6">
        <v>0</v>
      </c>
      <c r="L502" s="6">
        <v>3.9991304347826087</v>
      </c>
      <c r="M502" s="6">
        <v>5.2934782608695654</v>
      </c>
      <c r="N502" s="6">
        <v>0</v>
      </c>
      <c r="O502" s="6">
        <f>SUM(NonNurse[[#This Row],[Qualified Social Work Staff Hours]],NonNurse[[#This Row],[Other Social Work Staff Hours]])/NonNurse[[#This Row],[MDS Census]]</f>
        <v>0.13890473474044496</v>
      </c>
      <c r="P502" s="6">
        <v>2.3505434782608696</v>
      </c>
      <c r="Q502" s="6">
        <v>1.4375</v>
      </c>
      <c r="R502" s="6">
        <f>SUM(NonNurse[[#This Row],[Qualified Activities Professional Hours]],NonNurse[[#This Row],[Other Activities Professional Hours]])/NonNurse[[#This Row],[MDS Census]]</f>
        <v>9.9401026811180834E-2</v>
      </c>
      <c r="S502" s="6">
        <v>2.7445652173913042</v>
      </c>
      <c r="T502" s="6">
        <v>4.0056521739130435</v>
      </c>
      <c r="U502" s="6">
        <v>0</v>
      </c>
      <c r="V502" s="6">
        <f>SUM(NonNurse[[#This Row],[Occupational Therapist Hours]],NonNurse[[#This Row],[OT Assistant Hours]],NonNurse[[#This Row],[OT Aide Hours]])/NonNurse[[#This Row],[MDS Census]]</f>
        <v>0.17713063320022818</v>
      </c>
      <c r="W502" s="6">
        <v>4.249021739130435</v>
      </c>
      <c r="X502" s="6">
        <v>2.096304347826087</v>
      </c>
      <c r="Y502" s="6">
        <v>0.20652173913043478</v>
      </c>
      <c r="Z502" s="6">
        <f>SUM(NonNurse[[#This Row],[Physical Therapist (PT) Hours]],NonNurse[[#This Row],[PT Assistant Hours]],NonNurse[[#This Row],[PT Aide Hours]])/NonNurse[[#This Row],[MDS Census]]</f>
        <v>0.1719252709640616</v>
      </c>
      <c r="AA502" s="6">
        <v>0</v>
      </c>
      <c r="AB502" s="6">
        <v>0</v>
      </c>
      <c r="AC502" s="6">
        <v>0</v>
      </c>
      <c r="AD502" s="6">
        <v>0</v>
      </c>
      <c r="AE502" s="6">
        <v>0</v>
      </c>
      <c r="AF502" s="6">
        <v>0</v>
      </c>
      <c r="AG502" s="6">
        <v>0</v>
      </c>
      <c r="AH502" s="1">
        <v>155389</v>
      </c>
      <c r="AI502">
        <v>5</v>
      </c>
    </row>
    <row r="503" spans="1:35" x14ac:dyDescent="0.25">
      <c r="A503" t="s">
        <v>508</v>
      </c>
      <c r="B503" t="s">
        <v>108</v>
      </c>
      <c r="C503" t="s">
        <v>718</v>
      </c>
      <c r="D503" t="s">
        <v>614</v>
      </c>
      <c r="E503" s="6">
        <v>42.206521739130437</v>
      </c>
      <c r="F503" s="6">
        <v>5.7391304347826084</v>
      </c>
      <c r="G503" s="6">
        <v>7.880434782608696E-2</v>
      </c>
      <c r="H503" s="6">
        <v>0.15760869565217392</v>
      </c>
      <c r="I503" s="6">
        <v>0.43478260869565216</v>
      </c>
      <c r="J503" s="6">
        <v>0</v>
      </c>
      <c r="K503" s="6">
        <v>0.79347826086956519</v>
      </c>
      <c r="L503" s="6">
        <v>2.3152173913043477</v>
      </c>
      <c r="M503" s="6">
        <v>7.4760869565217378</v>
      </c>
      <c r="N503" s="6">
        <v>0</v>
      </c>
      <c r="O503" s="6">
        <f>SUM(NonNurse[[#This Row],[Qualified Social Work Staff Hours]],NonNurse[[#This Row],[Other Social Work Staff Hours]])/NonNurse[[#This Row],[MDS Census]]</f>
        <v>0.17713108421323714</v>
      </c>
      <c r="P503" s="6">
        <v>0</v>
      </c>
      <c r="Q503" s="6">
        <v>6.9402173913043477</v>
      </c>
      <c r="R503" s="6">
        <f>SUM(NonNurse[[#This Row],[Qualified Activities Professional Hours]],NonNurse[[#This Row],[Other Activities Professional Hours]])/NonNurse[[#This Row],[MDS Census]]</f>
        <v>0.16443471542621682</v>
      </c>
      <c r="S503" s="6">
        <v>0.50543478260869568</v>
      </c>
      <c r="T503" s="6">
        <v>5.4982608695652173</v>
      </c>
      <c r="U503" s="6">
        <v>0</v>
      </c>
      <c r="V503" s="6">
        <f>SUM(NonNurse[[#This Row],[Occupational Therapist Hours]],NonNurse[[#This Row],[OT Assistant Hours]],NonNurse[[#This Row],[OT Aide Hours]])/NonNurse[[#This Row],[MDS Census]]</f>
        <v>0.14224568632500642</v>
      </c>
      <c r="W503" s="6">
        <v>0.75543478260869568</v>
      </c>
      <c r="X503" s="6">
        <v>5.3722826086956523</v>
      </c>
      <c r="Y503" s="6">
        <v>0</v>
      </c>
      <c r="Z503" s="6">
        <f>SUM(NonNurse[[#This Row],[Physical Therapist (PT) Hours]],NonNurse[[#This Row],[PT Assistant Hours]],NonNurse[[#This Row],[PT Aide Hours]])/NonNurse[[#This Row],[MDS Census]]</f>
        <v>0.14518413597733709</v>
      </c>
      <c r="AA503" s="6">
        <v>0</v>
      </c>
      <c r="AB503" s="6">
        <v>0</v>
      </c>
      <c r="AC503" s="6">
        <v>0</v>
      </c>
      <c r="AD503" s="6">
        <v>0</v>
      </c>
      <c r="AE503" s="6">
        <v>1.1195652173913044</v>
      </c>
      <c r="AF503" s="6">
        <v>0</v>
      </c>
      <c r="AG503" s="6">
        <v>4.3478260869565216E-2</v>
      </c>
      <c r="AH503" s="1">
        <v>155234</v>
      </c>
      <c r="AI503">
        <v>5</v>
      </c>
    </row>
    <row r="504" spans="1:35" x14ac:dyDescent="0.25">
      <c r="A504" t="s">
        <v>508</v>
      </c>
      <c r="B504" t="s">
        <v>289</v>
      </c>
      <c r="C504" t="s">
        <v>696</v>
      </c>
      <c r="D504" t="s">
        <v>557</v>
      </c>
      <c r="E504" s="6">
        <v>84.793478260869563</v>
      </c>
      <c r="F504" s="6">
        <v>26.409021739130434</v>
      </c>
      <c r="G504" s="6">
        <v>0.24456521739130435</v>
      </c>
      <c r="H504" s="6">
        <v>0.3125</v>
      </c>
      <c r="I504" s="6">
        <v>0.52173913043478259</v>
      </c>
      <c r="J504" s="6">
        <v>0</v>
      </c>
      <c r="K504" s="6">
        <v>0</v>
      </c>
      <c r="L504" s="6">
        <v>4.8476086956521751</v>
      </c>
      <c r="M504" s="6">
        <v>4.0869565217391308</v>
      </c>
      <c r="N504" s="6">
        <v>5.2826086956521738</v>
      </c>
      <c r="O504" s="6">
        <f>SUM(NonNurse[[#This Row],[Qualified Social Work Staff Hours]],NonNurse[[#This Row],[Other Social Work Staff Hours]])/NonNurse[[#This Row],[MDS Census]]</f>
        <v>0.11049865401871556</v>
      </c>
      <c r="P504" s="6">
        <v>9.5364130434782624</v>
      </c>
      <c r="Q504" s="6">
        <v>10.319456521739131</v>
      </c>
      <c r="R504" s="6">
        <f>SUM(NonNurse[[#This Row],[Qualified Activities Professional Hours]],NonNurse[[#This Row],[Other Activities Professional Hours]])/NonNurse[[#This Row],[MDS Census]]</f>
        <v>0.23416741443404696</v>
      </c>
      <c r="S504" s="6">
        <v>4.148260869565215</v>
      </c>
      <c r="T504" s="6">
        <v>17.653152173913046</v>
      </c>
      <c r="U504" s="6">
        <v>0</v>
      </c>
      <c r="V504" s="6">
        <f>SUM(NonNurse[[#This Row],[Occupational Therapist Hours]],NonNurse[[#This Row],[OT Assistant Hours]],NonNurse[[#This Row],[OT Aide Hours]])/NonNurse[[#This Row],[MDS Census]]</f>
        <v>0.25711190872965006</v>
      </c>
      <c r="W504" s="6">
        <v>9.060652173913045</v>
      </c>
      <c r="X504" s="6">
        <v>11.080869565217393</v>
      </c>
      <c r="Y504" s="6">
        <v>0</v>
      </c>
      <c r="Z504" s="6">
        <f>SUM(NonNurse[[#This Row],[Physical Therapist (PT) Hours]],NonNurse[[#This Row],[PT Assistant Hours]],NonNurse[[#This Row],[PT Aide Hours]])/NonNurse[[#This Row],[MDS Census]]</f>
        <v>0.23753621330598648</v>
      </c>
      <c r="AA504" s="6">
        <v>0</v>
      </c>
      <c r="AB504" s="6">
        <v>0</v>
      </c>
      <c r="AC504" s="6">
        <v>0</v>
      </c>
      <c r="AD504" s="6">
        <v>0</v>
      </c>
      <c r="AE504" s="6">
        <v>0</v>
      </c>
      <c r="AF504" s="6">
        <v>0</v>
      </c>
      <c r="AG504" s="6">
        <v>0</v>
      </c>
      <c r="AH504" s="1">
        <v>155606</v>
      </c>
      <c r="AI504">
        <v>5</v>
      </c>
    </row>
    <row r="505" spans="1:35" x14ac:dyDescent="0.25">
      <c r="A505" t="s">
        <v>508</v>
      </c>
      <c r="B505" t="s">
        <v>46</v>
      </c>
      <c r="C505" t="s">
        <v>680</v>
      </c>
      <c r="D505" t="s">
        <v>555</v>
      </c>
      <c r="E505" s="6">
        <v>71.086956521739125</v>
      </c>
      <c r="F505" s="6">
        <v>5.0434782608695654</v>
      </c>
      <c r="G505" s="6">
        <v>0.58695652173913049</v>
      </c>
      <c r="H505" s="6">
        <v>0.23369565217391305</v>
      </c>
      <c r="I505" s="6">
        <v>0.54347826086956519</v>
      </c>
      <c r="J505" s="6">
        <v>0</v>
      </c>
      <c r="K505" s="6">
        <v>0</v>
      </c>
      <c r="L505" s="6">
        <v>4.6625000000000005</v>
      </c>
      <c r="M505" s="6">
        <v>5.1304347826086953</v>
      </c>
      <c r="N505" s="6">
        <v>4.8899999999999997</v>
      </c>
      <c r="O505" s="6">
        <f>SUM(NonNurse[[#This Row],[Qualified Social Work Staff Hours]],NonNurse[[#This Row],[Other Social Work Staff Hours]])/NonNurse[[#This Row],[MDS Census]]</f>
        <v>0.14096024464831805</v>
      </c>
      <c r="P505" s="6">
        <v>16.199782608695653</v>
      </c>
      <c r="Q505" s="6">
        <v>0</v>
      </c>
      <c r="R505" s="6">
        <f>SUM(NonNurse[[#This Row],[Qualified Activities Professional Hours]],NonNurse[[#This Row],[Other Activities Professional Hours]])/NonNurse[[#This Row],[MDS Census]]</f>
        <v>0.22788685015290522</v>
      </c>
      <c r="S505" s="6">
        <v>5.5041304347826081</v>
      </c>
      <c r="T505" s="6">
        <v>0</v>
      </c>
      <c r="U505" s="6">
        <v>0</v>
      </c>
      <c r="V505" s="6">
        <f>SUM(NonNurse[[#This Row],[Occupational Therapist Hours]],NonNurse[[#This Row],[OT Assistant Hours]],NonNurse[[#This Row],[OT Aide Hours]])/NonNurse[[#This Row],[MDS Census]]</f>
        <v>7.7428134556574921E-2</v>
      </c>
      <c r="W505" s="6">
        <v>2.3568478260869568</v>
      </c>
      <c r="X505" s="6">
        <v>2.9123913043478269</v>
      </c>
      <c r="Y505" s="6">
        <v>0</v>
      </c>
      <c r="Z505" s="6">
        <f>SUM(NonNurse[[#This Row],[Physical Therapist (PT) Hours]],NonNurse[[#This Row],[PT Assistant Hours]],NonNurse[[#This Row],[PT Aide Hours]])/NonNurse[[#This Row],[MDS Census]]</f>
        <v>7.41238532110092E-2</v>
      </c>
      <c r="AA505" s="6">
        <v>0</v>
      </c>
      <c r="AB505" s="6">
        <v>0</v>
      </c>
      <c r="AC505" s="6">
        <v>0</v>
      </c>
      <c r="AD505" s="6">
        <v>0</v>
      </c>
      <c r="AE505" s="6">
        <v>0</v>
      </c>
      <c r="AF505" s="6">
        <v>0</v>
      </c>
      <c r="AG505" s="6">
        <v>0</v>
      </c>
      <c r="AH505" s="1">
        <v>155135</v>
      </c>
      <c r="AI505">
        <v>5</v>
      </c>
    </row>
    <row r="506" spans="1:35" x14ac:dyDescent="0.25">
      <c r="A506" t="s">
        <v>508</v>
      </c>
      <c r="B506" t="s">
        <v>414</v>
      </c>
      <c r="C506" t="s">
        <v>645</v>
      </c>
      <c r="D506" t="s">
        <v>566</v>
      </c>
      <c r="E506" s="6">
        <v>50.630434782608695</v>
      </c>
      <c r="F506" s="6">
        <v>23.997282608695656</v>
      </c>
      <c r="G506" s="6">
        <v>0.56521739130434778</v>
      </c>
      <c r="H506" s="6">
        <v>9.7826086956521743E-2</v>
      </c>
      <c r="I506" s="6">
        <v>0</v>
      </c>
      <c r="J506" s="6">
        <v>0</v>
      </c>
      <c r="K506" s="6">
        <v>0</v>
      </c>
      <c r="L506" s="6">
        <v>3.4839130434782608</v>
      </c>
      <c r="M506" s="6">
        <v>4.5708695652173912</v>
      </c>
      <c r="N506" s="6">
        <v>0</v>
      </c>
      <c r="O506" s="6">
        <f>SUM(NonNurse[[#This Row],[Qualified Social Work Staff Hours]],NonNurse[[#This Row],[Other Social Work Staff Hours]])/NonNurse[[#This Row],[MDS Census]]</f>
        <v>9.0279089738085017E-2</v>
      </c>
      <c r="P506" s="6">
        <v>5.1793478260869561</v>
      </c>
      <c r="Q506" s="6">
        <v>23.790760869565219</v>
      </c>
      <c r="R506" s="6">
        <f>SUM(NonNurse[[#This Row],[Qualified Activities Professional Hours]],NonNurse[[#This Row],[Other Activities Professional Hours]])/NonNurse[[#This Row],[MDS Census]]</f>
        <v>0.57218763417775875</v>
      </c>
      <c r="S506" s="6">
        <v>1.0471739130434781</v>
      </c>
      <c r="T506" s="6">
        <v>12.893369565217396</v>
      </c>
      <c r="U506" s="6">
        <v>0</v>
      </c>
      <c r="V506" s="6">
        <f>SUM(NonNurse[[#This Row],[Occupational Therapist Hours]],NonNurse[[#This Row],[OT Assistant Hours]],NonNurse[[#This Row],[OT Aide Hours]])/NonNurse[[#This Row],[MDS Census]]</f>
        <v>0.27533920137398032</v>
      </c>
      <c r="W506" s="6">
        <v>3.9801086956521745</v>
      </c>
      <c r="X506" s="6">
        <v>6.0677173913043472</v>
      </c>
      <c r="Y506" s="6">
        <v>0</v>
      </c>
      <c r="Z506" s="6">
        <f>SUM(NonNurse[[#This Row],[Physical Therapist (PT) Hours]],NonNurse[[#This Row],[PT Assistant Hours]],NonNurse[[#This Row],[PT Aide Hours]])/NonNurse[[#This Row],[MDS Census]]</f>
        <v>0.19845427221983686</v>
      </c>
      <c r="AA506" s="6">
        <v>0</v>
      </c>
      <c r="AB506" s="6">
        <v>0</v>
      </c>
      <c r="AC506" s="6">
        <v>0</v>
      </c>
      <c r="AD506" s="6">
        <v>68.818804347826102</v>
      </c>
      <c r="AE506" s="6">
        <v>0</v>
      </c>
      <c r="AF506" s="6">
        <v>0</v>
      </c>
      <c r="AG506" s="6">
        <v>0</v>
      </c>
      <c r="AH506" s="1">
        <v>155782</v>
      </c>
      <c r="AI506">
        <v>5</v>
      </c>
    </row>
    <row r="507" spans="1:35" x14ac:dyDescent="0.25">
      <c r="A507" t="s">
        <v>508</v>
      </c>
      <c r="B507" t="s">
        <v>300</v>
      </c>
      <c r="C507" t="s">
        <v>680</v>
      </c>
      <c r="D507" t="s">
        <v>555</v>
      </c>
      <c r="E507" s="6">
        <v>40.010869565217391</v>
      </c>
      <c r="F507" s="6">
        <v>0.72826086956521741</v>
      </c>
      <c r="G507" s="6">
        <v>0.28260869565217389</v>
      </c>
      <c r="H507" s="6">
        <v>0.125</v>
      </c>
      <c r="I507" s="6">
        <v>8.5326086956521738</v>
      </c>
      <c r="J507" s="6">
        <v>0</v>
      </c>
      <c r="K507" s="6">
        <v>0</v>
      </c>
      <c r="L507" s="6">
        <v>0.35467391304347823</v>
      </c>
      <c r="M507" s="6">
        <v>0.17391304347826086</v>
      </c>
      <c r="N507" s="6">
        <v>6.6875</v>
      </c>
      <c r="O507" s="6">
        <f>SUM(NonNurse[[#This Row],[Qualified Social Work Staff Hours]],NonNurse[[#This Row],[Other Social Work Staff Hours]])/NonNurse[[#This Row],[MDS Census]]</f>
        <v>0.17148872588970387</v>
      </c>
      <c r="P507" s="6">
        <v>2.5</v>
      </c>
      <c r="Q507" s="6">
        <v>1.5326086956521738</v>
      </c>
      <c r="R507" s="6">
        <f>SUM(NonNurse[[#This Row],[Qualified Activities Professional Hours]],NonNurse[[#This Row],[Other Activities Professional Hours]])/NonNurse[[#This Row],[MDS Census]]</f>
        <v>0.10078782939418636</v>
      </c>
      <c r="S507" s="6">
        <v>2.8211956521739125</v>
      </c>
      <c r="T507" s="6">
        <v>2.9021739130434782E-2</v>
      </c>
      <c r="U507" s="6">
        <v>0</v>
      </c>
      <c r="V507" s="6">
        <f>SUM(NonNurse[[#This Row],[Occupational Therapist Hours]],NonNurse[[#This Row],[OT Assistant Hours]],NonNurse[[#This Row],[OT Aide Hours]])/NonNurse[[#This Row],[MDS Census]]</f>
        <v>7.1236077152947552E-2</v>
      </c>
      <c r="W507" s="6">
        <v>0.69956521739130451</v>
      </c>
      <c r="X507" s="6">
        <v>4.0585869565217392</v>
      </c>
      <c r="Y507" s="6">
        <v>0</v>
      </c>
      <c r="Z507" s="6">
        <f>SUM(NonNurse[[#This Row],[Physical Therapist (PT) Hours]],NonNurse[[#This Row],[PT Assistant Hours]],NonNurse[[#This Row],[PT Aide Hours]])/NonNurse[[#This Row],[MDS Census]]</f>
        <v>0.11892148872588972</v>
      </c>
      <c r="AA507" s="6">
        <v>0</v>
      </c>
      <c r="AB507" s="6">
        <v>0</v>
      </c>
      <c r="AC507" s="6">
        <v>0</v>
      </c>
      <c r="AD507" s="6">
        <v>23.211956521739129</v>
      </c>
      <c r="AE507" s="6">
        <v>0</v>
      </c>
      <c r="AF507" s="6">
        <v>0</v>
      </c>
      <c r="AG507" s="6">
        <v>0</v>
      </c>
      <c r="AH507" s="1">
        <v>155631</v>
      </c>
      <c r="AI507">
        <v>5</v>
      </c>
    </row>
    <row r="508" spans="1:35" x14ac:dyDescent="0.25">
      <c r="A508" t="s">
        <v>508</v>
      </c>
      <c r="B508" t="s">
        <v>253</v>
      </c>
      <c r="C508" t="s">
        <v>772</v>
      </c>
      <c r="D508" t="s">
        <v>570</v>
      </c>
      <c r="E508" s="6">
        <v>32.347826086956523</v>
      </c>
      <c r="F508" s="6">
        <v>5.3619565217391303</v>
      </c>
      <c r="G508" s="6">
        <v>0</v>
      </c>
      <c r="H508" s="6">
        <v>0.19565217391304349</v>
      </c>
      <c r="I508" s="6">
        <v>0.71739130434782605</v>
      </c>
      <c r="J508" s="6">
        <v>0</v>
      </c>
      <c r="K508" s="6">
        <v>0</v>
      </c>
      <c r="L508" s="6">
        <v>0</v>
      </c>
      <c r="M508" s="6">
        <v>2.9217391304347835</v>
      </c>
      <c r="N508" s="6">
        <v>0</v>
      </c>
      <c r="O508" s="6">
        <f>SUM(NonNurse[[#This Row],[Qualified Social Work Staff Hours]],NonNurse[[#This Row],[Other Social Work Staff Hours]])/NonNurse[[#This Row],[MDS Census]]</f>
        <v>9.0322580645161313E-2</v>
      </c>
      <c r="P508" s="6">
        <v>1.8608695652173912</v>
      </c>
      <c r="Q508" s="6">
        <v>0</v>
      </c>
      <c r="R508" s="6">
        <f>SUM(NonNurse[[#This Row],[Qualified Activities Professional Hours]],NonNurse[[#This Row],[Other Activities Professional Hours]])/NonNurse[[#This Row],[MDS Census]]</f>
        <v>5.7526881720430099E-2</v>
      </c>
      <c r="S508" s="6">
        <v>0.55706521739130432</v>
      </c>
      <c r="T508" s="6">
        <v>3.8216304347826084</v>
      </c>
      <c r="U508" s="6">
        <v>0</v>
      </c>
      <c r="V508" s="6">
        <f>SUM(NonNurse[[#This Row],[Occupational Therapist Hours]],NonNurse[[#This Row],[OT Assistant Hours]],NonNurse[[#This Row],[OT Aide Hours]])/NonNurse[[#This Row],[MDS Census]]</f>
        <v>0.13536290322580644</v>
      </c>
      <c r="W508" s="6">
        <v>2.4347826086956523</v>
      </c>
      <c r="X508" s="6">
        <v>0.27173913043478259</v>
      </c>
      <c r="Y508" s="6">
        <v>0</v>
      </c>
      <c r="Z508" s="6">
        <f>SUM(NonNurse[[#This Row],[Physical Therapist (PT) Hours]],NonNurse[[#This Row],[PT Assistant Hours]],NonNurse[[#This Row],[PT Aide Hours]])/NonNurse[[#This Row],[MDS Census]]</f>
        <v>8.3669354838709686E-2</v>
      </c>
      <c r="AA508" s="6">
        <v>0</v>
      </c>
      <c r="AB508" s="6">
        <v>0</v>
      </c>
      <c r="AC508" s="6">
        <v>0</v>
      </c>
      <c r="AD508" s="6">
        <v>0</v>
      </c>
      <c r="AE508" s="6">
        <v>5.5217391304347823</v>
      </c>
      <c r="AF508" s="6">
        <v>0</v>
      </c>
      <c r="AG508" s="6">
        <v>0</v>
      </c>
      <c r="AH508" s="1">
        <v>155507</v>
      </c>
      <c r="AI508">
        <v>5</v>
      </c>
    </row>
    <row r="509" spans="1:35" x14ac:dyDescent="0.25">
      <c r="A509" t="s">
        <v>508</v>
      </c>
      <c r="B509" t="s">
        <v>160</v>
      </c>
      <c r="C509" t="s">
        <v>696</v>
      </c>
      <c r="D509" t="s">
        <v>557</v>
      </c>
      <c r="E509" s="6">
        <v>151.63043478260869</v>
      </c>
      <c r="F509" s="6">
        <v>5.6521739130434785</v>
      </c>
      <c r="G509" s="6">
        <v>0.21739130434782608</v>
      </c>
      <c r="H509" s="6">
        <v>1.0869565217391304</v>
      </c>
      <c r="I509" s="6">
        <v>5.0326086956521738</v>
      </c>
      <c r="J509" s="6">
        <v>0</v>
      </c>
      <c r="K509" s="6">
        <v>0</v>
      </c>
      <c r="L509" s="6">
        <v>6.4646739130434785</v>
      </c>
      <c r="M509" s="6">
        <v>10.869565217391305</v>
      </c>
      <c r="N509" s="6">
        <v>0</v>
      </c>
      <c r="O509" s="6">
        <f>SUM(NonNurse[[#This Row],[Qualified Social Work Staff Hours]],NonNurse[[#This Row],[Other Social Work Staff Hours]])/NonNurse[[#This Row],[MDS Census]]</f>
        <v>7.1684587813620082E-2</v>
      </c>
      <c r="P509" s="6">
        <v>4.8451086956521738</v>
      </c>
      <c r="Q509" s="6">
        <v>4.5407608695652177</v>
      </c>
      <c r="R509" s="6">
        <f>SUM(NonNurse[[#This Row],[Qualified Activities Professional Hours]],NonNurse[[#This Row],[Other Activities Professional Hours]])/NonNurse[[#This Row],[MDS Census]]</f>
        <v>6.1899641577060932E-2</v>
      </c>
      <c r="S509" s="6">
        <v>6.65</v>
      </c>
      <c r="T509" s="6">
        <v>2.6695652173913045</v>
      </c>
      <c r="U509" s="6">
        <v>0</v>
      </c>
      <c r="V509" s="6">
        <f>SUM(NonNurse[[#This Row],[Occupational Therapist Hours]],NonNurse[[#This Row],[OT Assistant Hours]],NonNurse[[#This Row],[OT Aide Hours]])/NonNurse[[#This Row],[MDS Census]]</f>
        <v>6.1462365591397852E-2</v>
      </c>
      <c r="W509" s="6">
        <v>6.0616304347826073</v>
      </c>
      <c r="X509" s="6">
        <v>4.8001086956521757</v>
      </c>
      <c r="Y509" s="6">
        <v>0</v>
      </c>
      <c r="Z509" s="6">
        <f>SUM(NonNurse[[#This Row],[Physical Therapist (PT) Hours]],NonNurse[[#This Row],[PT Assistant Hours]],NonNurse[[#This Row],[PT Aide Hours]])/NonNurse[[#This Row],[MDS Census]]</f>
        <v>7.1632974910394276E-2</v>
      </c>
      <c r="AA509" s="6">
        <v>0</v>
      </c>
      <c r="AB509" s="6">
        <v>0</v>
      </c>
      <c r="AC509" s="6">
        <v>0</v>
      </c>
      <c r="AD509" s="6">
        <v>0</v>
      </c>
      <c r="AE509" s="6">
        <v>2.1739130434782608E-2</v>
      </c>
      <c r="AF509" s="6">
        <v>0</v>
      </c>
      <c r="AG509" s="6">
        <v>0</v>
      </c>
      <c r="AH509" s="1">
        <v>155334</v>
      </c>
      <c r="AI509">
        <v>5</v>
      </c>
    </row>
    <row r="510" spans="1:35" x14ac:dyDescent="0.25">
      <c r="A510" t="s">
        <v>508</v>
      </c>
      <c r="B510" t="s">
        <v>279</v>
      </c>
      <c r="C510" t="s">
        <v>786</v>
      </c>
      <c r="D510" t="s">
        <v>584</v>
      </c>
      <c r="E510" s="6">
        <v>42.891304347826086</v>
      </c>
      <c r="F510" s="6">
        <v>5.3913043478260869</v>
      </c>
      <c r="G510" s="6">
        <v>0.65217391304347827</v>
      </c>
      <c r="H510" s="6">
        <v>0.14021739130434782</v>
      </c>
      <c r="I510" s="6">
        <v>2.5869565217391304</v>
      </c>
      <c r="J510" s="6">
        <v>0</v>
      </c>
      <c r="K510" s="6">
        <v>0</v>
      </c>
      <c r="L510" s="6">
        <v>0.93239130434782624</v>
      </c>
      <c r="M510" s="6">
        <v>0.69565217391304346</v>
      </c>
      <c r="N510" s="6">
        <v>3.2075000000000005</v>
      </c>
      <c r="O510" s="6">
        <f>SUM(NonNurse[[#This Row],[Qualified Social Work Staff Hours]],NonNurse[[#This Row],[Other Social Work Staff Hours]])/NonNurse[[#This Row],[MDS Census]]</f>
        <v>9.1001013684744059E-2</v>
      </c>
      <c r="P510" s="6">
        <v>4.9002173913043485</v>
      </c>
      <c r="Q510" s="6">
        <v>0.69750000000000001</v>
      </c>
      <c r="R510" s="6">
        <f>SUM(NonNurse[[#This Row],[Qualified Activities Professional Hours]],NonNurse[[#This Row],[Other Activities Professional Hours]])/NonNurse[[#This Row],[MDS Census]]</f>
        <v>0.13050937658388242</v>
      </c>
      <c r="S510" s="6">
        <v>3.2296739130434786</v>
      </c>
      <c r="T510" s="6">
        <v>2.3644565217391311</v>
      </c>
      <c r="U510" s="6">
        <v>0</v>
      </c>
      <c r="V510" s="6">
        <f>SUM(NonNurse[[#This Row],[Occupational Therapist Hours]],NonNurse[[#This Row],[OT Assistant Hours]],NonNurse[[#This Row],[OT Aide Hours]])/NonNurse[[#This Row],[MDS Census]]</f>
        <v>0.13042574759249875</v>
      </c>
      <c r="W510" s="6">
        <v>4.5999999999999996</v>
      </c>
      <c r="X510" s="6">
        <v>0.22456521739130436</v>
      </c>
      <c r="Y510" s="6">
        <v>0</v>
      </c>
      <c r="Z510" s="6">
        <f>SUM(NonNurse[[#This Row],[Physical Therapist (PT) Hours]],NonNurse[[#This Row],[PT Assistant Hours]],NonNurse[[#This Row],[PT Aide Hours]])/NonNurse[[#This Row],[MDS Census]]</f>
        <v>0.11248352762290927</v>
      </c>
      <c r="AA510" s="6">
        <v>0</v>
      </c>
      <c r="AB510" s="6">
        <v>0</v>
      </c>
      <c r="AC510" s="6">
        <v>0</v>
      </c>
      <c r="AD510" s="6">
        <v>0</v>
      </c>
      <c r="AE510" s="6">
        <v>0</v>
      </c>
      <c r="AF510" s="6">
        <v>0</v>
      </c>
      <c r="AG510" s="6">
        <v>0</v>
      </c>
      <c r="AH510" s="1">
        <v>155568</v>
      </c>
      <c r="AI510">
        <v>5</v>
      </c>
    </row>
    <row r="511" spans="1:35" x14ac:dyDescent="0.25">
      <c r="A511" t="s">
        <v>508</v>
      </c>
      <c r="B511" t="s">
        <v>268</v>
      </c>
      <c r="C511" t="s">
        <v>671</v>
      </c>
      <c r="D511" t="s">
        <v>612</v>
      </c>
      <c r="E511" s="6">
        <v>60.195652173913047</v>
      </c>
      <c r="F511" s="6">
        <v>5.7391304347826084</v>
      </c>
      <c r="G511" s="6">
        <v>0.24184782608695651</v>
      </c>
      <c r="H511" s="6">
        <v>0.25815217391304346</v>
      </c>
      <c r="I511" s="6">
        <v>1.0434782608695652</v>
      </c>
      <c r="J511" s="6">
        <v>0</v>
      </c>
      <c r="K511" s="6">
        <v>0</v>
      </c>
      <c r="L511" s="6">
        <v>5.7554347826086953</v>
      </c>
      <c r="M511" s="6">
        <v>6.0489130434782625</v>
      </c>
      <c r="N511" s="6">
        <v>0</v>
      </c>
      <c r="O511" s="6">
        <f>SUM(NonNurse[[#This Row],[Qualified Social Work Staff Hours]],NonNurse[[#This Row],[Other Social Work Staff Hours]])/NonNurse[[#This Row],[MDS Census]]</f>
        <v>0.10048754062838572</v>
      </c>
      <c r="P511" s="6">
        <v>5.4201086956521758</v>
      </c>
      <c r="Q511" s="6">
        <v>7.0614130434782592</v>
      </c>
      <c r="R511" s="6">
        <f>SUM(NonNurse[[#This Row],[Qualified Activities Professional Hours]],NonNurse[[#This Row],[Other Activities Professional Hours]])/NonNurse[[#This Row],[MDS Census]]</f>
        <v>0.20734922354640664</v>
      </c>
      <c r="S511" s="6">
        <v>6.460108695652174</v>
      </c>
      <c r="T511" s="6">
        <v>6.8559782608695663</v>
      </c>
      <c r="U511" s="6">
        <v>0</v>
      </c>
      <c r="V511" s="6">
        <f>SUM(NonNurse[[#This Row],[Occupational Therapist Hours]],NonNurse[[#This Row],[OT Assistant Hours]],NonNurse[[#This Row],[OT Aide Hours]])/NonNurse[[#This Row],[MDS Census]]</f>
        <v>0.22121343445287109</v>
      </c>
      <c r="W511" s="6">
        <v>3.3911956521739133</v>
      </c>
      <c r="X511" s="6">
        <v>7.5689130434782612</v>
      </c>
      <c r="Y511" s="6">
        <v>0</v>
      </c>
      <c r="Z511" s="6">
        <f>SUM(NonNurse[[#This Row],[Physical Therapist (PT) Hours]],NonNurse[[#This Row],[PT Assistant Hours]],NonNurse[[#This Row],[PT Aide Hours]])/NonNurse[[#This Row],[MDS Census]]</f>
        <v>0.1820747562296858</v>
      </c>
      <c r="AA511" s="6">
        <v>0</v>
      </c>
      <c r="AB511" s="6">
        <v>0</v>
      </c>
      <c r="AC511" s="6">
        <v>0</v>
      </c>
      <c r="AD511" s="6">
        <v>0</v>
      </c>
      <c r="AE511" s="6">
        <v>5.9673913043478262</v>
      </c>
      <c r="AF511" s="6">
        <v>0</v>
      </c>
      <c r="AG511" s="6">
        <v>0</v>
      </c>
      <c r="AH511" s="1">
        <v>155535</v>
      </c>
      <c r="AI511">
        <v>5</v>
      </c>
    </row>
    <row r="512" spans="1:35" x14ac:dyDescent="0.25">
      <c r="A512" t="s">
        <v>508</v>
      </c>
      <c r="B512" t="s">
        <v>19</v>
      </c>
      <c r="C512" t="s">
        <v>700</v>
      </c>
      <c r="D512" t="s">
        <v>590</v>
      </c>
      <c r="E512" s="6">
        <v>104.72826086956522</v>
      </c>
      <c r="F512" s="6">
        <v>6.2608695652173916</v>
      </c>
      <c r="G512" s="6">
        <v>0.20380434782608695</v>
      </c>
      <c r="H512" s="6">
        <v>0</v>
      </c>
      <c r="I512" s="6">
        <v>0.2391304347826087</v>
      </c>
      <c r="J512" s="6">
        <v>0</v>
      </c>
      <c r="K512" s="6">
        <v>0</v>
      </c>
      <c r="L512" s="6">
        <v>4.2754347826086967</v>
      </c>
      <c r="M512" s="6">
        <v>0</v>
      </c>
      <c r="N512" s="6">
        <v>16.01510869565217</v>
      </c>
      <c r="O512" s="6">
        <f>SUM(NonNurse[[#This Row],[Qualified Social Work Staff Hours]],NonNurse[[#This Row],[Other Social Work Staff Hours]])/NonNurse[[#This Row],[MDS Census]]</f>
        <v>0.15292060197197713</v>
      </c>
      <c r="P512" s="6">
        <v>5.7391304347826084</v>
      </c>
      <c r="Q512" s="6">
        <v>13.451847826086953</v>
      </c>
      <c r="R512" s="6">
        <f>SUM(NonNurse[[#This Row],[Qualified Activities Professional Hours]],NonNurse[[#This Row],[Other Activities Professional Hours]])/NonNurse[[#This Row],[MDS Census]]</f>
        <v>0.18324545926310321</v>
      </c>
      <c r="S512" s="6">
        <v>5.4624999999999986</v>
      </c>
      <c r="T512" s="6">
        <v>1.1034782608695652</v>
      </c>
      <c r="U512" s="6">
        <v>0</v>
      </c>
      <c r="V512" s="6">
        <f>SUM(NonNurse[[#This Row],[Occupational Therapist Hours]],NonNurse[[#This Row],[OT Assistant Hours]],NonNurse[[#This Row],[OT Aide Hours]])/NonNurse[[#This Row],[MDS Census]]</f>
        <v>6.2695381421899316E-2</v>
      </c>
      <c r="W512" s="6">
        <v>5.554456521739132</v>
      </c>
      <c r="X512" s="6">
        <v>4.8034782608695643</v>
      </c>
      <c r="Y512" s="6">
        <v>0</v>
      </c>
      <c r="Z512" s="6">
        <f>SUM(NonNurse[[#This Row],[Physical Therapist (PT) Hours]],NonNurse[[#This Row],[PT Assistant Hours]],NonNurse[[#This Row],[PT Aide Hours]])/NonNurse[[#This Row],[MDS Census]]</f>
        <v>9.8902957965749869E-2</v>
      </c>
      <c r="AA512" s="6">
        <v>0</v>
      </c>
      <c r="AB512" s="6">
        <v>0</v>
      </c>
      <c r="AC512" s="6">
        <v>0</v>
      </c>
      <c r="AD512" s="6">
        <v>0</v>
      </c>
      <c r="AE512" s="6">
        <v>0.42391304347826086</v>
      </c>
      <c r="AF512" s="6">
        <v>0</v>
      </c>
      <c r="AG512" s="6">
        <v>0</v>
      </c>
      <c r="AH512" s="1">
        <v>155042</v>
      </c>
      <c r="AI512">
        <v>5</v>
      </c>
    </row>
    <row r="513" spans="1:35" x14ac:dyDescent="0.25">
      <c r="A513" t="s">
        <v>508</v>
      </c>
      <c r="B513" t="s">
        <v>273</v>
      </c>
      <c r="C513" t="s">
        <v>699</v>
      </c>
      <c r="D513" t="s">
        <v>597</v>
      </c>
      <c r="E513" s="6">
        <v>39.206521739130437</v>
      </c>
      <c r="F513" s="6">
        <v>5.4782608695652177</v>
      </c>
      <c r="G513" s="6">
        <v>0.72826086956521741</v>
      </c>
      <c r="H513" s="6">
        <v>0.26630434782608697</v>
      </c>
      <c r="I513" s="6">
        <v>0.78260869565217395</v>
      </c>
      <c r="J513" s="6">
        <v>0</v>
      </c>
      <c r="K513" s="6">
        <v>0</v>
      </c>
      <c r="L513" s="6">
        <v>0.29673913043478262</v>
      </c>
      <c r="M513" s="6">
        <v>5.6119565217391312</v>
      </c>
      <c r="N513" s="6">
        <v>0</v>
      </c>
      <c r="O513" s="6">
        <f>SUM(NonNurse[[#This Row],[Qualified Social Work Staff Hours]],NonNurse[[#This Row],[Other Social Work Staff Hours]])/NonNurse[[#This Row],[MDS Census]]</f>
        <v>0.14313834211255894</v>
      </c>
      <c r="P513" s="6">
        <v>2.5483695652173917</v>
      </c>
      <c r="Q513" s="6">
        <v>1.1032608695652173</v>
      </c>
      <c r="R513" s="6">
        <f>SUM(NonNurse[[#This Row],[Qualified Activities Professional Hours]],NonNurse[[#This Row],[Other Activities Professional Hours]])/NonNurse[[#This Row],[MDS Census]]</f>
        <v>9.3138342112558919E-2</v>
      </c>
      <c r="S513" s="6">
        <v>1.4936956521739133</v>
      </c>
      <c r="T513" s="6">
        <v>7.1973913043478257</v>
      </c>
      <c r="U513" s="6">
        <v>0</v>
      </c>
      <c r="V513" s="6">
        <f>SUM(NonNurse[[#This Row],[Occupational Therapist Hours]],NonNurse[[#This Row],[OT Assistant Hours]],NonNurse[[#This Row],[OT Aide Hours]])/NonNurse[[#This Row],[MDS Census]]</f>
        <v>0.22167452176323812</v>
      </c>
      <c r="W513" s="6">
        <v>0.75184782608695655</v>
      </c>
      <c r="X513" s="6">
        <v>9.375652173913041</v>
      </c>
      <c r="Y513" s="6">
        <v>0</v>
      </c>
      <c r="Z513" s="6">
        <f>SUM(NonNurse[[#This Row],[Physical Therapist (PT) Hours]],NonNurse[[#This Row],[PT Assistant Hours]],NonNurse[[#This Row],[PT Aide Hours]])/NonNurse[[#This Row],[MDS Census]]</f>
        <v>0.25831161630163563</v>
      </c>
      <c r="AA513" s="6">
        <v>0</v>
      </c>
      <c r="AB513" s="6">
        <v>0</v>
      </c>
      <c r="AC513" s="6">
        <v>0</v>
      </c>
      <c r="AD513" s="6">
        <v>0</v>
      </c>
      <c r="AE513" s="6">
        <v>5.4130434782608692</v>
      </c>
      <c r="AF513" s="6">
        <v>0</v>
      </c>
      <c r="AG513" s="6">
        <v>0</v>
      </c>
      <c r="AH513" s="1">
        <v>155549</v>
      </c>
      <c r="AI513">
        <v>5</v>
      </c>
    </row>
    <row r="514" spans="1:35" x14ac:dyDescent="0.25">
      <c r="A514" t="s">
        <v>508</v>
      </c>
      <c r="B514" t="s">
        <v>178</v>
      </c>
      <c r="C514" t="s">
        <v>742</v>
      </c>
      <c r="D514" t="s">
        <v>621</v>
      </c>
      <c r="E514" s="6">
        <v>22.206521739130434</v>
      </c>
      <c r="F514" s="6">
        <v>4.5652173913043477</v>
      </c>
      <c r="G514" s="6">
        <v>0.19565217391304349</v>
      </c>
      <c r="H514" s="6">
        <v>0.11521739130434783</v>
      </c>
      <c r="I514" s="6">
        <v>0.29347826086956524</v>
      </c>
      <c r="J514" s="6">
        <v>0</v>
      </c>
      <c r="K514" s="6">
        <v>0</v>
      </c>
      <c r="L514" s="6">
        <v>0.62728260869565211</v>
      </c>
      <c r="M514" s="6">
        <v>0.74728260869565222</v>
      </c>
      <c r="N514" s="6">
        <v>0</v>
      </c>
      <c r="O514" s="6">
        <f>SUM(NonNurse[[#This Row],[Qualified Social Work Staff Hours]],NonNurse[[#This Row],[Other Social Work Staff Hours]])/NonNurse[[#This Row],[MDS Census]]</f>
        <v>3.3651492902594227E-2</v>
      </c>
      <c r="P514" s="6">
        <v>4.9951086956521724</v>
      </c>
      <c r="Q514" s="6">
        <v>0.26630434782608697</v>
      </c>
      <c r="R514" s="6">
        <f>SUM(NonNurse[[#This Row],[Qualified Activities Professional Hours]],NonNurse[[#This Row],[Other Activities Professional Hours]])/NonNurse[[#This Row],[MDS Census]]</f>
        <v>0.23693098384728334</v>
      </c>
      <c r="S514" s="6">
        <v>1.0185869565217391</v>
      </c>
      <c r="T514" s="6">
        <v>0.65532608695652173</v>
      </c>
      <c r="U514" s="6">
        <v>0</v>
      </c>
      <c r="V514" s="6">
        <f>SUM(NonNurse[[#This Row],[Occupational Therapist Hours]],NonNurse[[#This Row],[OT Assistant Hours]],NonNurse[[#This Row],[OT Aide Hours]])/NonNurse[[#This Row],[MDS Census]]</f>
        <v>7.537934410181106E-2</v>
      </c>
      <c r="W514" s="6">
        <v>0.8582608695652173</v>
      </c>
      <c r="X514" s="6">
        <v>0.33815217391304353</v>
      </c>
      <c r="Y514" s="6">
        <v>0</v>
      </c>
      <c r="Z514" s="6">
        <f>SUM(NonNurse[[#This Row],[Physical Therapist (PT) Hours]],NonNurse[[#This Row],[PT Assistant Hours]],NonNurse[[#This Row],[PT Aide Hours]])/NonNurse[[#This Row],[MDS Census]]</f>
        <v>5.387665198237885E-2</v>
      </c>
      <c r="AA514" s="6">
        <v>0</v>
      </c>
      <c r="AB514" s="6">
        <v>0</v>
      </c>
      <c r="AC514" s="6">
        <v>0</v>
      </c>
      <c r="AD514" s="6">
        <v>0</v>
      </c>
      <c r="AE514" s="6">
        <v>0</v>
      </c>
      <c r="AF514" s="6">
        <v>0</v>
      </c>
      <c r="AG514" s="6">
        <v>0</v>
      </c>
      <c r="AH514" s="1">
        <v>155363</v>
      </c>
      <c r="AI514">
        <v>5</v>
      </c>
    </row>
    <row r="515" spans="1:35" x14ac:dyDescent="0.25">
      <c r="A515" t="s">
        <v>508</v>
      </c>
      <c r="B515" t="s">
        <v>137</v>
      </c>
      <c r="C515" t="s">
        <v>745</v>
      </c>
      <c r="D515" t="s">
        <v>623</v>
      </c>
      <c r="E515" s="6">
        <v>29.945652173913043</v>
      </c>
      <c r="F515" s="6">
        <v>5.2173913043478262</v>
      </c>
      <c r="G515" s="6">
        <v>0.14891304347826093</v>
      </c>
      <c r="H515" s="6">
        <v>0</v>
      </c>
      <c r="I515" s="6">
        <v>0.32608695652173914</v>
      </c>
      <c r="J515" s="6">
        <v>0</v>
      </c>
      <c r="K515" s="6">
        <v>0</v>
      </c>
      <c r="L515" s="6">
        <v>0.36489130434782607</v>
      </c>
      <c r="M515" s="6">
        <v>0.20108695652173914</v>
      </c>
      <c r="N515" s="6">
        <v>5.5335869565217379</v>
      </c>
      <c r="O515" s="6">
        <f>SUM(NonNurse[[#This Row],[Qualified Social Work Staff Hours]],NonNurse[[#This Row],[Other Social Work Staff Hours]])/NonNurse[[#This Row],[MDS Census]]</f>
        <v>0.19150272232304896</v>
      </c>
      <c r="P515" s="6">
        <v>4.6807608695652165</v>
      </c>
      <c r="Q515" s="6">
        <v>0</v>
      </c>
      <c r="R515" s="6">
        <f>SUM(NonNurse[[#This Row],[Qualified Activities Professional Hours]],NonNurse[[#This Row],[Other Activities Professional Hours]])/NonNurse[[#This Row],[MDS Census]]</f>
        <v>0.15630852994555353</v>
      </c>
      <c r="S515" s="6">
        <v>0.4057608695652174</v>
      </c>
      <c r="T515" s="6">
        <v>4.2871739130434792</v>
      </c>
      <c r="U515" s="6">
        <v>0</v>
      </c>
      <c r="V515" s="6">
        <f>SUM(NonNurse[[#This Row],[Occupational Therapist Hours]],NonNurse[[#This Row],[OT Assistant Hours]],NonNurse[[#This Row],[OT Aide Hours]])/NonNurse[[#This Row],[MDS Census]]</f>
        <v>0.15671506352087117</v>
      </c>
      <c r="W515" s="6">
        <v>0.3973913043478261</v>
      </c>
      <c r="X515" s="6">
        <v>3.7497826086956509</v>
      </c>
      <c r="Y515" s="6">
        <v>0</v>
      </c>
      <c r="Z515" s="6">
        <f>SUM(NonNurse[[#This Row],[Physical Therapist (PT) Hours]],NonNurse[[#This Row],[PT Assistant Hours]],NonNurse[[#This Row],[PT Aide Hours]])/NonNurse[[#This Row],[MDS Census]]</f>
        <v>0.13849001814882028</v>
      </c>
      <c r="AA515" s="6">
        <v>0</v>
      </c>
      <c r="AB515" s="6">
        <v>0</v>
      </c>
      <c r="AC515" s="6">
        <v>0</v>
      </c>
      <c r="AD515" s="6">
        <v>0</v>
      </c>
      <c r="AE515" s="6">
        <v>0</v>
      </c>
      <c r="AF515" s="6">
        <v>0</v>
      </c>
      <c r="AG515" s="6">
        <v>0</v>
      </c>
      <c r="AH515" s="1">
        <v>155283</v>
      </c>
      <c r="AI515">
        <v>5</v>
      </c>
    </row>
    <row r="516" spans="1:35" x14ac:dyDescent="0.25">
      <c r="A516" t="s">
        <v>508</v>
      </c>
      <c r="B516" t="s">
        <v>462</v>
      </c>
      <c r="C516" t="s">
        <v>692</v>
      </c>
      <c r="D516" t="s">
        <v>571</v>
      </c>
      <c r="E516" s="6">
        <v>8.445652173913043</v>
      </c>
      <c r="F516" s="6">
        <v>4.7826086956521738</v>
      </c>
      <c r="G516" s="6">
        <v>0</v>
      </c>
      <c r="H516" s="6">
        <v>0</v>
      </c>
      <c r="I516" s="6">
        <v>0</v>
      </c>
      <c r="J516" s="6">
        <v>0</v>
      </c>
      <c r="K516" s="6">
        <v>0</v>
      </c>
      <c r="L516" s="6">
        <v>0.21304347826086958</v>
      </c>
      <c r="M516" s="6">
        <v>5.4782608695652177</v>
      </c>
      <c r="N516" s="6">
        <v>0</v>
      </c>
      <c r="O516" s="6">
        <f>SUM(NonNurse[[#This Row],[Qualified Social Work Staff Hours]],NonNurse[[#This Row],[Other Social Work Staff Hours]])/NonNurse[[#This Row],[MDS Census]]</f>
        <v>0.64864864864864868</v>
      </c>
      <c r="P516" s="6">
        <v>2.4771739130434782</v>
      </c>
      <c r="Q516" s="6">
        <v>0</v>
      </c>
      <c r="R516" s="6">
        <f>SUM(NonNurse[[#This Row],[Qualified Activities Professional Hours]],NonNurse[[#This Row],[Other Activities Professional Hours]])/NonNurse[[#This Row],[MDS Census]]</f>
        <v>0.29330759330759332</v>
      </c>
      <c r="S516" s="6">
        <v>3.207608695652175</v>
      </c>
      <c r="T516" s="6">
        <v>0.28695652173913044</v>
      </c>
      <c r="U516" s="6">
        <v>0</v>
      </c>
      <c r="V516" s="6">
        <f>SUM(NonNurse[[#This Row],[Occupational Therapist Hours]],NonNurse[[#This Row],[OT Assistant Hours]],NonNurse[[#This Row],[OT Aide Hours]])/NonNurse[[#This Row],[MDS Census]]</f>
        <v>0.41377091377091396</v>
      </c>
      <c r="W516" s="6">
        <v>2.3293478260869573</v>
      </c>
      <c r="X516" s="6">
        <v>0.20652173913043478</v>
      </c>
      <c r="Y516" s="6">
        <v>0</v>
      </c>
      <c r="Z516" s="6">
        <f>SUM(NonNurse[[#This Row],[Physical Therapist (PT) Hours]],NonNurse[[#This Row],[PT Assistant Hours]],NonNurse[[#This Row],[PT Aide Hours]])/NonNurse[[#This Row],[MDS Census]]</f>
        <v>0.30025740025740033</v>
      </c>
      <c r="AA516" s="6">
        <v>0</v>
      </c>
      <c r="AB516" s="6">
        <v>0</v>
      </c>
      <c r="AC516" s="6">
        <v>0</v>
      </c>
      <c r="AD516" s="6">
        <v>0</v>
      </c>
      <c r="AE516" s="6">
        <v>7.6086956521739135E-2</v>
      </c>
      <c r="AF516" s="6">
        <v>0</v>
      </c>
      <c r="AG516" s="6">
        <v>0</v>
      </c>
      <c r="AH516" s="1">
        <v>155832</v>
      </c>
      <c r="AI516">
        <v>5</v>
      </c>
    </row>
    <row r="517" spans="1:35" x14ac:dyDescent="0.25">
      <c r="A517" t="s">
        <v>508</v>
      </c>
      <c r="B517" t="s">
        <v>368</v>
      </c>
      <c r="C517" t="s">
        <v>735</v>
      </c>
      <c r="D517" t="s">
        <v>594</v>
      </c>
      <c r="E517" s="6">
        <v>61.260869565217391</v>
      </c>
      <c r="F517" s="6">
        <v>19.748804347826084</v>
      </c>
      <c r="G517" s="6">
        <v>0.42391304347826086</v>
      </c>
      <c r="H517" s="6">
        <v>7.2826086956521742E-3</v>
      </c>
      <c r="I517" s="6">
        <v>0</v>
      </c>
      <c r="J517" s="6">
        <v>0</v>
      </c>
      <c r="K517" s="6">
        <v>0</v>
      </c>
      <c r="L517" s="6">
        <v>0.19565217391304349</v>
      </c>
      <c r="M517" s="6">
        <v>0</v>
      </c>
      <c r="N517" s="6">
        <v>0</v>
      </c>
      <c r="O517" s="6">
        <f>SUM(NonNurse[[#This Row],[Qualified Social Work Staff Hours]],NonNurse[[#This Row],[Other Social Work Staff Hours]])/NonNurse[[#This Row],[MDS Census]]</f>
        <v>0</v>
      </c>
      <c r="P517" s="6">
        <v>4.5581521739130446</v>
      </c>
      <c r="Q517" s="6">
        <v>17.369891304347824</v>
      </c>
      <c r="R517" s="6">
        <f>SUM(NonNurse[[#This Row],[Qualified Activities Professional Hours]],NonNurse[[#This Row],[Other Activities Professional Hours]])/NonNurse[[#This Row],[MDS Census]]</f>
        <v>0.35794535131298794</v>
      </c>
      <c r="S517" s="6">
        <v>5.6195652173913042E-2</v>
      </c>
      <c r="T517" s="6">
        <v>4.5031521739130431</v>
      </c>
      <c r="U517" s="6">
        <v>0</v>
      </c>
      <c r="V517" s="6">
        <f>SUM(NonNurse[[#This Row],[Occupational Therapist Hours]],NonNurse[[#This Row],[OT Assistant Hours]],NonNurse[[#This Row],[OT Aide Hours]])/NonNurse[[#This Row],[MDS Census]]</f>
        <v>7.4425124201561388E-2</v>
      </c>
      <c r="W517" s="6">
        <v>0.18293478260869564</v>
      </c>
      <c r="X517" s="6">
        <v>5.6601086956521751</v>
      </c>
      <c r="Y517" s="6">
        <v>0</v>
      </c>
      <c r="Z517" s="6">
        <f>SUM(NonNurse[[#This Row],[Physical Therapist (PT) Hours]],NonNurse[[#This Row],[PT Assistant Hours]],NonNurse[[#This Row],[PT Aide Hours]])/NonNurse[[#This Row],[MDS Census]]</f>
        <v>9.5379701916252682E-2</v>
      </c>
      <c r="AA517" s="6">
        <v>0</v>
      </c>
      <c r="AB517" s="6">
        <v>0</v>
      </c>
      <c r="AC517" s="6">
        <v>0</v>
      </c>
      <c r="AD517" s="6">
        <v>57.758804347826114</v>
      </c>
      <c r="AE517" s="6">
        <v>0</v>
      </c>
      <c r="AF517" s="6">
        <v>0</v>
      </c>
      <c r="AG517" s="6">
        <v>0</v>
      </c>
      <c r="AH517" s="1">
        <v>155724</v>
      </c>
      <c r="AI517">
        <v>5</v>
      </c>
    </row>
    <row r="518" spans="1:35" x14ac:dyDescent="0.25">
      <c r="A518" t="s">
        <v>508</v>
      </c>
      <c r="B518" t="s">
        <v>28</v>
      </c>
      <c r="C518" t="s">
        <v>707</v>
      </c>
      <c r="D518" t="s">
        <v>603</v>
      </c>
      <c r="E518" s="6">
        <v>63.902173913043477</v>
      </c>
      <c r="F518" s="6">
        <v>3.8260869565217392</v>
      </c>
      <c r="G518" s="6">
        <v>0.36956521739130432</v>
      </c>
      <c r="H518" s="6">
        <v>7.6086956521739135E-2</v>
      </c>
      <c r="I518" s="6">
        <v>1.8586956521739131</v>
      </c>
      <c r="J518" s="6">
        <v>0</v>
      </c>
      <c r="K518" s="6">
        <v>0</v>
      </c>
      <c r="L518" s="6">
        <v>0.33695652173913043</v>
      </c>
      <c r="M518" s="6">
        <v>0</v>
      </c>
      <c r="N518" s="6">
        <v>5.7228260869565215</v>
      </c>
      <c r="O518" s="6">
        <f>SUM(NonNurse[[#This Row],[Qualified Social Work Staff Hours]],NonNurse[[#This Row],[Other Social Work Staff Hours]])/NonNurse[[#This Row],[MDS Census]]</f>
        <v>8.9556046946759657E-2</v>
      </c>
      <c r="P518" s="6">
        <v>5.1929347826086953</v>
      </c>
      <c r="Q518" s="6">
        <v>8.6494565217391308</v>
      </c>
      <c r="R518" s="6">
        <f>SUM(NonNurse[[#This Row],[Qualified Activities Professional Hours]],NonNurse[[#This Row],[Other Activities Professional Hours]])/NonNurse[[#This Row],[MDS Census]]</f>
        <v>0.21661847252934174</v>
      </c>
      <c r="S518" s="6">
        <v>10.464673913043478</v>
      </c>
      <c r="T518" s="6">
        <v>0</v>
      </c>
      <c r="U518" s="6">
        <v>0</v>
      </c>
      <c r="V518" s="6">
        <f>SUM(NonNurse[[#This Row],[Occupational Therapist Hours]],NonNurse[[#This Row],[OT Assistant Hours]],NonNurse[[#This Row],[OT Aide Hours]])/NonNurse[[#This Row],[MDS Census]]</f>
        <v>0.16376084368089813</v>
      </c>
      <c r="W518" s="6">
        <v>2.1929347826086958</v>
      </c>
      <c r="X518" s="6">
        <v>5.7336956521739131</v>
      </c>
      <c r="Y518" s="6">
        <v>0</v>
      </c>
      <c r="Z518" s="6">
        <f>SUM(NonNurse[[#This Row],[Physical Therapist (PT) Hours]],NonNurse[[#This Row],[PT Assistant Hours]],NonNurse[[#This Row],[PT Aide Hours]])/NonNurse[[#This Row],[MDS Census]]</f>
        <v>0.12404320462663719</v>
      </c>
      <c r="AA518" s="6">
        <v>0</v>
      </c>
      <c r="AB518" s="6">
        <v>0</v>
      </c>
      <c r="AC518" s="6">
        <v>0</v>
      </c>
      <c r="AD518" s="6">
        <v>0</v>
      </c>
      <c r="AE518" s="6">
        <v>0</v>
      </c>
      <c r="AF518" s="6">
        <v>0</v>
      </c>
      <c r="AG518" s="6">
        <v>0</v>
      </c>
      <c r="AH518" s="1">
        <v>155086</v>
      </c>
      <c r="AI518">
        <v>5</v>
      </c>
    </row>
    <row r="519" spans="1:35" x14ac:dyDescent="0.25">
      <c r="A519" t="s">
        <v>508</v>
      </c>
      <c r="B519" t="s">
        <v>103</v>
      </c>
      <c r="C519" t="s">
        <v>699</v>
      </c>
      <c r="D519" t="s">
        <v>597</v>
      </c>
      <c r="E519" s="6">
        <v>62.608695652173914</v>
      </c>
      <c r="F519" s="6">
        <v>20.550217391304351</v>
      </c>
      <c r="G519" s="6">
        <v>0.30978260869565216</v>
      </c>
      <c r="H519" s="6">
        <v>0.23641304347826086</v>
      </c>
      <c r="I519" s="6">
        <v>0.28260869565217389</v>
      </c>
      <c r="J519" s="6">
        <v>0</v>
      </c>
      <c r="K519" s="6">
        <v>0</v>
      </c>
      <c r="L519" s="6">
        <v>4.9918478260869561</v>
      </c>
      <c r="M519" s="6">
        <v>5.4782608695652177</v>
      </c>
      <c r="N519" s="6">
        <v>0</v>
      </c>
      <c r="O519" s="6">
        <f>SUM(NonNurse[[#This Row],[Qualified Social Work Staff Hours]],NonNurse[[#This Row],[Other Social Work Staff Hours]])/NonNurse[[#This Row],[MDS Census]]</f>
        <v>8.7500000000000008E-2</v>
      </c>
      <c r="P519" s="6">
        <v>4.3383695652173913</v>
      </c>
      <c r="Q519" s="6">
        <v>7.7136956521739117</v>
      </c>
      <c r="R519" s="6">
        <f>SUM(NonNurse[[#This Row],[Qualified Activities Professional Hours]],NonNurse[[#This Row],[Other Activities Professional Hours]])/NonNurse[[#This Row],[MDS Census]]</f>
        <v>0.19249826388888885</v>
      </c>
      <c r="S519" s="6">
        <v>1.1130434782608698</v>
      </c>
      <c r="T519" s="6">
        <v>9.2176086956521761</v>
      </c>
      <c r="U519" s="6">
        <v>0</v>
      </c>
      <c r="V519" s="6">
        <f>SUM(NonNurse[[#This Row],[Occupational Therapist Hours]],NonNurse[[#This Row],[OT Assistant Hours]],NonNurse[[#This Row],[OT Aide Hours]])/NonNurse[[#This Row],[MDS Census]]</f>
        <v>0.16500347222222225</v>
      </c>
      <c r="W519" s="6">
        <v>5.4346739130434765</v>
      </c>
      <c r="X519" s="6">
        <v>1.2515217391304347</v>
      </c>
      <c r="Y519" s="6">
        <v>0</v>
      </c>
      <c r="Z519" s="6">
        <f>SUM(NonNurse[[#This Row],[Physical Therapist (PT) Hours]],NonNurse[[#This Row],[PT Assistant Hours]],NonNurse[[#This Row],[PT Aide Hours]])/NonNurse[[#This Row],[MDS Census]]</f>
        <v>0.10679340277777774</v>
      </c>
      <c r="AA519" s="6">
        <v>0</v>
      </c>
      <c r="AB519" s="6">
        <v>0</v>
      </c>
      <c r="AC519" s="6">
        <v>0</v>
      </c>
      <c r="AD519" s="6">
        <v>0</v>
      </c>
      <c r="AE519" s="6">
        <v>0</v>
      </c>
      <c r="AF519" s="6">
        <v>0</v>
      </c>
      <c r="AG519" s="6">
        <v>0.13043478260869565</v>
      </c>
      <c r="AH519" s="1">
        <v>155229</v>
      </c>
      <c r="AI519">
        <v>5</v>
      </c>
    </row>
    <row r="520" spans="1:35" x14ac:dyDescent="0.25">
      <c r="A520" t="s">
        <v>508</v>
      </c>
      <c r="B520" t="s">
        <v>334</v>
      </c>
      <c r="C520" t="s">
        <v>773</v>
      </c>
      <c r="D520" t="s">
        <v>619</v>
      </c>
      <c r="E520" s="6">
        <v>43</v>
      </c>
      <c r="F520" s="6">
        <v>16.438586956521732</v>
      </c>
      <c r="G520" s="6">
        <v>2.0489130434782608</v>
      </c>
      <c r="H520" s="6">
        <v>0.21195652173913043</v>
      </c>
      <c r="I520" s="6">
        <v>9.7826086956521743E-2</v>
      </c>
      <c r="J520" s="6">
        <v>0</v>
      </c>
      <c r="K520" s="6">
        <v>0</v>
      </c>
      <c r="L520" s="6">
        <v>5.0396739130434787</v>
      </c>
      <c r="M520" s="6">
        <v>4.3478260869565216E-2</v>
      </c>
      <c r="N520" s="6">
        <v>0</v>
      </c>
      <c r="O520" s="6">
        <f>SUM(NonNurse[[#This Row],[Qualified Social Work Staff Hours]],NonNurse[[#This Row],[Other Social Work Staff Hours]])/NonNurse[[#This Row],[MDS Census]]</f>
        <v>1.0111223458038423E-3</v>
      </c>
      <c r="P520" s="6">
        <v>6.8895652173913051</v>
      </c>
      <c r="Q520" s="6">
        <v>5.726413043478261</v>
      </c>
      <c r="R520" s="6">
        <f>SUM(NonNurse[[#This Row],[Qualified Activities Professional Hours]],NonNurse[[#This Row],[Other Activities Professional Hours]])/NonNurse[[#This Row],[MDS Census]]</f>
        <v>0.29339484327603643</v>
      </c>
      <c r="S520" s="6">
        <v>3.9942391304347824</v>
      </c>
      <c r="T520" s="6">
        <v>3.4333695652173906</v>
      </c>
      <c r="U520" s="6">
        <v>0</v>
      </c>
      <c r="V520" s="6">
        <f>SUM(NonNurse[[#This Row],[Occupational Therapist Hours]],NonNurse[[#This Row],[OT Assistant Hours]],NonNurse[[#This Row],[OT Aide Hours]])/NonNurse[[#This Row],[MDS Census]]</f>
        <v>0.17273508594539938</v>
      </c>
      <c r="W520" s="6">
        <v>4.2027173913043478</v>
      </c>
      <c r="X520" s="6">
        <v>3.9696739130434793</v>
      </c>
      <c r="Y520" s="6">
        <v>0</v>
      </c>
      <c r="Z520" s="6">
        <f>SUM(NonNurse[[#This Row],[Physical Therapist (PT) Hours]],NonNurse[[#This Row],[PT Assistant Hours]],NonNurse[[#This Row],[PT Aide Hours]])/NonNurse[[#This Row],[MDS Census]]</f>
        <v>0.19005561172901922</v>
      </c>
      <c r="AA520" s="6">
        <v>0</v>
      </c>
      <c r="AB520" s="6">
        <v>0</v>
      </c>
      <c r="AC520" s="6">
        <v>0</v>
      </c>
      <c r="AD520" s="6">
        <v>40.210652173913033</v>
      </c>
      <c r="AE520" s="6">
        <v>0</v>
      </c>
      <c r="AF520" s="6">
        <v>0</v>
      </c>
      <c r="AG520" s="6">
        <v>0</v>
      </c>
      <c r="AH520" s="1">
        <v>155682</v>
      </c>
      <c r="AI520">
        <v>5</v>
      </c>
    </row>
    <row r="521" spans="1:35" x14ac:dyDescent="0.25">
      <c r="A521" t="s">
        <v>508</v>
      </c>
      <c r="B521" t="s">
        <v>111</v>
      </c>
      <c r="C521" t="s">
        <v>736</v>
      </c>
      <c r="D521" t="s">
        <v>597</v>
      </c>
      <c r="E521" s="6">
        <v>51.119565217391305</v>
      </c>
      <c r="F521" s="6">
        <v>4.6956521739130439</v>
      </c>
      <c r="G521" s="6">
        <v>0.33695652173913043</v>
      </c>
      <c r="H521" s="6">
        <v>4.8913043478260872E-2</v>
      </c>
      <c r="I521" s="6">
        <v>0.68478260869565222</v>
      </c>
      <c r="J521" s="6">
        <v>0</v>
      </c>
      <c r="K521" s="6">
        <v>0</v>
      </c>
      <c r="L521" s="6">
        <v>0.20108695652173914</v>
      </c>
      <c r="M521" s="6">
        <v>5.0842391304347823</v>
      </c>
      <c r="N521" s="6">
        <v>5.7065217391304345E-2</v>
      </c>
      <c r="O521" s="6">
        <f>SUM(NonNurse[[#This Row],[Qualified Social Work Staff Hours]],NonNurse[[#This Row],[Other Social Work Staff Hours]])/NonNurse[[#This Row],[MDS Census]]</f>
        <v>0.10057410163725282</v>
      </c>
      <c r="P521" s="6">
        <v>5.8940217391304346</v>
      </c>
      <c r="Q521" s="6">
        <v>3.1440217391304346</v>
      </c>
      <c r="R521" s="6">
        <f>SUM(NonNurse[[#This Row],[Qualified Activities Professional Hours]],NonNurse[[#This Row],[Other Activities Professional Hours]])/NonNurse[[#This Row],[MDS Census]]</f>
        <v>0.17680204125026577</v>
      </c>
      <c r="S521" s="6">
        <v>4.9103260869565215</v>
      </c>
      <c r="T521" s="6">
        <v>3.2934782608695654</v>
      </c>
      <c r="U521" s="6">
        <v>0</v>
      </c>
      <c r="V521" s="6">
        <f>SUM(NonNurse[[#This Row],[Occupational Therapist Hours]],NonNurse[[#This Row],[OT Assistant Hours]],NonNurse[[#This Row],[OT Aide Hours]])/NonNurse[[#This Row],[MDS Census]]</f>
        <v>0.16048267063576438</v>
      </c>
      <c r="W521" s="6">
        <v>4.2581521739130439</v>
      </c>
      <c r="X521" s="6">
        <v>5.5353260869565215</v>
      </c>
      <c r="Y521" s="6">
        <v>0</v>
      </c>
      <c r="Z521" s="6">
        <f>SUM(NonNurse[[#This Row],[Physical Therapist (PT) Hours]],NonNurse[[#This Row],[PT Assistant Hours]],NonNurse[[#This Row],[PT Aide Hours]])/NonNurse[[#This Row],[MDS Census]]</f>
        <v>0.19157984265362538</v>
      </c>
      <c r="AA521" s="6">
        <v>0</v>
      </c>
      <c r="AB521" s="6">
        <v>0</v>
      </c>
      <c r="AC521" s="6">
        <v>0</v>
      </c>
      <c r="AD521" s="6">
        <v>0</v>
      </c>
      <c r="AE521" s="6">
        <v>0</v>
      </c>
      <c r="AF521" s="6">
        <v>0</v>
      </c>
      <c r="AG521" s="6">
        <v>0</v>
      </c>
      <c r="AH521" s="1">
        <v>155238</v>
      </c>
      <c r="AI521">
        <v>5</v>
      </c>
    </row>
    <row r="522" spans="1:35" x14ac:dyDescent="0.25">
      <c r="A522" t="s">
        <v>508</v>
      </c>
      <c r="B522" t="s">
        <v>295</v>
      </c>
      <c r="C522" t="s">
        <v>800</v>
      </c>
      <c r="D522" t="s">
        <v>571</v>
      </c>
      <c r="E522" s="6">
        <v>60.336956521739133</v>
      </c>
      <c r="F522" s="6">
        <v>4.6956521739130439</v>
      </c>
      <c r="G522" s="6">
        <v>0.65217391304347827</v>
      </c>
      <c r="H522" s="6">
        <v>0.22173913043478261</v>
      </c>
      <c r="I522" s="6">
        <v>2.7173913043478262</v>
      </c>
      <c r="J522" s="6">
        <v>0</v>
      </c>
      <c r="K522" s="6">
        <v>0</v>
      </c>
      <c r="L522" s="6">
        <v>3.7458695652173919</v>
      </c>
      <c r="M522" s="6">
        <v>0</v>
      </c>
      <c r="N522" s="6">
        <v>10.090652173913041</v>
      </c>
      <c r="O522" s="6">
        <f>SUM(NonNurse[[#This Row],[Qualified Social Work Staff Hours]],NonNurse[[#This Row],[Other Social Work Staff Hours]])/NonNurse[[#This Row],[MDS Census]]</f>
        <v>0.1672383354350567</v>
      </c>
      <c r="P522" s="6">
        <v>8.635217391304348</v>
      </c>
      <c r="Q522" s="6">
        <v>13.145108695652171</v>
      </c>
      <c r="R522" s="6">
        <f>SUM(NonNurse[[#This Row],[Qualified Activities Professional Hours]],NonNurse[[#This Row],[Other Activities Professional Hours]])/NonNurse[[#This Row],[MDS Census]]</f>
        <v>0.36097820212574305</v>
      </c>
      <c r="S522" s="6">
        <v>9.3772826086956513</v>
      </c>
      <c r="T522" s="6">
        <v>0.46999999999999992</v>
      </c>
      <c r="U522" s="6">
        <v>0</v>
      </c>
      <c r="V522" s="6">
        <f>SUM(NonNurse[[#This Row],[Occupational Therapist Hours]],NonNurse[[#This Row],[OT Assistant Hours]],NonNurse[[#This Row],[OT Aide Hours]])/NonNurse[[#This Row],[MDS Census]]</f>
        <v>0.16320482795892632</v>
      </c>
      <c r="W522" s="6">
        <v>3.8973913043478281</v>
      </c>
      <c r="X522" s="6">
        <v>2.9821739130434786</v>
      </c>
      <c r="Y522" s="6">
        <v>0</v>
      </c>
      <c r="Z522" s="6">
        <f>SUM(NonNurse[[#This Row],[Physical Therapist (PT) Hours]],NonNurse[[#This Row],[PT Assistant Hours]],NonNurse[[#This Row],[PT Aide Hours]])/NonNurse[[#This Row],[MDS Census]]</f>
        <v>0.11401909565843994</v>
      </c>
      <c r="AA522" s="6">
        <v>0</v>
      </c>
      <c r="AB522" s="6">
        <v>0</v>
      </c>
      <c r="AC522" s="6">
        <v>0</v>
      </c>
      <c r="AD522" s="6">
        <v>0</v>
      </c>
      <c r="AE522" s="6">
        <v>0</v>
      </c>
      <c r="AF522" s="6">
        <v>0</v>
      </c>
      <c r="AG522" s="6">
        <v>0</v>
      </c>
      <c r="AH522" s="1">
        <v>155620</v>
      </c>
      <c r="AI522">
        <v>5</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6" customWidth="1"/>
    <col min="2" max="2" width="27.28515625" style="16" customWidth="1"/>
    <col min="3" max="3" width="16.7109375" style="16" customWidth="1"/>
    <col min="4" max="4" width="11.5703125" style="16" customWidth="1"/>
    <col min="5" max="5" width="4.5703125" style="16" customWidth="1"/>
    <col min="6" max="6" width="10" style="16" customWidth="1"/>
    <col min="7" max="7" width="12.5703125" style="16" customWidth="1"/>
    <col min="8" max="10" width="8.5703125" style="16" customWidth="1"/>
    <col min="11" max="11" width="9.140625" style="16" customWidth="1"/>
    <col min="12" max="12" width="4.5703125" style="16" customWidth="1"/>
    <col min="13" max="13" width="7.5703125" style="16" customWidth="1"/>
    <col min="14" max="14" width="10.7109375" style="23" customWidth="1"/>
    <col min="15" max="18" width="8.5703125" style="16" customWidth="1"/>
    <col min="19" max="19" width="5.42578125" style="16" customWidth="1"/>
    <col min="20" max="20" width="40.5703125" style="16" customWidth="1"/>
    <col min="21" max="22" width="12.5703125" style="16" customWidth="1"/>
    <col min="23" max="25" width="8.85546875" style="16"/>
    <col min="26" max="26" width="37.140625" style="16" customWidth="1"/>
    <col min="27" max="27" width="11.5703125" style="16" customWidth="1"/>
    <col min="28" max="32" width="8.85546875" style="16"/>
    <col min="33" max="33" width="22.85546875" style="16" customWidth="1"/>
    <col min="34" max="34" width="16.42578125" style="16" customWidth="1"/>
    <col min="35" max="35" width="13.5703125" style="16" customWidth="1"/>
    <col min="36" max="16384" width="8.85546875" style="16"/>
  </cols>
  <sheetData>
    <row r="2" spans="2:29" ht="85.5" customHeight="1" x14ac:dyDescent="0.25">
      <c r="B2" s="12" t="s">
        <v>945</v>
      </c>
      <c r="C2" s="12" t="s">
        <v>825</v>
      </c>
      <c r="D2" s="12" t="s">
        <v>944</v>
      </c>
      <c r="E2" s="13"/>
      <c r="F2" s="14" t="s">
        <v>858</v>
      </c>
      <c r="G2" s="14" t="s">
        <v>874</v>
      </c>
      <c r="H2" s="14" t="s">
        <v>831</v>
      </c>
      <c r="I2" s="14" t="s">
        <v>875</v>
      </c>
      <c r="J2" s="15" t="s">
        <v>876</v>
      </c>
      <c r="K2" s="14" t="s">
        <v>877</v>
      </c>
      <c r="L2" s="14"/>
      <c r="M2" s="14" t="s">
        <v>825</v>
      </c>
      <c r="N2" s="14" t="s">
        <v>874</v>
      </c>
      <c r="O2" s="14" t="s">
        <v>831</v>
      </c>
      <c r="P2" s="14" t="s">
        <v>875</v>
      </c>
      <c r="Q2" s="15" t="s">
        <v>876</v>
      </c>
      <c r="R2" s="14" t="s">
        <v>877</v>
      </c>
      <c r="T2" s="16" t="s">
        <v>878</v>
      </c>
      <c r="U2" s="16" t="s">
        <v>977</v>
      </c>
      <c r="V2" s="17" t="s">
        <v>879</v>
      </c>
      <c r="W2" s="17" t="s">
        <v>880</v>
      </c>
    </row>
    <row r="3" spans="2:29" ht="15" customHeight="1" x14ac:dyDescent="0.25">
      <c r="B3" s="18" t="s">
        <v>881</v>
      </c>
      <c r="C3" s="50">
        <f>AVERAGE(Nurse[MDS Census])</f>
        <v>65.826631742386169</v>
      </c>
      <c r="D3" s="19">
        <v>77.233814336253971</v>
      </c>
      <c r="E3" s="19"/>
      <c r="F3" s="16">
        <v>1</v>
      </c>
      <c r="G3" s="20">
        <v>69376.123698714116</v>
      </c>
      <c r="H3" s="21">
        <v>3.585165701050407</v>
      </c>
      <c r="I3" s="20">
        <v>5</v>
      </c>
      <c r="J3" s="22">
        <v>0.67575468162975694</v>
      </c>
      <c r="K3" s="20">
        <v>5</v>
      </c>
      <c r="M3" t="s">
        <v>495</v>
      </c>
      <c r="N3" s="20">
        <v>536.8478260869565</v>
      </c>
      <c r="O3" s="21">
        <v>6.2660022271714926</v>
      </c>
      <c r="P3" s="23">
        <v>1</v>
      </c>
      <c r="Q3" s="22">
        <v>1.8396440575015187</v>
      </c>
      <c r="R3" s="23">
        <v>1</v>
      </c>
      <c r="T3" s="24" t="s">
        <v>882</v>
      </c>
      <c r="U3" s="20">
        <f>SUM(Nurse[Total Nurse Staff Hours])</f>
        <v>117584.58494641758</v>
      </c>
      <c r="V3" s="25" t="s">
        <v>883</v>
      </c>
      <c r="W3" s="21">
        <f>Category[[#This Row],[State Total]]/D9</f>
        <v>0.1040848798727789</v>
      </c>
    </row>
    <row r="4" spans="2:29" ht="15" customHeight="1" x14ac:dyDescent="0.25">
      <c r="B4" s="26" t="s">
        <v>831</v>
      </c>
      <c r="C4" s="27">
        <f>SUM(Nurse[Total Nurse Staff Hours])/SUM(Nurse[MDS Census])</f>
        <v>3.4285543140358197</v>
      </c>
      <c r="D4" s="27">
        <v>3.6146323434825098</v>
      </c>
      <c r="E4" s="19"/>
      <c r="F4" s="16">
        <v>2</v>
      </c>
      <c r="G4" s="20">
        <v>128365.44534598908</v>
      </c>
      <c r="H4" s="21">
        <v>3.4549500632802785</v>
      </c>
      <c r="I4" s="20">
        <v>9</v>
      </c>
      <c r="J4" s="22">
        <v>0.64433762203163525</v>
      </c>
      <c r="K4" s="20">
        <v>6</v>
      </c>
      <c r="M4" t="s">
        <v>494</v>
      </c>
      <c r="N4" s="20">
        <v>19423.242804654012</v>
      </c>
      <c r="O4" s="21">
        <v>3.6919809269804467</v>
      </c>
      <c r="P4" s="23">
        <v>25</v>
      </c>
      <c r="Q4" s="22">
        <v>0.53868769221148449</v>
      </c>
      <c r="R4" s="23">
        <v>40</v>
      </c>
      <c r="T4" s="20" t="s">
        <v>884</v>
      </c>
      <c r="U4" s="20">
        <f>SUM(Nurse[Total Direct Care Staff Hours])</f>
        <v>107351.62749234533</v>
      </c>
      <c r="V4" s="25">
        <f>Category[[#This Row],[State Total]]/U3</f>
        <v>0.91297364821472704</v>
      </c>
      <c r="W4" s="21">
        <f>Category[[#This Row],[State Total]]/D9</f>
        <v>9.502675250144256E-2</v>
      </c>
    </row>
    <row r="5" spans="2:29" ht="15" customHeight="1" x14ac:dyDescent="0.25">
      <c r="B5" s="28" t="s">
        <v>885</v>
      </c>
      <c r="C5" s="29">
        <f>SUM(Nurse[Total Direct Care Staff Hours])/SUM(Nurse[MDS Census])</f>
        <v>3.1301797401876232</v>
      </c>
      <c r="D5" s="29">
        <v>3.347724410414429</v>
      </c>
      <c r="E5" s="30"/>
      <c r="F5" s="16">
        <v>3</v>
      </c>
      <c r="G5" s="20">
        <v>124443.71892222908</v>
      </c>
      <c r="H5" s="21">
        <v>3.5696801497282227</v>
      </c>
      <c r="I5" s="20">
        <v>6</v>
      </c>
      <c r="J5" s="22">
        <v>0.67837118001727315</v>
      </c>
      <c r="K5" s="20">
        <v>4</v>
      </c>
      <c r="M5" t="s">
        <v>497</v>
      </c>
      <c r="N5" s="20">
        <v>14765.612676056329</v>
      </c>
      <c r="O5" s="21">
        <v>3.8700512739470958</v>
      </c>
      <c r="P5" s="23">
        <v>18</v>
      </c>
      <c r="Q5" s="22">
        <v>0.36267289415247567</v>
      </c>
      <c r="R5" s="23">
        <v>48</v>
      </c>
      <c r="T5" s="24" t="s">
        <v>886</v>
      </c>
      <c r="U5" s="20">
        <f>SUM(Nurse[Total RN Hours (w/ Admin, DON)])</f>
        <v>19581.963701775869</v>
      </c>
      <c r="V5" s="25">
        <f>Category[[#This Row],[State Total]]/U3</f>
        <v>0.16653512627271017</v>
      </c>
      <c r="W5" s="21">
        <f>Category[[#This Row],[State Total]]/D9</f>
        <v>1.7333788612693104E-2</v>
      </c>
      <c r="X5" s="31"/>
      <c r="Y5" s="31"/>
      <c r="AB5" s="31"/>
      <c r="AC5" s="31"/>
    </row>
    <row r="6" spans="2:29" ht="15" customHeight="1" x14ac:dyDescent="0.25">
      <c r="B6" s="32" t="s">
        <v>833</v>
      </c>
      <c r="C6" s="29">
        <f>SUM(Nurse[Total RN Hours (w/ Admin, DON)])/SUM(Nurse[MDS Census])</f>
        <v>0.57097472562080043</v>
      </c>
      <c r="D6" s="29">
        <v>0.60780873997534479</v>
      </c>
      <c r="E6"/>
      <c r="F6" s="16">
        <v>4</v>
      </c>
      <c r="G6" s="20">
        <v>216891.50627679119</v>
      </c>
      <c r="H6" s="21">
        <v>3.71816551616583</v>
      </c>
      <c r="I6" s="20">
        <v>4</v>
      </c>
      <c r="J6" s="22">
        <v>0.5592343612490972</v>
      </c>
      <c r="K6" s="20">
        <v>9</v>
      </c>
      <c r="M6" t="s">
        <v>496</v>
      </c>
      <c r="N6" s="20">
        <v>10619.366350275568</v>
      </c>
      <c r="O6" s="21">
        <v>3.9203935832782837</v>
      </c>
      <c r="P6" s="23">
        <v>14</v>
      </c>
      <c r="Q6" s="22">
        <v>0.6428263273804441</v>
      </c>
      <c r="R6" s="23">
        <v>30</v>
      </c>
      <c r="T6" s="33" t="s">
        <v>887</v>
      </c>
      <c r="U6" s="20">
        <f>SUM(Nurse[RN Hours (excl. Admin, DON)])</f>
        <v>12892.281535517461</v>
      </c>
      <c r="V6" s="25">
        <f>Category[[#This Row],[State Total]]/U3</f>
        <v>0.10964261634628704</v>
      </c>
      <c r="W6" s="21">
        <f>Category[[#This Row],[State Total]]/D9</f>
        <v>1.1412138551340469E-2</v>
      </c>
      <c r="X6" s="31"/>
      <c r="Y6" s="31"/>
      <c r="AB6" s="31"/>
      <c r="AC6" s="31"/>
    </row>
    <row r="7" spans="2:29" ht="15" customHeight="1" thickBot="1" x14ac:dyDescent="0.3">
      <c r="B7" s="34" t="s">
        <v>888</v>
      </c>
      <c r="C7" s="29">
        <f>SUM(Nurse[RN Hours (excl. Admin, DON)])/SUM(Nurse[MDS Census])</f>
        <v>0.37591566527623671</v>
      </c>
      <c r="D7" s="29">
        <v>0.41441568490090208</v>
      </c>
      <c r="E7"/>
      <c r="F7" s="16">
        <v>5</v>
      </c>
      <c r="G7" s="20">
        <v>218161.62905695051</v>
      </c>
      <c r="H7" s="21">
        <v>3.471756650011959</v>
      </c>
      <c r="I7" s="20">
        <v>8</v>
      </c>
      <c r="J7" s="22">
        <v>0.68815139377795254</v>
      </c>
      <c r="K7" s="20">
        <v>3</v>
      </c>
      <c r="M7" t="s">
        <v>498</v>
      </c>
      <c r="N7" s="20">
        <v>90304.505664421289</v>
      </c>
      <c r="O7" s="21">
        <v>4.0950436576657667</v>
      </c>
      <c r="P7" s="23">
        <v>8</v>
      </c>
      <c r="Q7" s="22">
        <v>0.53846761894166961</v>
      </c>
      <c r="R7" s="23">
        <v>41</v>
      </c>
      <c r="T7" s="33" t="s">
        <v>889</v>
      </c>
      <c r="U7" s="20">
        <f>SUM(Nurse[RN Admin Hours])</f>
        <v>4152.467740355175</v>
      </c>
      <c r="V7" s="25">
        <f>Category[[#This Row],[State Total]]/U3</f>
        <v>3.5314728901304736E-2</v>
      </c>
      <c r="W7" s="21">
        <f>Category[[#This Row],[State Total]]/D9</f>
        <v>3.6757293154320568E-3</v>
      </c>
      <c r="X7" s="31"/>
      <c r="Y7" s="31"/>
      <c r="Z7" s="31"/>
      <c r="AA7" s="31"/>
      <c r="AB7" s="31"/>
      <c r="AC7" s="31"/>
    </row>
    <row r="8" spans="2:29" ht="15" customHeight="1" thickTop="1" x14ac:dyDescent="0.25">
      <c r="B8" s="35" t="s">
        <v>890</v>
      </c>
      <c r="C8" s="36">
        <f>COUNTA(Nurse[Provider])</f>
        <v>521</v>
      </c>
      <c r="D8" s="36">
        <v>14627</v>
      </c>
      <c r="F8" s="16">
        <v>6</v>
      </c>
      <c r="G8" s="20">
        <v>133738.05679730567</v>
      </c>
      <c r="H8" s="21">
        <v>3.4421626203964988</v>
      </c>
      <c r="I8" s="20">
        <v>10</v>
      </c>
      <c r="J8" s="22">
        <v>0.34690920997212554</v>
      </c>
      <c r="K8" s="20">
        <v>10</v>
      </c>
      <c r="M8" t="s">
        <v>499</v>
      </c>
      <c r="N8" s="20">
        <v>13996.251684017152</v>
      </c>
      <c r="O8" s="21">
        <v>3.5742923169789274</v>
      </c>
      <c r="P8" s="23">
        <v>34</v>
      </c>
      <c r="Q8" s="22">
        <v>0.85380187117283868</v>
      </c>
      <c r="R8" s="23">
        <v>11</v>
      </c>
      <c r="T8" s="33" t="s">
        <v>891</v>
      </c>
      <c r="U8" s="20">
        <f>SUM(Nurse[RN DON Hours])</f>
        <v>2537.2144259032443</v>
      </c>
      <c r="V8" s="25">
        <f>Category[[#This Row],[State Total]]/U3</f>
        <v>2.1577781025118505E-2</v>
      </c>
      <c r="W8" s="21">
        <f>Category[[#This Row],[State Total]]/D9</f>
        <v>2.2459207459205872E-3</v>
      </c>
      <c r="X8" s="31"/>
      <c r="Y8" s="31"/>
      <c r="Z8" s="31"/>
      <c r="AA8" s="31"/>
      <c r="AB8" s="31"/>
      <c r="AC8" s="31"/>
    </row>
    <row r="9" spans="2:29" ht="15" customHeight="1" x14ac:dyDescent="0.25">
      <c r="B9" s="35" t="s">
        <v>892</v>
      </c>
      <c r="C9" s="36">
        <f>SUM(Nurse[MDS Census])</f>
        <v>34295.675137783197</v>
      </c>
      <c r="D9" s="36">
        <v>1129699.0022963868</v>
      </c>
      <c r="F9" s="16">
        <v>7</v>
      </c>
      <c r="G9" s="20">
        <v>73847.771586037998</v>
      </c>
      <c r="H9" s="21">
        <v>3.4771723639610803</v>
      </c>
      <c r="I9" s="20">
        <v>7</v>
      </c>
      <c r="J9" s="22">
        <v>0.57887406787921447</v>
      </c>
      <c r="K9" s="20">
        <v>8</v>
      </c>
      <c r="M9" t="s">
        <v>500</v>
      </c>
      <c r="N9" s="20">
        <v>18800.971524800971</v>
      </c>
      <c r="O9" s="21">
        <v>3.379841237553149</v>
      </c>
      <c r="P9" s="23">
        <v>47</v>
      </c>
      <c r="Q9" s="22">
        <v>0.62562655856161031</v>
      </c>
      <c r="R9" s="23">
        <v>35</v>
      </c>
      <c r="T9" s="24" t="s">
        <v>893</v>
      </c>
      <c r="U9" s="20">
        <f>SUM(Nurse[Total LPN Hours (w/ Admin)])</f>
        <v>28318.106376301246</v>
      </c>
      <c r="V9" s="25">
        <f>Category[[#This Row],[State Total]]/U3</f>
        <v>0.24083179261299936</v>
      </c>
      <c r="W9" s="21">
        <f>Category[[#This Row],[State Total]]/D9</f>
        <v>2.5066948203670038E-2</v>
      </c>
      <c r="X9" s="31"/>
      <c r="Y9" s="31"/>
      <c r="Z9" s="31"/>
      <c r="AA9" s="31"/>
      <c r="AB9" s="31"/>
      <c r="AC9" s="31"/>
    </row>
    <row r="10" spans="2:29" ht="15" customHeight="1" x14ac:dyDescent="0.25">
      <c r="F10" s="16">
        <v>8</v>
      </c>
      <c r="G10" s="20">
        <v>33298.427587262697</v>
      </c>
      <c r="H10" s="21">
        <v>3.7381932825195308</v>
      </c>
      <c r="I10" s="20">
        <v>3</v>
      </c>
      <c r="J10" s="22">
        <v>0.87940662888310206</v>
      </c>
      <c r="K10" s="20">
        <v>1</v>
      </c>
      <c r="M10" t="s">
        <v>502</v>
      </c>
      <c r="N10" s="20">
        <v>2001.0333741579916</v>
      </c>
      <c r="O10" s="21">
        <v>3.9151059449534258</v>
      </c>
      <c r="P10" s="23">
        <v>15</v>
      </c>
      <c r="Q10" s="22">
        <v>1.0911259376852895</v>
      </c>
      <c r="R10" s="23">
        <v>3</v>
      </c>
      <c r="T10" s="33" t="s">
        <v>894</v>
      </c>
      <c r="U10" s="20">
        <f>SUM(Nurse[LPN Hours (excl. Admin)])</f>
        <v>24774.831088487441</v>
      </c>
      <c r="V10" s="25">
        <f>Category[[#This Row],[State Total]]/U3</f>
        <v>0.21069795075414985</v>
      </c>
      <c r="W10" s="21">
        <f>Category[[#This Row],[State Total]]/D9</f>
        <v>2.1930470893686368E-2</v>
      </c>
      <c r="X10" s="31"/>
      <c r="Y10" s="31"/>
      <c r="Z10" s="31"/>
      <c r="AA10" s="31"/>
      <c r="AB10" s="31"/>
      <c r="AC10" s="31"/>
    </row>
    <row r="11" spans="2:29" ht="15" customHeight="1" x14ac:dyDescent="0.25">
      <c r="F11" s="16">
        <v>9</v>
      </c>
      <c r="G11" s="20">
        <v>109332.77602571936</v>
      </c>
      <c r="H11" s="21">
        <v>4.0754949217501784</v>
      </c>
      <c r="I11" s="20">
        <v>2</v>
      </c>
      <c r="J11" s="22">
        <v>0.58405330055976667</v>
      </c>
      <c r="K11" s="20">
        <v>7</v>
      </c>
      <c r="M11" t="s">
        <v>501</v>
      </c>
      <c r="N11" s="20">
        <v>3447.8586956521731</v>
      </c>
      <c r="O11" s="21">
        <v>3.9688255155216066</v>
      </c>
      <c r="P11" s="23">
        <v>11</v>
      </c>
      <c r="Q11" s="22">
        <v>0.94962364794784426</v>
      </c>
      <c r="R11" s="23">
        <v>8</v>
      </c>
      <c r="T11" s="33" t="s">
        <v>895</v>
      </c>
      <c r="U11" s="20">
        <f>SUM(Nurse[LPN Admin Hours])</f>
        <v>3543.2752878138394</v>
      </c>
      <c r="V11" s="25">
        <f>Category[[#This Row],[State Total]]/U3</f>
        <v>3.0133841858849809E-2</v>
      </c>
      <c r="W11" s="21">
        <f>Category[[#This Row],[State Total]]/D9</f>
        <v>3.1364773099836988E-3</v>
      </c>
      <c r="X11" s="31"/>
      <c r="Y11" s="31"/>
      <c r="Z11" s="31"/>
      <c r="AA11" s="31"/>
      <c r="AB11" s="31"/>
      <c r="AC11" s="31"/>
    </row>
    <row r="12" spans="2:29" ht="15" customHeight="1" x14ac:dyDescent="0.25">
      <c r="F12" s="16">
        <v>10</v>
      </c>
      <c r="G12" s="20">
        <v>22243.546999387629</v>
      </c>
      <c r="H12" s="21">
        <v>4.3144138862761752</v>
      </c>
      <c r="I12" s="20">
        <v>1</v>
      </c>
      <c r="J12" s="22">
        <v>0.85085378711532988</v>
      </c>
      <c r="K12" s="20">
        <v>2</v>
      </c>
      <c r="M12" t="s">
        <v>503</v>
      </c>
      <c r="N12" s="20">
        <v>66629.00734843839</v>
      </c>
      <c r="O12" s="21">
        <v>4.0461510158814251</v>
      </c>
      <c r="P12" s="23">
        <v>10</v>
      </c>
      <c r="Q12" s="22">
        <v>0.65170667436305396</v>
      </c>
      <c r="R12" s="23">
        <v>29</v>
      </c>
      <c r="T12" s="24" t="s">
        <v>896</v>
      </c>
      <c r="U12" s="20">
        <f>SUM(Nurse[Total CNA, NA TR, Med Aide/Tech Hours])</f>
        <v>69684.514868340455</v>
      </c>
      <c r="V12" s="25">
        <f>Category[[#This Row],[State Total]]/U3</f>
        <v>0.59263308111429036</v>
      </c>
      <c r="W12" s="21">
        <f>Category[[#This Row],[State Total]]/D9</f>
        <v>6.1684143056415744E-2</v>
      </c>
      <c r="X12" s="31"/>
      <c r="Y12" s="31"/>
      <c r="Z12" s="31"/>
      <c r="AA12" s="31"/>
      <c r="AB12" s="31"/>
      <c r="AC12" s="31"/>
    </row>
    <row r="13" spans="2:29" ht="15" customHeight="1" x14ac:dyDescent="0.25">
      <c r="I13" s="20"/>
      <c r="J13" s="20"/>
      <c r="K13" s="20"/>
      <c r="M13" t="s">
        <v>504</v>
      </c>
      <c r="N13" s="20">
        <v>27047.194427434184</v>
      </c>
      <c r="O13" s="21">
        <v>3.3334159425604026</v>
      </c>
      <c r="P13" s="23">
        <v>48</v>
      </c>
      <c r="Q13" s="22">
        <v>0.4036688437032282</v>
      </c>
      <c r="R13" s="23">
        <v>46</v>
      </c>
      <c r="T13" s="33" t="s">
        <v>897</v>
      </c>
      <c r="U13" s="20">
        <f>SUM(Nurse[CNA Hours])</f>
        <v>57372.360522045274</v>
      </c>
      <c r="V13" s="25">
        <f>Category[[#This Row],[State Total]]/U3</f>
        <v>0.4879241658095696</v>
      </c>
      <c r="W13" s="21">
        <f>Category[[#This Row],[State Total]]/D9</f>
        <v>5.0785528185314899E-2</v>
      </c>
      <c r="X13" s="31"/>
      <c r="Y13" s="31"/>
      <c r="Z13" s="31"/>
      <c r="AA13" s="31"/>
      <c r="AB13" s="31"/>
      <c r="AC13" s="31"/>
    </row>
    <row r="14" spans="2:29" ht="15" customHeight="1" x14ac:dyDescent="0.25">
      <c r="G14" s="21"/>
      <c r="I14" s="20"/>
      <c r="J14" s="20"/>
      <c r="K14" s="20"/>
      <c r="M14" t="s">
        <v>505</v>
      </c>
      <c r="N14" s="20">
        <v>3263.663043478261</v>
      </c>
      <c r="O14" s="21">
        <v>4.4084708100060954</v>
      </c>
      <c r="P14" s="23">
        <v>4</v>
      </c>
      <c r="Q14" s="22">
        <v>1.4454388074216427</v>
      </c>
      <c r="R14" s="23">
        <v>2</v>
      </c>
      <c r="T14" s="33" t="s">
        <v>898</v>
      </c>
      <c r="U14" s="20">
        <f>SUM(Nurse[NA TR Hours])</f>
        <v>2463.035724127375</v>
      </c>
      <c r="V14" s="25">
        <f>Category[[#This Row],[State Total]]/U3</f>
        <v>2.0946927058931763E-2</v>
      </c>
      <c r="W14" s="21">
        <f>Category[[#This Row],[State Total]]/D9</f>
        <v>2.1802583866327744E-3</v>
      </c>
    </row>
    <row r="15" spans="2:29" ht="15" customHeight="1" x14ac:dyDescent="0.25">
      <c r="I15" s="20"/>
      <c r="J15" s="20"/>
      <c r="K15" s="20"/>
      <c r="M15" t="s">
        <v>509</v>
      </c>
      <c r="N15" s="20">
        <v>19016.558481322707</v>
      </c>
      <c r="O15" s="21">
        <v>3.6135143049020404</v>
      </c>
      <c r="P15" s="23">
        <v>31</v>
      </c>
      <c r="Q15" s="22">
        <v>0.70210559181671839</v>
      </c>
      <c r="R15" s="23">
        <v>21</v>
      </c>
      <c r="T15" s="37" t="s">
        <v>899</v>
      </c>
      <c r="U15" s="38">
        <f>SUM(Nurse[Med Aide/Tech Hours])</f>
        <v>9849.1186221677945</v>
      </c>
      <c r="V15" s="25">
        <f>Category[[#This Row],[State Total]]/U3</f>
        <v>8.3761988245788885E-2</v>
      </c>
      <c r="W15" s="21">
        <f>Category[[#This Row],[State Total]]/D9</f>
        <v>8.7183564844680542E-3</v>
      </c>
    </row>
    <row r="16" spans="2:29" ht="15" customHeight="1" x14ac:dyDescent="0.25">
      <c r="I16" s="20"/>
      <c r="J16" s="20"/>
      <c r="K16" s="20"/>
      <c r="M16" t="s">
        <v>506</v>
      </c>
      <c r="N16" s="20">
        <v>3575.7164727495401</v>
      </c>
      <c r="O16" s="21">
        <v>4.1596000463252762</v>
      </c>
      <c r="P16" s="23">
        <v>7</v>
      </c>
      <c r="Q16" s="22">
        <v>0.89615304423849729</v>
      </c>
      <c r="R16" s="23">
        <v>9</v>
      </c>
    </row>
    <row r="17" spans="9:23" ht="15" customHeight="1" x14ac:dyDescent="0.25">
      <c r="I17" s="20"/>
      <c r="J17" s="20"/>
      <c r="K17" s="20"/>
      <c r="M17" t="s">
        <v>507</v>
      </c>
      <c r="N17" s="20">
        <v>55939.917483159865</v>
      </c>
      <c r="O17" s="21">
        <v>2.9656991045590826</v>
      </c>
      <c r="P17" s="23">
        <v>51</v>
      </c>
      <c r="Q17" s="22">
        <v>0.65815085334220447</v>
      </c>
      <c r="R17" s="23">
        <v>28</v>
      </c>
    </row>
    <row r="18" spans="9:23" ht="15" customHeight="1" x14ac:dyDescent="0.25">
      <c r="I18" s="20"/>
      <c r="J18" s="20"/>
      <c r="K18" s="20"/>
      <c r="M18" t="s">
        <v>508</v>
      </c>
      <c r="N18" s="20">
        <v>34295.675137783197</v>
      </c>
      <c r="O18" s="21">
        <v>3.4285543140358197</v>
      </c>
      <c r="P18" s="23">
        <v>43</v>
      </c>
      <c r="Q18" s="22">
        <v>0.57097472562080043</v>
      </c>
      <c r="R18" s="23">
        <v>37</v>
      </c>
      <c r="T18" s="16" t="s">
        <v>900</v>
      </c>
      <c r="U18" s="16" t="s">
        <v>977</v>
      </c>
    </row>
    <row r="19" spans="9:23" ht="15" customHeight="1" x14ac:dyDescent="0.25">
      <c r="M19" t="s">
        <v>510</v>
      </c>
      <c r="N19" s="20">
        <v>14478.901255358249</v>
      </c>
      <c r="O19" s="21">
        <v>3.8209594408139687</v>
      </c>
      <c r="P19" s="23">
        <v>20</v>
      </c>
      <c r="Q19" s="22">
        <v>0.68653707149505028</v>
      </c>
      <c r="R19" s="23">
        <v>26</v>
      </c>
      <c r="T19" s="16" t="s">
        <v>901</v>
      </c>
      <c r="U19" s="20">
        <f>SUM(Nurse[RN Hours Contract (excl. Admin, DON)])</f>
        <v>932.19410287813787</v>
      </c>
    </row>
    <row r="20" spans="9:23" ht="15" customHeight="1" x14ac:dyDescent="0.25">
      <c r="M20" t="s">
        <v>511</v>
      </c>
      <c r="N20" s="20">
        <v>20179.736834047766</v>
      </c>
      <c r="O20" s="21">
        <v>3.6234626550899827</v>
      </c>
      <c r="P20" s="23">
        <v>30</v>
      </c>
      <c r="Q20" s="22">
        <v>0.63141179459022878</v>
      </c>
      <c r="R20" s="23">
        <v>33</v>
      </c>
      <c r="T20" s="16" t="s">
        <v>902</v>
      </c>
      <c r="U20" s="20">
        <f>SUM(Nurse[RN Admin Hours Contract])</f>
        <v>62.604130434782611</v>
      </c>
      <c r="W20" s="20"/>
    </row>
    <row r="21" spans="9:23" ht="15" customHeight="1" x14ac:dyDescent="0.25">
      <c r="M21" t="s">
        <v>512</v>
      </c>
      <c r="N21" s="20">
        <v>21713.855174525426</v>
      </c>
      <c r="O21" s="21">
        <v>3.4276349481314496</v>
      </c>
      <c r="P21" s="23">
        <v>44</v>
      </c>
      <c r="Q21" s="22">
        <v>0.22995066355388311</v>
      </c>
      <c r="R21" s="23">
        <v>51</v>
      </c>
      <c r="T21" s="16" t="s">
        <v>903</v>
      </c>
      <c r="U21" s="20">
        <f>SUM(Nurse[RN DON Hours Contract])</f>
        <v>45.857173913043489</v>
      </c>
    </row>
    <row r="22" spans="9:23" ht="15" customHeight="1" x14ac:dyDescent="0.25">
      <c r="M22" t="s">
        <v>515</v>
      </c>
      <c r="N22" s="20">
        <v>31609.482088181256</v>
      </c>
      <c r="O22" s="21">
        <v>3.5766830777603746</v>
      </c>
      <c r="P22" s="23">
        <v>33</v>
      </c>
      <c r="Q22" s="22">
        <v>0.63151705366882682</v>
      </c>
      <c r="R22" s="23">
        <v>32</v>
      </c>
      <c r="T22" s="16" t="s">
        <v>904</v>
      </c>
      <c r="U22" s="20">
        <f>SUM(Nurse[LPN Hours Contract (excl. Admin)])</f>
        <v>2476.2442865890994</v>
      </c>
    </row>
    <row r="23" spans="9:23" ht="15" customHeight="1" x14ac:dyDescent="0.25">
      <c r="M23" t="s">
        <v>514</v>
      </c>
      <c r="N23" s="20">
        <v>21067.939375382732</v>
      </c>
      <c r="O23" s="21">
        <v>3.702235346411582</v>
      </c>
      <c r="P23" s="23">
        <v>24</v>
      </c>
      <c r="Q23" s="22">
        <v>0.76651287635763865</v>
      </c>
      <c r="R23" s="23">
        <v>16</v>
      </c>
      <c r="T23" s="16" t="s">
        <v>905</v>
      </c>
      <c r="U23" s="20">
        <f>SUM(Nurse[LPN Admin Hours Contract])</f>
        <v>25.852826086956519</v>
      </c>
    </row>
    <row r="24" spans="9:23" ht="15" customHeight="1" x14ac:dyDescent="0.25">
      <c r="M24" t="s">
        <v>513</v>
      </c>
      <c r="N24" s="20">
        <v>4706.4853031230869</v>
      </c>
      <c r="O24" s="21">
        <v>4.2908077351670615</v>
      </c>
      <c r="P24" s="23">
        <v>5</v>
      </c>
      <c r="Q24" s="22">
        <v>1.0535412211824036</v>
      </c>
      <c r="R24" s="23">
        <v>6</v>
      </c>
      <c r="T24" s="16" t="s">
        <v>906</v>
      </c>
      <c r="U24" s="20">
        <f>SUM(Nurse[CNA Hours Contract])</f>
        <v>6268.4195177587208</v>
      </c>
    </row>
    <row r="25" spans="9:23" ht="15" customHeight="1" x14ac:dyDescent="0.25">
      <c r="M25" t="s">
        <v>516</v>
      </c>
      <c r="N25" s="20">
        <v>29784.779087568884</v>
      </c>
      <c r="O25" s="21">
        <v>3.8152594065353851</v>
      </c>
      <c r="P25" s="23">
        <v>21</v>
      </c>
      <c r="Q25" s="22">
        <v>0.72680523692894061</v>
      </c>
      <c r="R25" s="23">
        <v>19</v>
      </c>
      <c r="T25" s="16" t="s">
        <v>907</v>
      </c>
      <c r="U25" s="20">
        <f>SUM(Nurse[NA TR Hours Contract])</f>
        <v>6.8656521739130438</v>
      </c>
    </row>
    <row r="26" spans="9:23" ht="15" customHeight="1" x14ac:dyDescent="0.25">
      <c r="M26" t="s">
        <v>517</v>
      </c>
      <c r="N26" s="20">
        <v>18654.419320269433</v>
      </c>
      <c r="O26" s="21">
        <v>4.1827830651924156</v>
      </c>
      <c r="P26" s="23">
        <v>6</v>
      </c>
      <c r="Q26" s="22">
        <v>1.0685266044542867</v>
      </c>
      <c r="R26" s="23">
        <v>5</v>
      </c>
      <c r="T26" s="16" t="s">
        <v>908</v>
      </c>
      <c r="U26" s="20">
        <f>SUM(Nurse[Med Aide/Tech Hours Contract])</f>
        <v>915.57336956521692</v>
      </c>
    </row>
    <row r="27" spans="9:23" ht="15" customHeight="1" x14ac:dyDescent="0.25">
      <c r="M27" t="s">
        <v>519</v>
      </c>
      <c r="N27" s="20">
        <v>30915.301745254106</v>
      </c>
      <c r="O27" s="21">
        <v>3.0868578483482887</v>
      </c>
      <c r="P27" s="23">
        <v>50</v>
      </c>
      <c r="Q27" s="22">
        <v>0.40359827435993229</v>
      </c>
      <c r="R27" s="23">
        <v>47</v>
      </c>
      <c r="T27" s="16" t="s">
        <v>826</v>
      </c>
      <c r="U27" s="20">
        <f>SUM(Nurse[Total Contract Hours])</f>
        <v>10733.611059399886</v>
      </c>
    </row>
    <row r="28" spans="9:23" ht="15" customHeight="1" x14ac:dyDescent="0.25">
      <c r="M28" t="s">
        <v>518</v>
      </c>
      <c r="N28" s="20">
        <v>13613.024341702383</v>
      </c>
      <c r="O28" s="21">
        <v>3.8706506835477068</v>
      </c>
      <c r="P28" s="23">
        <v>17</v>
      </c>
      <c r="Q28" s="22">
        <v>0.54461092917222786</v>
      </c>
      <c r="R28" s="23">
        <v>39</v>
      </c>
      <c r="T28" s="16" t="s">
        <v>909</v>
      </c>
      <c r="U28" s="20">
        <f>SUM(Nurse[Total Nurse Staff Hours])</f>
        <v>117584.58494641758</v>
      </c>
    </row>
    <row r="29" spans="9:23" ht="15" customHeight="1" x14ac:dyDescent="0.25">
      <c r="M29" t="s">
        <v>520</v>
      </c>
      <c r="N29" s="20">
        <v>3142.4673913043484</v>
      </c>
      <c r="O29" s="21">
        <v>3.5161153137073806</v>
      </c>
      <c r="P29" s="23">
        <v>39</v>
      </c>
      <c r="Q29" s="22">
        <v>0.79674798603977071</v>
      </c>
      <c r="R29" s="23">
        <v>15</v>
      </c>
      <c r="T29" s="16" t="s">
        <v>910</v>
      </c>
      <c r="U29" s="39">
        <f>U27/U28</f>
        <v>9.1284168450236153E-2</v>
      </c>
    </row>
    <row r="30" spans="9:23" ht="15" customHeight="1" x14ac:dyDescent="0.25">
      <c r="M30" t="s">
        <v>527</v>
      </c>
      <c r="N30" s="20">
        <v>31397.817207593369</v>
      </c>
      <c r="O30" s="21">
        <v>3.4417155121175713</v>
      </c>
      <c r="P30" s="23">
        <v>42</v>
      </c>
      <c r="Q30" s="22">
        <v>0.50629516352831194</v>
      </c>
      <c r="R30" s="23">
        <v>45</v>
      </c>
    </row>
    <row r="31" spans="9:23" ht="15" customHeight="1" x14ac:dyDescent="0.25">
      <c r="M31" t="s">
        <v>528</v>
      </c>
      <c r="N31" s="20">
        <v>4392.4673913043471</v>
      </c>
      <c r="O31" s="21">
        <v>4.4756414019059303</v>
      </c>
      <c r="P31" s="23">
        <v>3</v>
      </c>
      <c r="Q31" s="22">
        <v>0.83480991420589112</v>
      </c>
      <c r="R31" s="23">
        <v>13</v>
      </c>
      <c r="U31" s="20"/>
    </row>
    <row r="32" spans="9:23" ht="15" customHeight="1" x14ac:dyDescent="0.25">
      <c r="M32" t="s">
        <v>521</v>
      </c>
      <c r="N32" s="20">
        <v>9437.0101041028774</v>
      </c>
      <c r="O32" s="21">
        <v>3.9536238400260872</v>
      </c>
      <c r="P32" s="23">
        <v>12</v>
      </c>
      <c r="Q32" s="22">
        <v>0.73956294588721605</v>
      </c>
      <c r="R32" s="23">
        <v>18</v>
      </c>
    </row>
    <row r="33" spans="13:23" ht="15" customHeight="1" x14ac:dyDescent="0.25">
      <c r="M33" t="s">
        <v>523</v>
      </c>
      <c r="N33" s="20">
        <v>5478.8913043478278</v>
      </c>
      <c r="O33" s="21">
        <v>3.6689014954628241</v>
      </c>
      <c r="P33" s="23">
        <v>26</v>
      </c>
      <c r="Q33" s="22">
        <v>0.69069482083411027</v>
      </c>
      <c r="R33" s="23">
        <v>25</v>
      </c>
      <c r="T33" s="16" t="s">
        <v>878</v>
      </c>
      <c r="U33" s="17" t="s">
        <v>880</v>
      </c>
    </row>
    <row r="34" spans="13:23" ht="15" customHeight="1" x14ac:dyDescent="0.25">
      <c r="M34" t="s">
        <v>524</v>
      </c>
      <c r="N34" s="20">
        <v>37141.731475811372</v>
      </c>
      <c r="O34" s="21">
        <v>3.6107114278034693</v>
      </c>
      <c r="P34" s="23">
        <v>32</v>
      </c>
      <c r="Q34" s="22">
        <v>0.6783616567987637</v>
      </c>
      <c r="R34" s="23">
        <v>27</v>
      </c>
      <c r="T34" s="24" t="s">
        <v>911</v>
      </c>
      <c r="U34" s="21">
        <v>3.7466213862576487</v>
      </c>
    </row>
    <row r="35" spans="13:23" ht="15" customHeight="1" x14ac:dyDescent="0.25">
      <c r="M35" t="s">
        <v>525</v>
      </c>
      <c r="N35" s="20">
        <v>4791.5774647887329</v>
      </c>
      <c r="O35" s="21">
        <v>3.478749758455526</v>
      </c>
      <c r="P35" s="23">
        <v>41</v>
      </c>
      <c r="Q35" s="22">
        <v>0.63604079500848976</v>
      </c>
      <c r="R35" s="23">
        <v>31</v>
      </c>
      <c r="T35" s="20" t="s">
        <v>912</v>
      </c>
      <c r="U35" s="29">
        <f>SUM(Nurse[Total RN Hours (w/ Admin, DON)])/SUM(Nurse[MDS Census])</f>
        <v>0.57097472562080043</v>
      </c>
    </row>
    <row r="36" spans="13:23" ht="15" customHeight="1" x14ac:dyDescent="0.25">
      <c r="M36" t="s">
        <v>522</v>
      </c>
      <c r="N36" s="20">
        <v>5145.2409675443978</v>
      </c>
      <c r="O36" s="21">
        <v>3.8413014005831938</v>
      </c>
      <c r="P36" s="23">
        <v>19</v>
      </c>
      <c r="Q36" s="22">
        <v>0.71644517490315163</v>
      </c>
      <c r="R36" s="23">
        <v>20</v>
      </c>
      <c r="T36" s="20" t="s">
        <v>913</v>
      </c>
      <c r="U36" s="29">
        <f>SUM(Nurse[RN Hours (excl. Admin, DON)])/SUM(Nurse[MDS Census])</f>
        <v>0.37591566527623671</v>
      </c>
    </row>
    <row r="37" spans="13:23" ht="15" customHeight="1" x14ac:dyDescent="0.25">
      <c r="M37" t="s">
        <v>526</v>
      </c>
      <c r="N37" s="20">
        <v>91093.670391916734</v>
      </c>
      <c r="O37" s="21">
        <v>3.3920817889897901</v>
      </c>
      <c r="P37" s="23">
        <v>46</v>
      </c>
      <c r="Q37" s="22">
        <v>0.62838777517583722</v>
      </c>
      <c r="R37" s="23">
        <v>34</v>
      </c>
      <c r="T37" s="20" t="s">
        <v>914</v>
      </c>
      <c r="U37" s="29">
        <f>SUM(Nurse[Total CNA, NA TR, Med Aide/Tech Hours])/SUM(Nurse[MDS Census])</f>
        <v>2.0318747068947398</v>
      </c>
      <c r="W37" s="21"/>
    </row>
    <row r="38" spans="13:23" ht="15" customHeight="1" x14ac:dyDescent="0.25">
      <c r="M38" t="s">
        <v>529</v>
      </c>
      <c r="N38" s="20">
        <v>62098.361298224219</v>
      </c>
      <c r="O38" s="21">
        <v>3.4827578464943199</v>
      </c>
      <c r="P38" s="23">
        <v>40</v>
      </c>
      <c r="Q38" s="22">
        <v>0.57093758118305848</v>
      </c>
      <c r="R38" s="23">
        <v>38</v>
      </c>
    </row>
    <row r="39" spans="13:23" ht="15" customHeight="1" x14ac:dyDescent="0.25">
      <c r="M39" t="s">
        <v>530</v>
      </c>
      <c r="N39" s="20">
        <v>15314.761022657687</v>
      </c>
      <c r="O39" s="21">
        <v>3.7048972593561507</v>
      </c>
      <c r="P39" s="23">
        <v>23</v>
      </c>
      <c r="Q39" s="22">
        <v>0.34739869296478082</v>
      </c>
      <c r="R39" s="23">
        <v>50</v>
      </c>
    </row>
    <row r="40" spans="13:23" ht="15" customHeight="1" x14ac:dyDescent="0.25">
      <c r="M40" t="s">
        <v>531</v>
      </c>
      <c r="N40" s="20">
        <v>6050.0549601959565</v>
      </c>
      <c r="O40" s="21">
        <v>4.6872022066674388</v>
      </c>
      <c r="P40" s="23">
        <v>2</v>
      </c>
      <c r="Q40" s="22">
        <v>0.69411304457690826</v>
      </c>
      <c r="R40" s="23">
        <v>24</v>
      </c>
    </row>
    <row r="41" spans="13:23" ht="15" customHeight="1" x14ac:dyDescent="0.25">
      <c r="M41" t="s">
        <v>532</v>
      </c>
      <c r="N41" s="20">
        <v>63705.130128597702</v>
      </c>
      <c r="O41" s="21">
        <v>3.5464409930734</v>
      </c>
      <c r="P41" s="23">
        <v>36</v>
      </c>
      <c r="Q41" s="22">
        <v>0.69528611620089797</v>
      </c>
      <c r="R41" s="23">
        <v>23</v>
      </c>
    </row>
    <row r="42" spans="13:23" ht="15" customHeight="1" x14ac:dyDescent="0.25">
      <c r="M42" t="s">
        <v>533</v>
      </c>
      <c r="N42" s="20">
        <v>6548.130434782609</v>
      </c>
      <c r="O42" s="21">
        <v>3.5264193563380197</v>
      </c>
      <c r="P42" s="23">
        <v>38</v>
      </c>
      <c r="Q42" s="22">
        <v>0.74178549137822269</v>
      </c>
      <c r="R42" s="23">
        <v>17</v>
      </c>
    </row>
    <row r="43" spans="13:23" ht="15" customHeight="1" x14ac:dyDescent="0.25">
      <c r="M43" t="s">
        <v>534</v>
      </c>
      <c r="N43" s="20">
        <v>15013.476117575008</v>
      </c>
      <c r="O43" s="21">
        <v>3.6477515116904691</v>
      </c>
      <c r="P43" s="23">
        <v>28</v>
      </c>
      <c r="Q43" s="22">
        <v>0.53383004079229701</v>
      </c>
      <c r="R43" s="23">
        <v>42</v>
      </c>
    </row>
    <row r="44" spans="13:23" ht="15" customHeight="1" x14ac:dyDescent="0.25">
      <c r="M44" t="s">
        <v>535</v>
      </c>
      <c r="N44" s="20">
        <v>4556.4399877526012</v>
      </c>
      <c r="O44" s="21">
        <v>3.5445452329438498</v>
      </c>
      <c r="P44" s="23">
        <v>37</v>
      </c>
      <c r="Q44" s="22">
        <v>0.83146373211324598</v>
      </c>
      <c r="R44" s="23">
        <v>14</v>
      </c>
    </row>
    <row r="45" spans="13:23" ht="15" customHeight="1" x14ac:dyDescent="0.25">
      <c r="M45" t="s">
        <v>536</v>
      </c>
      <c r="N45" s="20">
        <v>23588.007195346021</v>
      </c>
      <c r="O45" s="21">
        <v>3.6602554979328654</v>
      </c>
      <c r="P45" s="23">
        <v>27</v>
      </c>
      <c r="Q45" s="22">
        <v>0.52665362034272378</v>
      </c>
      <c r="R45" s="23">
        <v>43</v>
      </c>
    </row>
    <row r="46" spans="13:23" ht="15" customHeight="1" x14ac:dyDescent="0.25">
      <c r="M46" t="s">
        <v>537</v>
      </c>
      <c r="N46" s="20">
        <v>77152.250459277362</v>
      </c>
      <c r="O46" s="21">
        <v>3.3099355679287084</v>
      </c>
      <c r="P46" s="23">
        <v>49</v>
      </c>
      <c r="Q46" s="22">
        <v>0.35875549800231565</v>
      </c>
      <c r="R46" s="23">
        <v>49</v>
      </c>
    </row>
    <row r="47" spans="13:23" ht="15" customHeight="1" x14ac:dyDescent="0.25">
      <c r="M47" t="s">
        <v>538</v>
      </c>
      <c r="N47" s="20">
        <v>5291.7033067973089</v>
      </c>
      <c r="O47" s="21">
        <v>3.9247848395010867</v>
      </c>
      <c r="P47" s="23">
        <v>13</v>
      </c>
      <c r="Q47" s="22">
        <v>1.0879953653661694</v>
      </c>
      <c r="R47" s="23">
        <v>4</v>
      </c>
    </row>
    <row r="48" spans="13:23" ht="15" customHeight="1" x14ac:dyDescent="0.25">
      <c r="M48" t="s">
        <v>540</v>
      </c>
      <c r="N48" s="20">
        <v>25489.041028781343</v>
      </c>
      <c r="O48" s="21">
        <v>3.4141958363336409</v>
      </c>
      <c r="P48" s="23">
        <v>45</v>
      </c>
      <c r="Q48" s="22">
        <v>0.51625486340635118</v>
      </c>
      <c r="R48" s="23">
        <v>44</v>
      </c>
    </row>
    <row r="49" spans="13:18" ht="15" customHeight="1" x14ac:dyDescent="0.25">
      <c r="M49" t="s">
        <v>539</v>
      </c>
      <c r="N49" s="20">
        <v>2232.1630434782601</v>
      </c>
      <c r="O49" s="21">
        <v>3.9136525791418939</v>
      </c>
      <c r="P49" s="23">
        <v>16</v>
      </c>
      <c r="Q49" s="22">
        <v>0.69748489231053945</v>
      </c>
      <c r="R49" s="23">
        <v>22</v>
      </c>
    </row>
    <row r="50" spans="13:18" ht="15" customHeight="1" x14ac:dyDescent="0.25">
      <c r="M50" t="s">
        <v>541</v>
      </c>
      <c r="N50" s="20">
        <v>12080.927740355173</v>
      </c>
      <c r="O50" s="21">
        <v>4.0868216477922026</v>
      </c>
      <c r="P50" s="23">
        <v>9</v>
      </c>
      <c r="Q50" s="22">
        <v>0.87200140966045714</v>
      </c>
      <c r="R50" s="23">
        <v>10</v>
      </c>
    </row>
    <row r="51" spans="13:18" ht="15" customHeight="1" x14ac:dyDescent="0.25">
      <c r="M51" t="s">
        <v>543</v>
      </c>
      <c r="N51" s="20">
        <v>17388.476729944887</v>
      </c>
      <c r="O51" s="21">
        <v>3.7945207317598215</v>
      </c>
      <c r="P51" s="23">
        <v>22</v>
      </c>
      <c r="Q51" s="22">
        <v>0.96009537140413648</v>
      </c>
      <c r="R51" s="23">
        <v>7</v>
      </c>
    </row>
    <row r="52" spans="13:18" ht="15" customHeight="1" x14ac:dyDescent="0.25">
      <c r="M52" t="s">
        <v>542</v>
      </c>
      <c r="N52" s="20">
        <v>8732.7163196570727</v>
      </c>
      <c r="O52" s="21">
        <v>3.6365012061354052</v>
      </c>
      <c r="P52" s="23">
        <v>29</v>
      </c>
      <c r="Q52" s="22">
        <v>0.61384155542091412</v>
      </c>
      <c r="R52" s="23">
        <v>36</v>
      </c>
    </row>
    <row r="53" spans="13:18" ht="15" customHeight="1" x14ac:dyDescent="0.25">
      <c r="M53" t="s">
        <v>544</v>
      </c>
      <c r="N53" s="20">
        <v>1919.0978260869563</v>
      </c>
      <c r="O53" s="21">
        <v>3.554572461018255</v>
      </c>
      <c r="P53" s="23">
        <v>35</v>
      </c>
      <c r="Q53" s="22">
        <v>0.84223893700051566</v>
      </c>
      <c r="R53" s="23">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6" customWidth="1"/>
    <col min="2" max="2" width="4.140625" style="16" customWidth="1"/>
    <col min="3" max="3" width="21.5703125" style="16" customWidth="1"/>
    <col min="4" max="4" width="66.85546875" style="16" customWidth="1"/>
    <col min="5" max="16384" width="8.85546875" style="16"/>
  </cols>
  <sheetData>
    <row r="2" spans="2:4" ht="23.25" x14ac:dyDescent="0.35">
      <c r="C2" s="40" t="s">
        <v>946</v>
      </c>
      <c r="D2" s="41"/>
    </row>
    <row r="3" spans="2:4" x14ac:dyDescent="0.25">
      <c r="C3" s="42" t="s">
        <v>897</v>
      </c>
      <c r="D3" s="43" t="s">
        <v>947</v>
      </c>
    </row>
    <row r="4" spans="2:4" x14ac:dyDescent="0.25">
      <c r="C4" s="44" t="s">
        <v>880</v>
      </c>
      <c r="D4" s="45" t="s">
        <v>948</v>
      </c>
    </row>
    <row r="5" spans="2:4" x14ac:dyDescent="0.25">
      <c r="C5" s="44" t="s">
        <v>949</v>
      </c>
      <c r="D5" s="45" t="s">
        <v>950</v>
      </c>
    </row>
    <row r="6" spans="2:4" ht="15.6" customHeight="1" x14ac:dyDescent="0.25">
      <c r="C6" s="44" t="s">
        <v>899</v>
      </c>
      <c r="D6" s="45" t="s">
        <v>951</v>
      </c>
    </row>
    <row r="7" spans="2:4" ht="15.6" customHeight="1" x14ac:dyDescent="0.25">
      <c r="C7" s="44" t="s">
        <v>898</v>
      </c>
      <c r="D7" s="45" t="s">
        <v>952</v>
      </c>
    </row>
    <row r="8" spans="2:4" x14ac:dyDescent="0.25">
      <c r="C8" s="44" t="s">
        <v>953</v>
      </c>
      <c r="D8" s="45" t="s">
        <v>954</v>
      </c>
    </row>
    <row r="9" spans="2:4" x14ac:dyDescent="0.25">
      <c r="C9" s="46" t="s">
        <v>955</v>
      </c>
      <c r="D9" s="44" t="s">
        <v>956</v>
      </c>
    </row>
    <row r="10" spans="2:4" x14ac:dyDescent="0.25">
      <c r="B10" s="47"/>
      <c r="C10" s="44" t="s">
        <v>957</v>
      </c>
      <c r="D10" s="45" t="s">
        <v>958</v>
      </c>
    </row>
    <row r="11" spans="2:4" x14ac:dyDescent="0.25">
      <c r="C11" s="44" t="s">
        <v>532</v>
      </c>
      <c r="D11" s="45" t="s">
        <v>959</v>
      </c>
    </row>
    <row r="12" spans="2:4" x14ac:dyDescent="0.25">
      <c r="C12" s="44" t="s">
        <v>960</v>
      </c>
      <c r="D12" s="45" t="s">
        <v>961</v>
      </c>
    </row>
    <row r="13" spans="2:4" x14ac:dyDescent="0.25">
      <c r="C13" s="44" t="s">
        <v>957</v>
      </c>
      <c r="D13" s="45" t="s">
        <v>958</v>
      </c>
    </row>
    <row r="14" spans="2:4" x14ac:dyDescent="0.25">
      <c r="C14" s="44" t="s">
        <v>532</v>
      </c>
      <c r="D14" s="45" t="s">
        <v>962</v>
      </c>
    </row>
    <row r="15" spans="2:4" x14ac:dyDescent="0.25">
      <c r="C15" s="48" t="s">
        <v>960</v>
      </c>
      <c r="D15" s="49" t="s">
        <v>961</v>
      </c>
    </row>
    <row r="17" spans="3:4" ht="23.25" x14ac:dyDescent="0.35">
      <c r="C17" s="40" t="s">
        <v>963</v>
      </c>
      <c r="D17" s="41"/>
    </row>
    <row r="18" spans="3:4" x14ac:dyDescent="0.25">
      <c r="C18" s="44" t="s">
        <v>880</v>
      </c>
      <c r="D18" s="45" t="s">
        <v>964</v>
      </c>
    </row>
    <row r="19" spans="3:4" x14ac:dyDescent="0.25">
      <c r="C19" s="44" t="s">
        <v>911</v>
      </c>
      <c r="D19" s="45" t="s">
        <v>965</v>
      </c>
    </row>
    <row r="20" spans="3:4" x14ac:dyDescent="0.25">
      <c r="C20" s="46" t="s">
        <v>966</v>
      </c>
      <c r="D20" s="44" t="s">
        <v>967</v>
      </c>
    </row>
    <row r="21" spans="3:4" x14ac:dyDescent="0.25">
      <c r="C21" s="44" t="s">
        <v>968</v>
      </c>
      <c r="D21" s="45" t="s">
        <v>969</v>
      </c>
    </row>
    <row r="22" spans="3:4" x14ac:dyDescent="0.25">
      <c r="C22" s="44" t="s">
        <v>970</v>
      </c>
      <c r="D22" s="45" t="s">
        <v>971</v>
      </c>
    </row>
    <row r="23" spans="3:4" x14ac:dyDescent="0.25">
      <c r="C23" s="44" t="s">
        <v>972</v>
      </c>
      <c r="D23" s="45" t="s">
        <v>973</v>
      </c>
    </row>
    <row r="24" spans="3:4" x14ac:dyDescent="0.25">
      <c r="C24" s="44" t="s">
        <v>974</v>
      </c>
      <c r="D24" s="45" t="s">
        <v>975</v>
      </c>
    </row>
    <row r="25" spans="3:4" x14ac:dyDescent="0.25">
      <c r="C25" s="44" t="s">
        <v>886</v>
      </c>
      <c r="D25" s="45" t="s">
        <v>976</v>
      </c>
    </row>
    <row r="26" spans="3:4" x14ac:dyDescent="0.25">
      <c r="C26" s="44" t="s">
        <v>970</v>
      </c>
      <c r="D26" s="45" t="s">
        <v>971</v>
      </c>
    </row>
    <row r="27" spans="3:4" x14ac:dyDescent="0.25">
      <c r="C27" s="44" t="s">
        <v>972</v>
      </c>
      <c r="D27" s="45" t="s">
        <v>973</v>
      </c>
    </row>
    <row r="28" spans="3:4" x14ac:dyDescent="0.25">
      <c r="C28" s="48" t="s">
        <v>974</v>
      </c>
      <c r="D28" s="49" t="s">
        <v>975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2022-06-08T20:08:47Z</dcterms:modified>
</cp:coreProperties>
</file>